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0" yWindow="0" windowWidth="11892" windowHeight="12480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DEKOTHERS!$A$1:$I$140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A109" i="3" l="1"/>
  <c r="B7" i="2"/>
  <c r="G19" i="2" l="1"/>
  <c r="I82" i="3"/>
  <c r="I81" i="3"/>
  <c r="I86" i="3" l="1"/>
  <c r="D124" i="3" l="1"/>
  <c r="D135" i="3" l="1"/>
  <c r="E92" i="3"/>
  <c r="I50" i="3"/>
  <c r="I53" i="3" s="1"/>
  <c r="G17" i="2" s="1"/>
  <c r="D125" i="3"/>
  <c r="I38" i="3"/>
  <c r="I94" i="3"/>
  <c r="G20" i="2" s="1"/>
  <c r="G37" i="2"/>
  <c r="I23" i="3"/>
  <c r="I35" i="3"/>
  <c r="I36" i="3"/>
  <c r="I18" i="3"/>
  <c r="I19" i="3"/>
  <c r="I22" i="3"/>
  <c r="I70" i="3"/>
  <c r="I75" i="3" s="1"/>
  <c r="G18" i="2" s="1"/>
  <c r="E25" i="2"/>
  <c r="E113" i="3"/>
  <c r="F113" i="3" s="1"/>
  <c r="E114" i="3" s="1"/>
  <c r="F114" i="3" s="1"/>
  <c r="F115" i="3" s="1"/>
  <c r="F116" i="3" s="1"/>
  <c r="G29" i="2" s="1"/>
  <c r="F120" i="3"/>
  <c r="E121" i="3" s="1"/>
  <c r="F121" i="3" s="1"/>
  <c r="F122" i="3" s="1"/>
  <c r="F123" i="3" s="1"/>
  <c r="E132" i="3"/>
  <c r="F132" i="3" s="1"/>
  <c r="F133" i="3" s="1"/>
  <c r="F134" i="3" s="1"/>
  <c r="G32" i="2" s="1"/>
  <c r="A103" i="3"/>
  <c r="A60" i="3"/>
  <c r="I42" i="3" l="1"/>
  <c r="G16" i="2" s="1"/>
  <c r="I27" i="3"/>
  <c r="G15" i="2" s="1"/>
  <c r="G21" i="2" s="1"/>
  <c r="C25" i="2" s="1"/>
  <c r="G25" i="2" s="1"/>
  <c r="E124" i="3"/>
  <c r="F124" i="3" s="1"/>
  <c r="E125" i="3" s="1"/>
  <c r="F125" i="3" s="1"/>
  <c r="F126" i="3" s="1"/>
  <c r="F127" i="3" s="1"/>
  <c r="G31" i="2" s="1"/>
  <c r="G33" i="2" s="1"/>
  <c r="G39" i="2" l="1"/>
  <c r="C18" i="1" s="1"/>
</calcChain>
</file>

<file path=xl/comments1.xml><?xml version="1.0" encoding="utf-8"?>
<comments xmlns="http://schemas.openxmlformats.org/spreadsheetml/2006/main">
  <authors>
    <author>t73022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>
  <authors>
    <author>Schmidt, Laura J</author>
  </authors>
  <commentList>
    <comment ref="F112" authorId="0" shapeId="0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<sst xmlns="http://schemas.openxmlformats.org/spreadsheetml/2006/main" count="946" uniqueCount="129">
  <si>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</si>
  <si>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</si>
  <si>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</si>
  <si>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</si>
  <si>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</si>
  <si>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</si>
  <si>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</si>
  <si>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</si>
  <si>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</si>
  <si>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</si>
  <si>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</si>
  <si>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</si>
  <si>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</si>
  <si>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</si>
  <si>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</si>
  <si>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</si>
  <si>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</si>
  <si>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</si>
  <si>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</si>
  <si>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</si>
  <si>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</si>
  <si>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</si>
  <si>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</si>
  <si>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</si>
  <si>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</si>
  <si>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</si>
  <si>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</si>
  <si>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</si>
  <si>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</si>
  <si>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</si>
  <si>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</si>
  <si>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</si>
  <si>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</si>
  <si>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</si>
  <si>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</si>
  <si>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</si>
  <si>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</si>
  <si>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</si>
  <si>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</si>
  <si>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</si>
  <si>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</si>
  <si>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</si>
  <si>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</si>
  <si>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</si>
  <si>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</si>
  <si>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</si>
  <si>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</si>
  <si>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</si>
  <si>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</si>
  <si>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</si>
  <si>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</si>
  <si>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</si>
  <si>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</si>
  <si>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</si>
  <si>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</si>
  <si>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</si>
  <si>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</si>
  <si>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</si>
  <si>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</si>
  <si>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</si>
  <si>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</si>
  <si>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</si>
  <si>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</si>
  <si>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</si>
  <si>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</si>
  <si>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</si>
  <si>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</si>
  <si>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</si>
  <si>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</si>
  <si>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</si>
  <si>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</si>
  <si>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</si>
  <si>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</si>
  <si>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</si>
  <si>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</si>
  <si>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</si>
  <si>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</si>
  <si>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</si>
  <si>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</si>
  <si>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</si>
  <si>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</si>
  <si>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</si>
  <si>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</si>
  <si>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</si>
  <si>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</si>
  <si>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</si>
  <si>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</si>
  <si>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</si>
  <si>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</si>
  <si>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</si>
  <si>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</si>
  <si>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</si>
  <si>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</si>
  <si>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</si>
  <si>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</si>
  <si>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</si>
  <si>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</si>
  <si>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</si>
  <si>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</si>
  <si>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</si>
  <si>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</si>
  <si>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</si>
  <si>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</si>
  <si>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</si>
  <si>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</si>
  <si>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</si>
  <si>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2009-00202 WPD-2.15a.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</si>
  <si>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</si>
  <si>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</si>
  <si>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</si>
  <si>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</si>
  <si>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</si>
  <si>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</si>
  <si>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</si>
  <si>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</si>
  <si>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</si>
  <si>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</si>
  <si>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</si>
  <si>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</si>
  <si>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FTS-1:  7/1/2016</t>
  </si>
  <si>
    <t>PAGE 3 OF 4</t>
  </si>
  <si>
    <t>SST:  5/1/2018</t>
  </si>
  <si>
    <t>FT-A:  11/1/2018</t>
  </si>
  <si>
    <t>TEXAS GAS TRANSMISSION</t>
  </si>
  <si>
    <t>TOTAL TEXAS GAS TRANSMISSION DEMAND CHARGES</t>
  </si>
  <si>
    <t>Texas Gas Transmission, LLC</t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</si>
  <si>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March 1, 2019</t>
    </r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</si>
  <si>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2/1/19</t>
    </r>
  </si>
  <si>
    <r>
      <t xml:space="preserve">      GAS COST RECOVERY RATES EFFECTIVE FROM:  </t>
    </r>
    <r>
      <rPr>
        <sz val="9"/>
        <color rgb="FF0000FF"/>
        <rFont val="Arial"/>
        <family val="2"/>
      </rPr>
      <t>March 1, 2019</t>
    </r>
    <r>
      <rPr>
        <sz val="9"/>
        <rFont val="Arial"/>
        <family val="2"/>
      </rPr>
      <t xml:space="preserve"> through </t>
    </r>
    <r>
      <rPr>
        <sz val="9"/>
        <color rgb="FF0000FF"/>
        <rFont val="Arial"/>
        <family val="2"/>
      </rPr>
      <t>March 31,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</si>
</sst>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5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71" fontId="0" fillId="0" borderId="0" xfId="0" applyNumberFormat="1" applyBorder="1"/>
    <xf numFmtId="168" fontId="4" fillId="0" borderId="0" xfId="1" applyNumberFormat="1" applyFont="1" applyBorder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/>
    <xf numFmtId="165" fontId="4" fillId="0" borderId="0" xfId="1" applyNumberFormat="1" applyFont="1"/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168" fontId="0" fillId="0" borderId="0" xfId="0" applyNumberFormat="1"/>
    <xf numFmtId="165" fontId="10" fillId="0" borderId="0" xfId="1" quotePrefix="1" applyNumberFormat="1" applyFont="1" applyBorder="1"/>
    <xf numFmtId="169" fontId="10" fillId="0" borderId="0" xfId="1" applyNumberFormat="1" applyFont="1" applyBorder="1" applyAlignment="1"/>
    <xf numFmtId="168" fontId="4" fillId="0" borderId="0" xfId="1" applyNumberFormat="1" applyFont="1" applyBorder="1" applyAlignment="1">
      <alignment horizontal="right"/>
    </xf>
    <xf numFmtId="0" fontId="11" fillId="0" borderId="0" xfId="0" applyFont="1" applyBorder="1" applyAlignment="1"/>
    <xf numFmtId="169" fontId="10" fillId="0" borderId="0" xfId="0" applyNumberFormat="1" applyFont="1" applyBorder="1"/>
    <xf numFmtId="37" fontId="9" fillId="0" borderId="0" xfId="0" applyNumberFormat="1" applyFont="1" applyBorder="1" applyAlignment="1">
      <alignment horizontal="right"/>
    </xf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168" fontId="4" fillId="0" borderId="0" xfId="2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173" fontId="4" fillId="0" borderId="0" xfId="1" applyNumberFormat="1" applyFont="1" applyBorder="1" applyAlignment="1"/>
    <xf numFmtId="0" fontId="0" fillId="0" borderId="0" xfId="0" applyFill="1"/>
    <xf numFmtId="171" fontId="12" fillId="0" borderId="0" xfId="0" applyNumberFormat="1" applyFont="1" applyBorder="1"/>
    <xf numFmtId="39" fontId="12" fillId="0" borderId="0" xfId="0" applyNumberFormat="1" applyFont="1" applyBorder="1"/>
    <xf numFmtId="168" fontId="5" fillId="0" borderId="0" xfId="2" applyNumberFormat="1" applyFont="1" applyBorder="1" applyAlignment="1">
      <alignment horizontal="right"/>
    </xf>
    <xf numFmtId="173" fontId="5" fillId="0" borderId="0" xfId="1" applyNumberFormat="1" applyFont="1" applyBorder="1" applyAlignment="1"/>
    <xf numFmtId="165" fontId="5" fillId="0" borderId="0" xfId="1" applyNumberFormat="1" applyFont="1"/>
    <xf numFmtId="165" fontId="12" fillId="0" borderId="0" xfId="1" applyNumberFormat="1" applyFont="1" applyBorder="1"/>
    <xf numFmtId="168" fontId="1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 applyAlignment="1"/>
    <xf numFmtId="0" fontId="1" fillId="0" borderId="0" xfId="0" applyFont="1"/>
    <xf numFmtId="0" fontId="2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5" fontId="10" fillId="0" borderId="0" xfId="1" applyNumberFormat="1" applyFont="1" applyBorder="1"/>
    <xf numFmtId="0" fontId="0" fillId="0" borderId="0" xfId="0" applyFont="1" applyFill="1" applyBorder="1"/>
    <xf numFmtId="171" fontId="12" fillId="0" borderId="0" xfId="0" applyNumberFormat="1" applyFont="1" applyFill="1" applyBorder="1" applyAlignment="1"/>
    <xf numFmtId="0" fontId="1" fillId="0" borderId="0" xfId="0" applyFont="1" applyAlignment="1">
      <alignment horizontal="centerContinuous"/>
    </xf>
    <xf numFmtId="0" fontId="17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172" fontId="12" fillId="0" borderId="0" xfId="0" applyNumberFormat="1" applyFont="1" applyFill="1"/>
    <xf numFmtId="171" fontId="1" fillId="0" borderId="0" xfId="0" applyNumberFormat="1" applyFont="1" applyBorder="1" applyAlignment="1"/>
    <xf numFmtId="172" fontId="1" fillId="0" borderId="0" xfId="0" applyNumberFormat="1" applyFont="1"/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168" fontId="5" fillId="0" borderId="0" xfId="1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/>
  </sheetViews>
  <sheetFormatPr defaultRowHeight="13.2" x14ac:dyDescent="0.25"/>
  <cols>
    <col min="1" max="1" width="62.6640625" customWidth="1"/>
    <col min="2" max="2" width="18.6640625" customWidth="1"/>
    <col min="3" max="3" width="25" customWidth="1"/>
  </cols>
  <sheetData>
    <row r="1" spans="1:8" ht="12.75" customHeight="1" x14ac:dyDescent="0.25">
      <c r="A1" s="33" t="s">
        <v>100</v>
      </c>
      <c r="B1" s="29"/>
      <c r="C1" s="29"/>
    </row>
    <row r="2" spans="1:8" ht="12.75" customHeight="1" x14ac:dyDescent="0.25">
      <c r="A2" s="33" t="s">
        <v>0</v>
      </c>
      <c r="B2" s="10"/>
      <c r="C2" s="10"/>
    </row>
    <row r="3" spans="1:8" ht="12.75" customHeight="1" x14ac:dyDescent="0.25">
      <c r="A3" s="33" t="s">
        <v>1</v>
      </c>
      <c r="B3" s="10"/>
      <c r="C3" s="10"/>
    </row>
    <row r="4" spans="1:8" ht="12.75" customHeight="1" x14ac:dyDescent="0.25">
      <c r="A4" s="33"/>
      <c r="B4" s="10"/>
      <c r="C4" s="10"/>
    </row>
    <row r="5" spans="1:8" ht="12.75" customHeight="1" x14ac:dyDescent="0.25">
      <c r="A5" s="134" t="s">
        <v>128</v>
      </c>
      <c r="B5" s="57"/>
      <c r="C5" s="11"/>
    </row>
    <row r="6" spans="1:8" ht="12.75" customHeight="1" x14ac:dyDescent="0.25">
      <c r="A6" s="139"/>
      <c r="B6" s="10"/>
      <c r="C6" s="10"/>
    </row>
    <row r="7" spans="1:8" ht="12.75" customHeight="1" x14ac:dyDescent="0.25">
      <c r="A7" s="66" t="s">
        <v>2</v>
      </c>
      <c r="B7" s="67" t="s">
        <v>3</v>
      </c>
      <c r="C7" s="67" t="s">
        <v>4</v>
      </c>
    </row>
    <row r="8" spans="1:8" ht="12.75" customHeight="1" x14ac:dyDescent="0.25">
      <c r="A8" s="58" t="s">
        <v>5</v>
      </c>
      <c r="B8" s="73"/>
      <c r="C8" s="59"/>
    </row>
    <row r="9" spans="1:8" ht="12.75" customHeight="1" x14ac:dyDescent="0.25">
      <c r="A9" s="60" t="s">
        <v>6</v>
      </c>
      <c r="B9" s="74" t="s">
        <v>7</v>
      </c>
      <c r="C9" s="61" t="s">
        <v>5</v>
      </c>
    </row>
    <row r="10" spans="1:8" ht="12.75" customHeight="1" x14ac:dyDescent="0.25">
      <c r="A10" s="60" t="s">
        <v>8</v>
      </c>
      <c r="B10" s="74" t="s">
        <v>7</v>
      </c>
      <c r="C10" s="61" t="s">
        <v>5</v>
      </c>
    </row>
    <row r="11" spans="1:8" ht="12.75" customHeight="1" x14ac:dyDescent="0.25">
      <c r="A11" s="60" t="s">
        <v>9</v>
      </c>
      <c r="B11" s="74" t="s">
        <v>7</v>
      </c>
      <c r="C11" s="62" t="s">
        <v>5</v>
      </c>
    </row>
    <row r="12" spans="1:8" ht="12.75" customHeight="1" x14ac:dyDescent="0.25">
      <c r="A12" s="60" t="s">
        <v>10</v>
      </c>
      <c r="B12" s="74" t="s">
        <v>7</v>
      </c>
      <c r="C12" s="71" t="s">
        <v>5</v>
      </c>
    </row>
    <row r="13" spans="1:8" ht="12.75" customHeight="1" x14ac:dyDescent="0.25">
      <c r="A13" s="64" t="s">
        <v>11</v>
      </c>
      <c r="B13" s="75" t="s">
        <v>7</v>
      </c>
      <c r="C13" s="65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30" t="s">
        <v>12</v>
      </c>
      <c r="B15" s="10"/>
      <c r="C15" s="10"/>
    </row>
    <row r="16" spans="1:8" ht="12.75" customHeight="1" x14ac:dyDescent="0.25">
      <c r="A16" s="66" t="s">
        <v>2</v>
      </c>
      <c r="B16" s="67" t="s">
        <v>3</v>
      </c>
      <c r="C16" s="67" t="s">
        <v>4</v>
      </c>
    </row>
    <row r="17" spans="1:3" ht="12.75" customHeight="1" x14ac:dyDescent="0.25">
      <c r="A17" s="68"/>
      <c r="B17" s="76"/>
      <c r="C17" s="69"/>
    </row>
    <row r="18" spans="1:3" ht="12.75" customHeight="1" x14ac:dyDescent="0.25">
      <c r="A18" s="64" t="s">
        <v>13</v>
      </c>
      <c r="B18" s="77" t="s">
        <v>7</v>
      </c>
      <c r="C18" s="116">
        <f>+DEKSUMMARY!G39</f>
        <v>3.742</v>
      </c>
    </row>
    <row r="19" spans="1:3" ht="12.75" customHeight="1" x14ac:dyDescent="0.25">
      <c r="A19" s="11" t="s">
        <v>5</v>
      </c>
      <c r="B19" s="11"/>
      <c r="C19" s="70"/>
    </row>
    <row r="20" spans="1:3" ht="12.75" customHeight="1" x14ac:dyDescent="0.25">
      <c r="A20" s="31" t="s">
        <v>14</v>
      </c>
      <c r="B20" s="4"/>
      <c r="C20" s="4"/>
    </row>
    <row r="21" spans="1:3" ht="12.75" customHeight="1" x14ac:dyDescent="0.25">
      <c r="A21" s="66" t="s">
        <v>2</v>
      </c>
      <c r="B21" s="67" t="s">
        <v>3</v>
      </c>
      <c r="C21" s="67" t="s">
        <v>4</v>
      </c>
    </row>
    <row r="22" spans="1:3" ht="12.75" customHeight="1" x14ac:dyDescent="0.25">
      <c r="A22" s="68"/>
      <c r="B22" s="76"/>
      <c r="C22" s="69"/>
    </row>
    <row r="23" spans="1:3" ht="12.75" customHeight="1" x14ac:dyDescent="0.25">
      <c r="A23" s="60" t="s">
        <v>15</v>
      </c>
      <c r="B23" s="73" t="s">
        <v>7</v>
      </c>
      <c r="C23" s="63"/>
    </row>
    <row r="24" spans="1:3" ht="12.75" customHeight="1" x14ac:dyDescent="0.25">
      <c r="A24" s="60" t="s">
        <v>16</v>
      </c>
      <c r="B24" s="73" t="s">
        <v>7</v>
      </c>
      <c r="C24" s="63"/>
    </row>
    <row r="25" spans="1:3" ht="12.75" customHeight="1" x14ac:dyDescent="0.25">
      <c r="A25" s="60" t="s">
        <v>17</v>
      </c>
      <c r="B25" s="73" t="s">
        <v>7</v>
      </c>
      <c r="C25" s="63"/>
    </row>
    <row r="26" spans="1:3" ht="12.75" customHeight="1" x14ac:dyDescent="0.25">
      <c r="A26" s="60" t="s">
        <v>18</v>
      </c>
      <c r="B26" s="73" t="s">
        <v>7</v>
      </c>
      <c r="C26" s="63"/>
    </row>
    <row r="27" spans="1:3" ht="12.75" customHeight="1" x14ac:dyDescent="0.25">
      <c r="A27" s="60"/>
      <c r="B27" s="73"/>
      <c r="C27" s="71"/>
    </row>
    <row r="28" spans="1:3" ht="12.75" customHeight="1" x14ac:dyDescent="0.25">
      <c r="A28" s="64" t="s">
        <v>19</v>
      </c>
      <c r="B28" s="77" t="s">
        <v>7</v>
      </c>
      <c r="C28" s="71"/>
    </row>
    <row r="29" spans="1:3" ht="12.75" customHeight="1" x14ac:dyDescent="0.25">
      <c r="A29" s="11"/>
      <c r="B29" s="72"/>
      <c r="C29" s="11"/>
    </row>
    <row r="30" spans="1:3" ht="12.75" customHeight="1" x14ac:dyDescent="0.25">
      <c r="A30" s="30" t="s">
        <v>20</v>
      </c>
      <c r="B30" s="10"/>
      <c r="C30" s="10"/>
    </row>
    <row r="31" spans="1:3" ht="12.75" customHeight="1" x14ac:dyDescent="0.25">
      <c r="A31" s="66" t="s">
        <v>2</v>
      </c>
      <c r="B31" s="67" t="s">
        <v>3</v>
      </c>
      <c r="C31" s="67" t="s">
        <v>4</v>
      </c>
    </row>
    <row r="32" spans="1:3" ht="12.75" customHeight="1" x14ac:dyDescent="0.25">
      <c r="A32" s="68"/>
      <c r="B32" s="76"/>
      <c r="C32" s="69"/>
    </row>
    <row r="33" spans="1:3" ht="12.75" customHeight="1" x14ac:dyDescent="0.25">
      <c r="A33" s="60" t="s">
        <v>21</v>
      </c>
      <c r="B33" s="73" t="s">
        <v>7</v>
      </c>
      <c r="C33" s="63"/>
    </row>
    <row r="34" spans="1:3" ht="12.75" customHeight="1" x14ac:dyDescent="0.25">
      <c r="A34" s="60" t="s">
        <v>22</v>
      </c>
      <c r="B34" s="73" t="s">
        <v>7</v>
      </c>
      <c r="C34" s="63"/>
    </row>
    <row r="35" spans="1:3" ht="12.75" customHeight="1" x14ac:dyDescent="0.25">
      <c r="A35" s="60" t="s">
        <v>23</v>
      </c>
      <c r="B35" s="73" t="s">
        <v>7</v>
      </c>
      <c r="C35" s="63"/>
    </row>
    <row r="36" spans="1:3" ht="12.75" customHeight="1" x14ac:dyDescent="0.25">
      <c r="A36" s="60" t="s">
        <v>24</v>
      </c>
      <c r="B36" s="73" t="s">
        <v>7</v>
      </c>
      <c r="C36" s="63"/>
    </row>
    <row r="37" spans="1:3" ht="12.75" customHeight="1" x14ac:dyDescent="0.25">
      <c r="A37" s="60"/>
      <c r="B37" s="73" t="s">
        <v>5</v>
      </c>
      <c r="C37" s="71"/>
    </row>
    <row r="38" spans="1:3" ht="12.75" customHeight="1" x14ac:dyDescent="0.25">
      <c r="A38" s="64" t="s">
        <v>9</v>
      </c>
      <c r="B38" s="77" t="s">
        <v>7</v>
      </c>
      <c r="C38" s="71"/>
    </row>
    <row r="39" spans="1:3" ht="12.75" customHeight="1" x14ac:dyDescent="0.25">
      <c r="A39" s="11" t="s">
        <v>5</v>
      </c>
      <c r="B39" s="72" t="s">
        <v>5</v>
      </c>
      <c r="C39" s="11" t="s">
        <v>5</v>
      </c>
    </row>
    <row r="40" spans="1:3" ht="12.75" customHeight="1" x14ac:dyDescent="0.25">
      <c r="A40" s="30" t="s">
        <v>25</v>
      </c>
      <c r="B40" s="10"/>
      <c r="C40" s="10"/>
    </row>
    <row r="41" spans="1:3" ht="12.75" customHeight="1" x14ac:dyDescent="0.25">
      <c r="A41" s="66" t="s">
        <v>2</v>
      </c>
      <c r="B41" s="67" t="s">
        <v>3</v>
      </c>
      <c r="C41" s="67" t="s">
        <v>4</v>
      </c>
    </row>
    <row r="42" spans="1:3" ht="12.75" customHeight="1" x14ac:dyDescent="0.25">
      <c r="A42" s="68"/>
      <c r="B42" s="76"/>
      <c r="C42" s="69"/>
    </row>
    <row r="43" spans="1:3" ht="12.75" customHeight="1" x14ac:dyDescent="0.25">
      <c r="A43" s="60" t="s">
        <v>26</v>
      </c>
      <c r="B43" s="73" t="s">
        <v>7</v>
      </c>
      <c r="C43" s="63"/>
    </row>
    <row r="44" spans="1:3" ht="12.75" customHeight="1" x14ac:dyDescent="0.25">
      <c r="A44" s="60" t="s">
        <v>27</v>
      </c>
      <c r="B44" s="73" t="s">
        <v>7</v>
      </c>
      <c r="C44" s="63"/>
    </row>
    <row r="45" spans="1:3" ht="12.75" customHeight="1" x14ac:dyDescent="0.25">
      <c r="A45" s="60" t="s">
        <v>28</v>
      </c>
      <c r="B45" s="73" t="s">
        <v>7</v>
      </c>
      <c r="C45" s="63"/>
    </row>
    <row r="46" spans="1:3" ht="12.75" customHeight="1" x14ac:dyDescent="0.25">
      <c r="A46" s="60" t="s">
        <v>29</v>
      </c>
      <c r="B46" s="73" t="s">
        <v>7</v>
      </c>
      <c r="C46" s="63"/>
    </row>
    <row r="47" spans="1:3" ht="12.75" customHeight="1" x14ac:dyDescent="0.25">
      <c r="A47" s="60"/>
      <c r="B47" s="73"/>
      <c r="C47" s="71"/>
    </row>
    <row r="48" spans="1:3" ht="12.75" customHeight="1" x14ac:dyDescent="0.25">
      <c r="A48" s="64" t="s">
        <v>10</v>
      </c>
      <c r="B48" s="77" t="s">
        <v>7</v>
      </c>
      <c r="C48" s="71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8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56" t="s">
        <v>5</v>
      </c>
      <c r="B52" s="5" t="s">
        <v>5</v>
      </c>
      <c r="C52" s="5"/>
    </row>
    <row r="53" spans="1:3" ht="12.75" customHeight="1" x14ac:dyDescent="0.25">
      <c r="A53" s="72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85"/>
  <sheetViews>
    <sheetView workbookViewId="0"/>
  </sheetViews>
  <sheetFormatPr defaultRowHeight="13.2" x14ac:dyDescent="0.25"/>
  <cols>
    <col min="1" max="1" width="3.6640625" customWidth="1"/>
    <col min="2" max="2" width="44.109375" customWidth="1"/>
    <col min="3" max="3" width="17.6640625" customWidth="1"/>
    <col min="4" max="4" width="4.6640625" customWidth="1"/>
    <col min="5" max="5" width="14.6640625" customWidth="1"/>
    <col min="6" max="6" width="4.6640625" customWidth="1"/>
    <col min="7" max="7" width="17.6640625" customWidth="1"/>
    <col min="8" max="8" width="6.66406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" customHeight="1" x14ac:dyDescent="0.25">
      <c r="B3" s="106" t="s">
        <v>36</v>
      </c>
      <c r="C3" s="1"/>
      <c r="D3" s="1"/>
      <c r="E3" s="1"/>
      <c r="F3" s="1"/>
      <c r="G3" s="1"/>
    </row>
    <row r="4" spans="2:7" ht="14.1" customHeight="1" x14ac:dyDescent="0.25">
      <c r="B4" s="106" t="s">
        <v>100</v>
      </c>
      <c r="C4" s="1"/>
      <c r="D4" s="1"/>
      <c r="E4" s="1"/>
      <c r="F4" s="1"/>
      <c r="G4" s="1"/>
    </row>
    <row r="5" spans="2:7" ht="14.1" customHeight="1" x14ac:dyDescent="0.25">
      <c r="B5" s="106" t="s">
        <v>37</v>
      </c>
      <c r="C5" s="1"/>
      <c r="D5" s="1"/>
      <c r="E5" s="1"/>
      <c r="F5" s="1"/>
      <c r="G5" s="1"/>
    </row>
    <row r="6" spans="2:7" ht="14.1" customHeight="1" x14ac:dyDescent="0.25">
      <c r="C6" s="78"/>
      <c r="D6" s="79"/>
      <c r="E6" s="1"/>
      <c r="F6" s="1"/>
      <c r="G6" s="1"/>
    </row>
    <row r="7" spans="2:7" ht="14.1" customHeight="1" x14ac:dyDescent="0.25">
      <c r="B7" s="135" t="str">
        <f>"SUMMARY FOR THE EGC RATE IN EFFECT AS OF "&amp;UPPER(RIGHT(DEKOTHERS!A7,LEN(DEKOTHERS!A7)-41))</f>
        <v>SUMMARY FOR THE EGC RATE IN EFFECT AS OF :  MARCH 1, 2019</v>
      </c>
      <c r="C7" s="78"/>
      <c r="D7" s="79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6"/>
    </row>
    <row r="10" spans="2:7" ht="14.1" customHeight="1" x14ac:dyDescent="0.25">
      <c r="G10" s="13"/>
    </row>
    <row r="11" spans="2:7" ht="14.1" customHeight="1" x14ac:dyDescent="0.25">
      <c r="B11" s="12" t="s">
        <v>5</v>
      </c>
      <c r="C11" s="17"/>
      <c r="D11" s="17"/>
      <c r="E11" s="12"/>
      <c r="F11" s="12"/>
      <c r="G11" s="20"/>
    </row>
    <row r="12" spans="2:7" ht="14.1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80" t="s">
        <v>38</v>
      </c>
    </row>
    <row r="13" spans="2:7" ht="14.1" customHeight="1" x14ac:dyDescent="0.25">
      <c r="B13" s="112" t="s">
        <v>39</v>
      </c>
      <c r="C13" s="20" t="s">
        <v>5</v>
      </c>
      <c r="D13" s="20"/>
      <c r="E13" s="20" t="s">
        <v>5</v>
      </c>
      <c r="F13" s="20"/>
      <c r="G13" s="82" t="s">
        <v>5</v>
      </c>
    </row>
    <row r="14" spans="2:7" ht="14.1" customHeight="1" x14ac:dyDescent="0.25">
      <c r="B14" s="21"/>
      <c r="C14" s="20" t="s">
        <v>5</v>
      </c>
      <c r="D14" s="20"/>
      <c r="E14" s="20" t="s">
        <v>5</v>
      </c>
      <c r="F14" s="20"/>
      <c r="G14" s="82" t="s">
        <v>5</v>
      </c>
    </row>
    <row r="15" spans="2:7" ht="14.1" customHeight="1" x14ac:dyDescent="0.25">
      <c r="B15" s="9" t="s">
        <v>113</v>
      </c>
      <c r="C15" s="9"/>
      <c r="D15" s="9"/>
      <c r="E15" s="9"/>
      <c r="F15" s="9"/>
      <c r="G15" s="83">
        <f>+DEKOTHERS!I27</f>
        <v>3203701</v>
      </c>
    </row>
    <row r="16" spans="2:7" ht="14.1" customHeight="1" x14ac:dyDescent="0.25">
      <c r="B16" s="9" t="s">
        <v>114</v>
      </c>
      <c r="C16" s="35" t="s">
        <v>5</v>
      </c>
      <c r="D16" s="35"/>
      <c r="E16" s="23" t="s">
        <v>5</v>
      </c>
      <c r="F16" s="23"/>
      <c r="G16" s="84">
        <f>+DEKOTHERS!I42</f>
        <v>1023975</v>
      </c>
    </row>
    <row r="17" spans="2:8" ht="14.1" customHeight="1" x14ac:dyDescent="0.25">
      <c r="B17" s="141" t="s">
        <v>118</v>
      </c>
      <c r="C17" s="35"/>
      <c r="D17" s="35"/>
      <c r="E17" s="23"/>
      <c r="F17" s="23"/>
      <c r="G17" s="84">
        <f>+DEKOTHERS!I53</f>
        <v>676255</v>
      </c>
    </row>
    <row r="18" spans="2:8" ht="14.1" customHeight="1" x14ac:dyDescent="0.25">
      <c r="B18" s="9" t="s">
        <v>115</v>
      </c>
      <c r="C18" s="35" t="s">
        <v>5</v>
      </c>
      <c r="D18" s="35"/>
      <c r="E18" s="23"/>
      <c r="F18" s="23"/>
      <c r="G18" s="84">
        <f>+DEKOTHERS!I75</f>
        <v>1943654</v>
      </c>
    </row>
    <row r="19" spans="2:8" ht="14.1" customHeight="1" x14ac:dyDescent="0.25">
      <c r="B19" s="151" t="s">
        <v>125</v>
      </c>
      <c r="C19" s="35"/>
      <c r="D19" s="35"/>
      <c r="E19" s="23"/>
      <c r="F19" s="23"/>
      <c r="G19" s="84">
        <f>+DEKOTHERS!I86</f>
        <v>536304</v>
      </c>
    </row>
    <row r="20" spans="2:8" ht="14.1" customHeight="1" x14ac:dyDescent="0.25">
      <c r="B20" s="9" t="s">
        <v>110</v>
      </c>
      <c r="C20" s="36" t="s">
        <v>5</v>
      </c>
      <c r="D20" s="36"/>
      <c r="E20" s="37" t="s">
        <v>5</v>
      </c>
      <c r="F20" s="37"/>
      <c r="G20" s="136">
        <f>+DEKOTHERS!I94</f>
        <v>91800</v>
      </c>
    </row>
    <row r="21" spans="2:8" ht="14.1" customHeight="1" x14ac:dyDescent="0.25">
      <c r="B21" s="42"/>
      <c r="C21" s="43" t="s">
        <v>40</v>
      </c>
      <c r="D21" s="38"/>
      <c r="E21" s="9"/>
      <c r="F21" s="9"/>
      <c r="G21" s="84">
        <f>SUM(G15:G20)</f>
        <v>7475689</v>
      </c>
    </row>
    <row r="22" spans="2:8" ht="14.1" customHeight="1" x14ac:dyDescent="0.25">
      <c r="B22" s="21"/>
      <c r="C22" s="9"/>
      <c r="D22" s="9"/>
      <c r="E22" s="9"/>
      <c r="F22" s="9"/>
      <c r="G22" s="84"/>
    </row>
    <row r="23" spans="2:8" ht="14.1" customHeight="1" x14ac:dyDescent="0.25">
      <c r="C23" s="40" t="s">
        <v>99</v>
      </c>
      <c r="D23" s="44"/>
      <c r="E23" s="150">
        <v>9298713</v>
      </c>
      <c r="F23" s="47" t="s">
        <v>41</v>
      </c>
      <c r="G23" s="41" t="s">
        <v>5</v>
      </c>
    </row>
    <row r="24" spans="2:8" ht="14.1" customHeight="1" x14ac:dyDescent="0.25">
      <c r="B24" s="9"/>
      <c r="C24" s="44"/>
      <c r="D24" s="44"/>
      <c r="E24" s="46"/>
      <c r="F24" s="46"/>
      <c r="G24" s="41"/>
    </row>
    <row r="25" spans="2:8" ht="14.1" customHeight="1" x14ac:dyDescent="0.25">
      <c r="B25" s="9" t="s">
        <v>42</v>
      </c>
      <c r="C25" s="48">
        <f>+G21</f>
        <v>7475689</v>
      </c>
      <c r="D25" s="49" t="s">
        <v>43</v>
      </c>
      <c r="E25" s="114">
        <f>+E23</f>
        <v>9298713</v>
      </c>
      <c r="F25" s="47" t="s">
        <v>41</v>
      </c>
      <c r="G25" s="113">
        <f>ROUND(C25/E25,3)</f>
        <v>0.80400000000000005</v>
      </c>
      <c r="H25" s="96" t="s">
        <v>44</v>
      </c>
    </row>
    <row r="26" spans="2:8" ht="14.1" customHeight="1" x14ac:dyDescent="0.25">
      <c r="B26" s="9" t="s">
        <v>5</v>
      </c>
      <c r="C26" s="43"/>
      <c r="D26" s="43"/>
      <c r="E26" s="46"/>
      <c r="F26" s="43"/>
      <c r="G26" s="22" t="s">
        <v>5</v>
      </c>
    </row>
    <row r="27" spans="2:8" ht="14.1" customHeight="1" x14ac:dyDescent="0.25"/>
    <row r="28" spans="2:8" ht="14.1" customHeight="1" x14ac:dyDescent="0.25">
      <c r="B28" s="88" t="s">
        <v>45</v>
      </c>
    </row>
    <row r="29" spans="2:8" ht="14.1" customHeight="1" x14ac:dyDescent="0.25">
      <c r="B29" s="9" t="s">
        <v>110</v>
      </c>
      <c r="G29" s="91">
        <f>+DEKOTHERS!F116</f>
        <v>2.5179999999999998</v>
      </c>
      <c r="H29" s="3" t="s">
        <v>44</v>
      </c>
    </row>
    <row r="30" spans="2:8" ht="14.1" customHeight="1" x14ac:dyDescent="0.25">
      <c r="B30" s="9" t="s">
        <v>111</v>
      </c>
    </row>
    <row r="31" spans="2:8" ht="14.1" customHeight="1" x14ac:dyDescent="0.25">
      <c r="B31" s="138" t="s">
        <v>109</v>
      </c>
      <c r="G31" s="94">
        <f>+DEKOTHERS!F127</f>
        <v>0.39300000000000002</v>
      </c>
      <c r="H31" s="3" t="s">
        <v>44</v>
      </c>
    </row>
    <row r="32" spans="2:8" ht="14.1" customHeight="1" x14ac:dyDescent="0.25">
      <c r="B32" s="93" t="s">
        <v>112</v>
      </c>
      <c r="G32" s="95">
        <f>+DEKOTHERS!F134</f>
        <v>1.0999999999999999E-2</v>
      </c>
      <c r="H32" s="3" t="s">
        <v>44</v>
      </c>
    </row>
    <row r="33" spans="2:8" x14ac:dyDescent="0.25">
      <c r="B33" t="s">
        <v>46</v>
      </c>
      <c r="G33" s="113">
        <f>SUM(G29:G32)</f>
        <v>2.9219999999999997</v>
      </c>
      <c r="H33" s="96" t="s">
        <v>44</v>
      </c>
    </row>
    <row r="34" spans="2:8" x14ac:dyDescent="0.25">
      <c r="G34" s="94"/>
    </row>
    <row r="35" spans="2:8" x14ac:dyDescent="0.25">
      <c r="G35" s="94"/>
    </row>
    <row r="36" spans="2:8" x14ac:dyDescent="0.25">
      <c r="B36" t="s">
        <v>104</v>
      </c>
      <c r="G36" s="94"/>
    </row>
    <row r="37" spans="2:8" ht="15.6" x14ac:dyDescent="0.25">
      <c r="B37" s="131" t="s">
        <v>105</v>
      </c>
      <c r="C37" s="132">
        <v>17952</v>
      </c>
      <c r="D37" s="49" t="s">
        <v>43</v>
      </c>
      <c r="E37" s="150">
        <v>1148487</v>
      </c>
      <c r="F37" s="27"/>
      <c r="G37" s="152">
        <f>ROUND(+C37/E37,3)</f>
        <v>1.6E-2</v>
      </c>
      <c r="H37" s="96" t="s">
        <v>44</v>
      </c>
    </row>
    <row r="38" spans="2:8" x14ac:dyDescent="0.25">
      <c r="E38" t="s">
        <v>5</v>
      </c>
    </row>
    <row r="39" spans="2:8" ht="13.8" thickBot="1" x14ac:dyDescent="0.3">
      <c r="B39" t="s">
        <v>47</v>
      </c>
      <c r="G39" s="115">
        <f>G25+G33+G37</f>
        <v>3.742</v>
      </c>
      <c r="H39" s="96" t="s">
        <v>44</v>
      </c>
    </row>
    <row r="40" spans="2:8" ht="13.8" thickTop="1" x14ac:dyDescent="0.25"/>
    <row r="43" spans="2:8" ht="15.6" x14ac:dyDescent="0.25">
      <c r="B43" s="133" t="s">
        <v>106</v>
      </c>
    </row>
    <row r="45" spans="2:8" x14ac:dyDescent="0.25">
      <c r="B45" s="9"/>
      <c r="C45" s="9"/>
      <c r="D45" s="9"/>
      <c r="E45" s="9"/>
      <c r="F45" s="9"/>
      <c r="G45" s="9" t="s">
        <v>5</v>
      </c>
    </row>
    <row r="46" spans="2:8" x14ac:dyDescent="0.25">
      <c r="B46" s="9" t="s">
        <v>5</v>
      </c>
      <c r="C46" s="9"/>
      <c r="D46" s="9"/>
      <c r="E46" s="9"/>
      <c r="F46" s="9"/>
      <c r="G46" s="39" t="s">
        <v>5</v>
      </c>
    </row>
    <row r="47" spans="2:8" x14ac:dyDescent="0.25">
      <c r="B47" s="9" t="s">
        <v>5</v>
      </c>
      <c r="C47" s="9"/>
      <c r="D47" s="9"/>
      <c r="E47" s="9"/>
      <c r="F47" s="9"/>
      <c r="G47" s="9"/>
    </row>
    <row r="48" spans="2:8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8"/>
  <sheetViews>
    <sheetView zoomScaleNormal="100" workbookViewId="0"/>
  </sheetViews>
  <sheetFormatPr defaultRowHeight="13.2" x14ac:dyDescent="0.25"/>
  <cols>
    <col min="1" max="1" width="14" customWidth="1"/>
    <col min="2" max="2" width="9.6640625" customWidth="1"/>
    <col min="3" max="3" width="9.5546875" customWidth="1"/>
    <col min="4" max="4" width="25.109375" customWidth="1"/>
    <col min="5" max="6" width="13.6640625" customWidth="1"/>
    <col min="7" max="7" width="2.33203125" customWidth="1"/>
    <col min="8" max="8" width="13.33203125" customWidth="1"/>
    <col min="9" max="9" width="17.6640625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50"/>
      <c r="B3" s="50"/>
      <c r="C3" s="50"/>
      <c r="D3" s="32"/>
      <c r="E3" s="32"/>
      <c r="F3" s="32"/>
      <c r="G3" s="32"/>
      <c r="H3" s="32"/>
    </row>
    <row r="4" spans="1:9" ht="12.75" customHeight="1" x14ac:dyDescent="0.25">
      <c r="A4" s="106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5">
      <c r="A5" s="106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5">
      <c r="A7" s="135" t="s">
        <v>126</v>
      </c>
      <c r="B7" s="3"/>
      <c r="C7" s="3"/>
      <c r="D7" s="81"/>
      <c r="E7" s="85"/>
      <c r="F7" s="2"/>
      <c r="G7" s="2"/>
      <c r="H7" s="2"/>
      <c r="I7" s="1"/>
    </row>
    <row r="8" spans="1:9" ht="12.75" customHeight="1" x14ac:dyDescent="0.25">
      <c r="A8" s="117"/>
      <c r="B8" s="117"/>
      <c r="C8" s="117"/>
      <c r="D8" s="117"/>
      <c r="E8" s="118"/>
      <c r="F8" s="117"/>
      <c r="G8" s="117"/>
      <c r="H8" s="117"/>
      <c r="I8" s="117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7"/>
      <c r="E11" s="14" t="s">
        <v>58</v>
      </c>
      <c r="F11" s="14" t="s">
        <v>59</v>
      </c>
      <c r="G11" s="14"/>
      <c r="H11" s="14" t="s">
        <v>60</v>
      </c>
      <c r="I11" s="19" t="s">
        <v>61</v>
      </c>
    </row>
    <row r="12" spans="1:9" ht="12.75" customHeight="1" x14ac:dyDescent="0.25">
      <c r="A12" s="9"/>
      <c r="B12" s="9"/>
      <c r="C12" s="9"/>
      <c r="D12" s="9"/>
      <c r="E12" s="20"/>
      <c r="F12" s="20"/>
      <c r="G12" s="20"/>
      <c r="H12" s="20"/>
      <c r="I12" s="20"/>
    </row>
    <row r="13" spans="1:9" ht="12.75" customHeight="1" x14ac:dyDescent="0.25">
      <c r="A13" s="3" t="s">
        <v>62</v>
      </c>
      <c r="B13" s="3"/>
      <c r="C13" s="96" t="s">
        <v>102</v>
      </c>
      <c r="D13" s="81"/>
      <c r="E13" s="20"/>
      <c r="F13" s="20"/>
      <c r="G13" s="20"/>
      <c r="H13" s="20"/>
      <c r="I13" s="20"/>
    </row>
    <row r="14" spans="1:9" ht="12.75" customHeight="1" x14ac:dyDescent="0.25">
      <c r="A14" s="2" t="s">
        <v>63</v>
      </c>
      <c r="B14" s="2"/>
      <c r="C14" s="2"/>
      <c r="D14" s="130" t="s">
        <v>108</v>
      </c>
      <c r="E14" s="20"/>
      <c r="F14" s="20"/>
      <c r="G14" s="20"/>
      <c r="H14" s="20"/>
      <c r="I14" s="20"/>
    </row>
    <row r="15" spans="1:9" ht="12.75" customHeight="1" x14ac:dyDescent="0.25">
      <c r="A15" s="2"/>
      <c r="B15" s="2"/>
      <c r="C15" s="2"/>
      <c r="D15" s="145" t="s">
        <v>121</v>
      </c>
      <c r="E15" s="20"/>
      <c r="F15" s="20"/>
      <c r="G15" s="20"/>
      <c r="H15" s="20"/>
      <c r="I15" s="20"/>
    </row>
    <row r="16" spans="1:9" ht="12.75" customHeight="1" x14ac:dyDescent="0.25">
      <c r="A16" s="9"/>
      <c r="B16" s="9"/>
      <c r="C16" s="9"/>
      <c r="D16" s="9"/>
      <c r="E16" s="20"/>
      <c r="F16" s="20"/>
      <c r="G16" s="20"/>
      <c r="H16" s="20"/>
      <c r="I16" s="20"/>
    </row>
    <row r="17" spans="1:9" ht="12.75" customHeight="1" x14ac:dyDescent="0.25">
      <c r="A17" s="21" t="s">
        <v>64</v>
      </c>
      <c r="B17" s="21"/>
      <c r="C17" s="21"/>
      <c r="D17" s="9"/>
      <c r="E17" s="9"/>
      <c r="F17" s="9"/>
      <c r="G17" s="9"/>
      <c r="H17" s="9"/>
      <c r="I17" s="9"/>
    </row>
    <row r="18" spans="1:9" ht="12.75" customHeight="1" x14ac:dyDescent="0.25">
      <c r="A18" s="23"/>
      <c r="B18" s="20"/>
      <c r="C18" s="51"/>
      <c r="D18" s="9" t="s">
        <v>65</v>
      </c>
      <c r="E18" s="35">
        <v>1.5009999999999999</v>
      </c>
      <c r="F18" s="45">
        <v>39656</v>
      </c>
      <c r="G18" s="45"/>
      <c r="H18" s="45">
        <v>12</v>
      </c>
      <c r="I18" s="22">
        <f>ROUND(E18*F18*H18,0)</f>
        <v>714284</v>
      </c>
    </row>
    <row r="19" spans="1:9" ht="12.75" customHeight="1" x14ac:dyDescent="0.25">
      <c r="A19" s="23"/>
      <c r="B19" s="20"/>
      <c r="C19" s="51"/>
      <c r="D19" s="9" t="s">
        <v>66</v>
      </c>
      <c r="E19" s="35">
        <v>2.8799999999999999E-2</v>
      </c>
      <c r="F19" s="45">
        <v>1365276</v>
      </c>
      <c r="G19" s="45"/>
      <c r="H19" s="45">
        <v>12</v>
      </c>
      <c r="I19" s="22">
        <f>ROUND(E19*F19*H19,0)</f>
        <v>471839</v>
      </c>
    </row>
    <row r="20" spans="1:9" ht="12.75" customHeight="1" x14ac:dyDescent="0.25">
      <c r="A20" s="37" t="s">
        <v>5</v>
      </c>
      <c r="B20" s="20" t="s">
        <v>5</v>
      </c>
      <c r="C20" s="9"/>
      <c r="D20" s="9"/>
      <c r="E20" s="37" t="s">
        <v>5</v>
      </c>
      <c r="F20" s="45" t="s">
        <v>5</v>
      </c>
      <c r="G20" s="45"/>
      <c r="H20" s="45"/>
      <c r="I20" s="22" t="s">
        <v>5</v>
      </c>
    </row>
    <row r="21" spans="1:9" ht="12.75" customHeight="1" x14ac:dyDescent="0.25">
      <c r="A21" s="21" t="s">
        <v>67</v>
      </c>
      <c r="B21" s="21"/>
      <c r="C21" s="21"/>
      <c r="D21" s="9"/>
      <c r="E21" s="35" t="s">
        <v>5</v>
      </c>
      <c r="F21" s="45" t="s">
        <v>5</v>
      </c>
      <c r="G21" s="45"/>
      <c r="H21" s="45"/>
      <c r="I21" s="22" t="s">
        <v>5</v>
      </c>
    </row>
    <row r="22" spans="1:9" ht="12.75" customHeight="1" x14ac:dyDescent="0.25">
      <c r="A22" s="23"/>
      <c r="B22" s="20"/>
      <c r="C22" s="51"/>
      <c r="D22" s="9" t="s">
        <v>68</v>
      </c>
      <c r="E22" s="35">
        <v>5.6529999999999996</v>
      </c>
      <c r="F22" s="45">
        <v>19828</v>
      </c>
      <c r="G22" s="45"/>
      <c r="H22" s="45">
        <v>6</v>
      </c>
      <c r="I22" s="22">
        <f>ROUND(E22*F22*H22,0)</f>
        <v>672526</v>
      </c>
    </row>
    <row r="23" spans="1:9" ht="12.75" customHeight="1" x14ac:dyDescent="0.25">
      <c r="A23" s="23"/>
      <c r="B23" s="20"/>
      <c r="C23" s="51"/>
      <c r="D23" s="9" t="s">
        <v>68</v>
      </c>
      <c r="E23" s="35">
        <v>5.6529999999999996</v>
      </c>
      <c r="F23" s="45">
        <v>39656</v>
      </c>
      <c r="G23" s="45"/>
      <c r="H23" s="45">
        <v>6</v>
      </c>
      <c r="I23" s="22">
        <f>ROUND(E23*F23*H23,0)</f>
        <v>1345052</v>
      </c>
    </row>
    <row r="24" spans="1:9" ht="12.75" customHeight="1" x14ac:dyDescent="0.25"/>
    <row r="25" spans="1:9" ht="12.75" customHeight="1" x14ac:dyDescent="0.25">
      <c r="A25" s="9" t="s">
        <v>69</v>
      </c>
      <c r="I25" s="87">
        <v>0</v>
      </c>
    </row>
    <row r="26" spans="1:9" ht="12.75" customHeight="1" x14ac:dyDescent="0.25">
      <c r="A26" s="9"/>
      <c r="I26" s="97"/>
    </row>
    <row r="27" spans="1:9" ht="12.75" customHeight="1" x14ac:dyDescent="0.25">
      <c r="C27" s="101" t="s">
        <v>103</v>
      </c>
      <c r="E27" s="99"/>
      <c r="F27" s="47"/>
      <c r="G27" s="47"/>
      <c r="H27" s="47"/>
      <c r="I27" s="98">
        <f>SUM(I18:I25)</f>
        <v>3203701</v>
      </c>
    </row>
    <row r="28" spans="1:9" ht="12.75" customHeight="1" x14ac:dyDescent="0.25">
      <c r="C28" s="101"/>
      <c r="E28" s="99"/>
      <c r="F28" s="47"/>
      <c r="G28" s="47"/>
      <c r="H28" s="47"/>
      <c r="I28" s="98"/>
    </row>
    <row r="29" spans="1:9" ht="12.75" customHeight="1" x14ac:dyDescent="0.25">
      <c r="C29" s="101"/>
      <c r="E29" s="99"/>
      <c r="F29" s="47"/>
      <c r="G29" s="47"/>
      <c r="H29" s="47"/>
      <c r="I29" s="98"/>
    </row>
    <row r="30" spans="1:9" ht="12.75" customHeight="1" x14ac:dyDescent="0.25">
      <c r="A30" s="3" t="s">
        <v>62</v>
      </c>
      <c r="B30" s="3"/>
      <c r="C30" s="96" t="s">
        <v>71</v>
      </c>
      <c r="D30" s="81"/>
      <c r="E30" s="20"/>
      <c r="F30" s="20"/>
      <c r="G30" s="20"/>
      <c r="H30" s="20"/>
      <c r="I30" s="20"/>
    </row>
    <row r="31" spans="1:9" ht="12.75" customHeight="1" x14ac:dyDescent="0.25">
      <c r="A31" s="2" t="s">
        <v>63</v>
      </c>
      <c r="B31" s="2"/>
      <c r="C31" s="2"/>
      <c r="D31" s="130" t="s">
        <v>119</v>
      </c>
      <c r="E31" s="20"/>
      <c r="F31" s="20"/>
      <c r="G31" s="20"/>
      <c r="H31" s="20"/>
      <c r="I31" s="20"/>
    </row>
    <row r="32" spans="1:9" ht="12.75" customHeight="1" x14ac:dyDescent="0.25">
      <c r="A32" s="2"/>
      <c r="B32" s="2"/>
      <c r="C32" s="2"/>
      <c r="D32" s="130"/>
      <c r="E32" s="20"/>
      <c r="F32" s="20"/>
      <c r="G32" s="20"/>
      <c r="H32" s="20"/>
      <c r="I32" s="20"/>
    </row>
    <row r="33" spans="1:9" ht="12.75" customHeight="1" x14ac:dyDescent="0.25">
      <c r="A33" s="9"/>
      <c r="B33" s="9"/>
      <c r="C33" s="9"/>
      <c r="D33" s="9"/>
      <c r="E33" s="20"/>
      <c r="F33" s="20"/>
      <c r="G33" s="20"/>
      <c r="H33" s="20"/>
      <c r="I33" s="20"/>
    </row>
    <row r="34" spans="1:9" ht="12.75" customHeight="1" x14ac:dyDescent="0.25">
      <c r="A34" s="21" t="s">
        <v>72</v>
      </c>
      <c r="B34" s="21"/>
      <c r="C34" s="21"/>
      <c r="D34" s="9"/>
      <c r="E34" s="9"/>
      <c r="F34" s="9"/>
      <c r="G34" s="9"/>
      <c r="H34" s="9"/>
      <c r="I34" s="9"/>
    </row>
    <row r="35" spans="1:9" ht="12.75" customHeight="1" x14ac:dyDescent="0.25">
      <c r="A35" s="23"/>
      <c r="B35" s="20"/>
      <c r="C35" s="51"/>
      <c r="D35" s="9" t="s">
        <v>68</v>
      </c>
      <c r="E35" s="35">
        <v>3.33</v>
      </c>
      <c r="F35" s="45">
        <v>21000</v>
      </c>
      <c r="G35" s="45"/>
      <c r="H35" s="45">
        <v>5</v>
      </c>
      <c r="I35" s="22">
        <f>ROUND(E35*F35*H35,0)</f>
        <v>349650</v>
      </c>
    </row>
    <row r="36" spans="1:9" ht="12.75" customHeight="1" x14ac:dyDescent="0.25">
      <c r="A36" s="23"/>
      <c r="B36" s="20"/>
      <c r="C36" s="51"/>
      <c r="D36" s="9" t="s">
        <v>68</v>
      </c>
      <c r="E36" s="35">
        <v>3.33</v>
      </c>
      <c r="F36" s="45">
        <v>13500</v>
      </c>
      <c r="G36" s="45"/>
      <c r="H36" s="45">
        <v>7</v>
      </c>
      <c r="I36" s="22">
        <f>ROUND(E36*F36*H36,0)</f>
        <v>314685</v>
      </c>
    </row>
    <row r="37" spans="1:9" ht="12.75" customHeight="1" x14ac:dyDescent="0.25">
      <c r="A37" s="23"/>
      <c r="B37" s="20"/>
      <c r="C37" s="51"/>
      <c r="D37" s="9"/>
      <c r="E37" s="35"/>
      <c r="F37" s="45"/>
      <c r="G37" s="45"/>
      <c r="H37" s="45"/>
      <c r="I37" s="22"/>
    </row>
    <row r="38" spans="1:9" ht="12.75" customHeight="1" x14ac:dyDescent="0.25">
      <c r="A38" s="23"/>
      <c r="B38" s="20"/>
      <c r="C38" s="51"/>
      <c r="D38" s="9" t="s">
        <v>68</v>
      </c>
      <c r="E38" s="35">
        <v>3.33</v>
      </c>
      <c r="F38" s="45">
        <v>9000</v>
      </c>
      <c r="G38" s="45"/>
      <c r="H38" s="45">
        <v>12</v>
      </c>
      <c r="I38" s="22">
        <f>ROUND(E38*F38*H38,0)</f>
        <v>359640</v>
      </c>
    </row>
    <row r="39" spans="1:9" ht="12.75" customHeight="1" x14ac:dyDescent="0.25">
      <c r="D39" s="9"/>
      <c r="E39" s="35"/>
      <c r="F39" s="45"/>
      <c r="G39" s="45"/>
      <c r="H39" s="45"/>
      <c r="I39" s="22"/>
    </row>
    <row r="40" spans="1:9" ht="12.75" customHeight="1" x14ac:dyDescent="0.25">
      <c r="A40" s="9" t="s">
        <v>73</v>
      </c>
      <c r="I40" s="97">
        <v>0</v>
      </c>
    </row>
    <row r="41" spans="1:9" ht="12.75" customHeight="1" x14ac:dyDescent="0.25">
      <c r="A41" s="9"/>
      <c r="I41" s="97"/>
    </row>
    <row r="42" spans="1:9" ht="12.75" customHeight="1" x14ac:dyDescent="0.25">
      <c r="C42" s="101" t="s">
        <v>74</v>
      </c>
      <c r="E42" s="99"/>
      <c r="F42" s="47"/>
      <c r="G42" s="47"/>
      <c r="H42" s="47"/>
      <c r="I42" s="98">
        <f>SUM(I35:I40)</f>
        <v>1023975</v>
      </c>
    </row>
    <row r="43" spans="1:9" ht="12.75" customHeight="1" x14ac:dyDescent="0.25">
      <c r="C43" s="101"/>
      <c r="E43" s="99"/>
      <c r="F43" s="47"/>
      <c r="G43" s="47"/>
      <c r="H43" s="47"/>
      <c r="I43" s="98"/>
    </row>
    <row r="44" spans="1:9" ht="12.75" customHeight="1" x14ac:dyDescent="0.25">
      <c r="C44" s="101"/>
      <c r="I44" s="104"/>
    </row>
    <row r="45" spans="1:9" ht="12.75" customHeight="1" x14ac:dyDescent="0.25">
      <c r="A45" s="3" t="s">
        <v>62</v>
      </c>
      <c r="B45" s="3"/>
      <c r="C45" s="96" t="s">
        <v>116</v>
      </c>
      <c r="D45" s="81"/>
      <c r="E45" s="20"/>
      <c r="F45" s="20"/>
      <c r="G45" s="20"/>
      <c r="H45" s="20"/>
      <c r="I45" s="20"/>
    </row>
    <row r="46" spans="1:9" ht="12.75" customHeight="1" x14ac:dyDescent="0.25">
      <c r="A46" s="2" t="s">
        <v>63</v>
      </c>
      <c r="B46" s="2"/>
      <c r="C46" s="2"/>
      <c r="D46" s="145" t="s">
        <v>122</v>
      </c>
      <c r="E46" s="20"/>
      <c r="F46" s="20"/>
      <c r="G46" s="20"/>
      <c r="H46" s="20"/>
      <c r="I46" s="20"/>
    </row>
    <row r="47" spans="1:9" ht="12.75" customHeight="1" x14ac:dyDescent="0.25">
      <c r="A47" s="2"/>
      <c r="B47" s="2"/>
      <c r="C47" s="2"/>
      <c r="D47" s="130"/>
      <c r="E47" s="20"/>
      <c r="F47" s="20"/>
      <c r="G47" s="20"/>
      <c r="H47" s="20"/>
      <c r="I47" s="20"/>
    </row>
    <row r="48" spans="1:9" ht="12.75" customHeight="1" x14ac:dyDescent="0.25">
      <c r="A48" s="9"/>
      <c r="B48" s="9"/>
      <c r="C48" s="9"/>
      <c r="D48" s="9"/>
      <c r="E48" s="20"/>
      <c r="F48" s="20"/>
      <c r="G48" s="20"/>
      <c r="H48" s="20"/>
      <c r="I48" s="20"/>
    </row>
    <row r="49" spans="1:9" ht="12.75" customHeight="1" x14ac:dyDescent="0.25">
      <c r="A49" s="21" t="s">
        <v>72</v>
      </c>
      <c r="B49" s="21"/>
      <c r="C49" s="21"/>
      <c r="D49" s="9"/>
      <c r="E49" s="9"/>
      <c r="F49" s="9"/>
      <c r="G49" s="9"/>
      <c r="H49" s="9"/>
      <c r="I49" s="9"/>
    </row>
    <row r="50" spans="1:9" ht="12.75" customHeight="1" x14ac:dyDescent="0.25">
      <c r="A50" s="23"/>
      <c r="B50" s="20"/>
      <c r="C50" s="51"/>
      <c r="D50" s="9" t="s">
        <v>68</v>
      </c>
      <c r="E50" s="35">
        <v>2.4502000000000002</v>
      </c>
      <c r="F50" s="45">
        <v>23000</v>
      </c>
      <c r="G50" s="45"/>
      <c r="H50" s="45">
        <v>12</v>
      </c>
      <c r="I50" s="22">
        <f>ROUND(E50*F50*H50,0)</f>
        <v>676255</v>
      </c>
    </row>
    <row r="51" spans="1:9" ht="12.75" customHeight="1" x14ac:dyDescent="0.25">
      <c r="A51" s="23"/>
      <c r="B51" s="20"/>
      <c r="C51" s="51"/>
      <c r="D51" s="9"/>
      <c r="E51" s="35"/>
      <c r="F51" s="45"/>
      <c r="G51" s="45"/>
      <c r="H51" s="45"/>
      <c r="I51" s="22"/>
    </row>
    <row r="52" spans="1:9" ht="12.75" customHeight="1" x14ac:dyDescent="0.25">
      <c r="A52" s="23"/>
      <c r="B52" s="20"/>
      <c r="C52" s="51"/>
      <c r="D52" s="9"/>
      <c r="E52" s="35"/>
      <c r="F52" s="45"/>
      <c r="G52" s="45"/>
      <c r="H52" s="45"/>
      <c r="I52" s="22"/>
    </row>
    <row r="53" spans="1:9" ht="12.75" customHeight="1" x14ac:dyDescent="0.25">
      <c r="C53" s="101" t="s">
        <v>117</v>
      </c>
      <c r="D53" s="9"/>
      <c r="E53" s="35"/>
      <c r="F53" s="45"/>
      <c r="G53" s="45"/>
      <c r="H53" s="45"/>
      <c r="I53" s="140">
        <f>+I50</f>
        <v>676255</v>
      </c>
    </row>
    <row r="54" spans="1:9" ht="12.75" customHeight="1" x14ac:dyDescent="0.25">
      <c r="A54" s="9"/>
      <c r="I54" s="1" t="s">
        <v>49</v>
      </c>
    </row>
    <row r="55" spans="1:9" ht="12.75" customHeight="1" x14ac:dyDescent="0.25">
      <c r="A55" s="9"/>
      <c r="I55" s="143" t="s">
        <v>120</v>
      </c>
    </row>
    <row r="56" spans="1:9" ht="12.75" customHeight="1" x14ac:dyDescent="0.25">
      <c r="A56" s="9"/>
      <c r="I56" s="97"/>
    </row>
    <row r="57" spans="1:9" ht="12.75" customHeight="1" x14ac:dyDescent="0.25">
      <c r="A57" s="106" t="s">
        <v>36</v>
      </c>
      <c r="B57" s="1"/>
      <c r="C57" s="1"/>
      <c r="D57" s="1"/>
      <c r="E57" s="1"/>
      <c r="F57" s="1"/>
      <c r="G57" s="1"/>
      <c r="H57" s="1"/>
      <c r="I57" s="1"/>
    </row>
    <row r="58" spans="1:9" ht="12.75" customHeight="1" x14ac:dyDescent="0.25">
      <c r="A58" s="106" t="s">
        <v>100</v>
      </c>
      <c r="B58" s="1"/>
      <c r="C58" s="1"/>
      <c r="D58" s="1"/>
      <c r="E58" s="1"/>
      <c r="F58" s="1"/>
      <c r="G58" s="1"/>
      <c r="H58" s="1"/>
      <c r="I58" s="1"/>
    </row>
    <row r="59" spans="1:9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2.75" customHeight="1" x14ac:dyDescent="0.25">
      <c r="A60" s="96" t="str">
        <f>A7</f>
        <v>DETAILS FOR THE EGC RATE IN EFFECT AS OF :  March 1, 2019</v>
      </c>
      <c r="B60" s="3"/>
      <c r="C60" s="3"/>
      <c r="D60" s="81"/>
      <c r="E60" s="85"/>
      <c r="F60" s="2"/>
      <c r="G60" s="2"/>
      <c r="H60" s="2"/>
      <c r="I60" s="1"/>
    </row>
    <row r="61" spans="1:9" ht="12.75" customHeight="1" x14ac:dyDescent="0.25">
      <c r="A61" s="117"/>
      <c r="B61" s="117"/>
      <c r="C61" s="117"/>
      <c r="D61" s="117"/>
      <c r="E61" s="118"/>
      <c r="F61" s="117"/>
      <c r="G61" s="117"/>
      <c r="H61" s="117"/>
      <c r="I61" s="117"/>
    </row>
    <row r="62" spans="1:9" ht="12.75" customHeight="1" x14ac:dyDescent="0.25">
      <c r="A62" s="9"/>
      <c r="B62" s="9"/>
      <c r="C62" s="9"/>
      <c r="D62" s="9"/>
      <c r="E62" s="20"/>
      <c r="F62" s="20" t="s">
        <v>51</v>
      </c>
      <c r="G62" s="20"/>
      <c r="H62" s="20" t="s">
        <v>52</v>
      </c>
      <c r="I62" s="120" t="s">
        <v>53</v>
      </c>
    </row>
    <row r="63" spans="1:9" ht="12.75" customHeight="1" x14ac:dyDescent="0.25">
      <c r="A63" s="13" t="s">
        <v>5</v>
      </c>
      <c r="B63" s="13"/>
      <c r="C63" s="13"/>
      <c r="D63" s="13"/>
      <c r="E63" s="13" t="s">
        <v>54</v>
      </c>
      <c r="F63" s="13" t="s">
        <v>55</v>
      </c>
      <c r="G63" s="13"/>
      <c r="H63" s="13" t="s">
        <v>56</v>
      </c>
      <c r="I63" s="18" t="s">
        <v>57</v>
      </c>
    </row>
    <row r="64" spans="1:9" ht="12.75" customHeight="1" x14ac:dyDescent="0.25">
      <c r="A64" s="7"/>
      <c r="B64" s="7"/>
      <c r="C64" s="7"/>
      <c r="D64" s="7"/>
      <c r="E64" s="14" t="s">
        <v>58</v>
      </c>
      <c r="F64" s="14" t="s">
        <v>59</v>
      </c>
      <c r="G64" s="14"/>
      <c r="H64" s="14" t="s">
        <v>60</v>
      </c>
      <c r="I64" s="19" t="s">
        <v>61</v>
      </c>
    </row>
    <row r="65" spans="1:9" ht="12.75" customHeight="1" x14ac:dyDescent="0.25">
      <c r="A65" s="9"/>
      <c r="B65" s="9"/>
      <c r="C65" s="9"/>
      <c r="D65" s="9"/>
      <c r="E65" s="20"/>
      <c r="F65" s="20"/>
      <c r="G65" s="20"/>
      <c r="H65" s="20"/>
      <c r="I65" s="20"/>
    </row>
    <row r="66" spans="1:9" ht="12.75" customHeight="1" x14ac:dyDescent="0.25">
      <c r="A66" s="3" t="s">
        <v>62</v>
      </c>
      <c r="B66" s="3"/>
      <c r="C66" s="96" t="s">
        <v>75</v>
      </c>
      <c r="D66" s="81"/>
      <c r="E66" s="9"/>
      <c r="F66" s="47"/>
      <c r="G66" s="47"/>
      <c r="H66" s="47"/>
      <c r="I66" s="39" t="s">
        <v>5</v>
      </c>
    </row>
    <row r="67" spans="1:9" ht="12.75" customHeight="1" x14ac:dyDescent="0.25">
      <c r="A67" s="2" t="s">
        <v>63</v>
      </c>
      <c r="B67" s="2"/>
      <c r="C67" s="2"/>
      <c r="D67" s="86">
        <v>43132</v>
      </c>
      <c r="E67" s="9"/>
      <c r="F67" s="47"/>
      <c r="G67" s="47"/>
      <c r="H67" s="47"/>
      <c r="I67" s="9"/>
    </row>
    <row r="68" spans="1:9" ht="12.75" customHeight="1" x14ac:dyDescent="0.25">
      <c r="A68" s="9"/>
      <c r="B68" s="9"/>
      <c r="C68" s="9"/>
      <c r="D68" s="9"/>
      <c r="E68" s="9"/>
      <c r="F68" s="47"/>
      <c r="G68" s="47"/>
      <c r="H68" s="47"/>
      <c r="I68" s="9"/>
    </row>
    <row r="69" spans="1:9" ht="12.75" customHeight="1" x14ac:dyDescent="0.25">
      <c r="A69" s="21" t="s">
        <v>70</v>
      </c>
      <c r="B69" s="21"/>
      <c r="C69" s="21"/>
      <c r="D69" s="9"/>
      <c r="E69" s="35" t="s">
        <v>5</v>
      </c>
      <c r="F69" s="45" t="s">
        <v>5</v>
      </c>
      <c r="G69" s="45"/>
      <c r="H69" s="45"/>
      <c r="I69" s="22" t="s">
        <v>5</v>
      </c>
    </row>
    <row r="70" spans="1:9" ht="12.75" customHeight="1" x14ac:dyDescent="0.25">
      <c r="A70" s="23"/>
      <c r="B70" s="20"/>
      <c r="C70" s="51"/>
      <c r="D70" s="9" t="s">
        <v>68</v>
      </c>
      <c r="E70" s="35">
        <v>2.2496</v>
      </c>
      <c r="F70" s="23">
        <v>72000</v>
      </c>
      <c r="G70" s="23"/>
      <c r="H70" s="45">
        <v>12</v>
      </c>
      <c r="I70" s="22">
        <f>ROUND(E70*F70*H70,0)</f>
        <v>1943654</v>
      </c>
    </row>
    <row r="71" spans="1:9" ht="12.75" customHeight="1" x14ac:dyDescent="0.25">
      <c r="A71" s="23"/>
      <c r="B71" s="20"/>
      <c r="C71" s="51"/>
      <c r="D71" s="9"/>
      <c r="E71" s="35"/>
      <c r="F71" s="23"/>
      <c r="G71" s="23"/>
      <c r="H71" s="45"/>
      <c r="I71" s="22"/>
    </row>
    <row r="72" spans="1:9" ht="12.75" customHeight="1" x14ac:dyDescent="0.25">
      <c r="A72" s="9"/>
      <c r="B72" s="9"/>
      <c r="C72" s="9"/>
      <c r="D72" s="9"/>
      <c r="E72" s="9"/>
      <c r="F72" s="47"/>
      <c r="G72" s="47"/>
      <c r="H72" s="47"/>
    </row>
    <row r="73" spans="1:9" ht="12.75" customHeight="1" x14ac:dyDescent="0.25">
      <c r="A73" s="9" t="s">
        <v>69</v>
      </c>
      <c r="I73" s="87">
        <v>0</v>
      </c>
    </row>
    <row r="74" spans="1:9" ht="12.75" customHeight="1" x14ac:dyDescent="0.25"/>
    <row r="75" spans="1:9" ht="12.75" customHeight="1" x14ac:dyDescent="0.25">
      <c r="A75" s="100" t="s">
        <v>76</v>
      </c>
      <c r="B75" s="9"/>
      <c r="D75" s="9"/>
      <c r="E75" s="9"/>
      <c r="F75" s="47"/>
      <c r="G75" s="47"/>
      <c r="H75" s="47"/>
      <c r="I75" s="98">
        <f>SUM(I70:I73)</f>
        <v>1943654</v>
      </c>
    </row>
    <row r="76" spans="1:9" ht="12.75" customHeight="1" x14ac:dyDescent="0.25">
      <c r="A76" s="9"/>
      <c r="B76" s="9"/>
      <c r="C76" s="100"/>
      <c r="D76" s="9"/>
      <c r="E76" s="9"/>
      <c r="F76" s="47"/>
      <c r="G76" s="47"/>
      <c r="H76" s="47"/>
      <c r="I76" s="98"/>
    </row>
    <row r="77" spans="1:9" ht="12.75" customHeight="1" x14ac:dyDescent="0.25">
      <c r="A77" s="3" t="s">
        <v>62</v>
      </c>
      <c r="B77" s="3"/>
      <c r="C77" s="96" t="s">
        <v>123</v>
      </c>
      <c r="D77" s="81"/>
      <c r="E77" s="9"/>
      <c r="F77" s="47"/>
      <c r="G77" s="47"/>
      <c r="H77" s="47"/>
      <c r="I77" s="39" t="s">
        <v>5</v>
      </c>
    </row>
    <row r="78" spans="1:9" ht="12.75" customHeight="1" x14ac:dyDescent="0.25">
      <c r="A78" s="2" t="s">
        <v>63</v>
      </c>
      <c r="B78" s="2"/>
      <c r="C78" s="2"/>
      <c r="D78" s="86">
        <v>43132</v>
      </c>
      <c r="E78" s="9"/>
      <c r="F78" s="47"/>
      <c r="G78" s="47"/>
      <c r="H78" s="47"/>
      <c r="I78" s="9"/>
    </row>
    <row r="79" spans="1:9" ht="12.75" customHeight="1" x14ac:dyDescent="0.25">
      <c r="A79" s="9"/>
      <c r="B79" s="9"/>
      <c r="C79" s="9"/>
      <c r="D79" s="9"/>
      <c r="E79" s="9"/>
      <c r="F79" s="47"/>
      <c r="G79" s="47"/>
      <c r="H79" s="47"/>
      <c r="I79" s="9"/>
    </row>
    <row r="80" spans="1:9" ht="12.75" customHeight="1" x14ac:dyDescent="0.25">
      <c r="A80" s="21" t="s">
        <v>70</v>
      </c>
      <c r="B80" s="21"/>
      <c r="C80" s="21"/>
      <c r="D80" s="9"/>
      <c r="E80" s="35" t="s">
        <v>5</v>
      </c>
      <c r="F80" s="45" t="s">
        <v>5</v>
      </c>
      <c r="G80" s="45"/>
      <c r="H80" s="45"/>
      <c r="I80" s="22" t="s">
        <v>5</v>
      </c>
    </row>
    <row r="81" spans="1:9" ht="12.75" customHeight="1" x14ac:dyDescent="0.25">
      <c r="A81" s="23"/>
      <c r="B81" s="20"/>
      <c r="C81" s="51"/>
      <c r="D81" s="9" t="s">
        <v>68</v>
      </c>
      <c r="E81" s="35">
        <v>0.20499999999999999</v>
      </c>
      <c r="F81" s="23">
        <v>14000</v>
      </c>
      <c r="G81" s="23"/>
      <c r="H81" s="45">
        <v>151</v>
      </c>
      <c r="I81" s="22">
        <f>ROUND(E81*F81*H81,0)</f>
        <v>433370</v>
      </c>
    </row>
    <row r="82" spans="1:9" ht="12.75" customHeight="1" x14ac:dyDescent="0.25">
      <c r="A82" s="23"/>
      <c r="B82" s="20"/>
      <c r="C82" s="51"/>
      <c r="D82" s="9" t="s">
        <v>68</v>
      </c>
      <c r="E82" s="35">
        <v>0.13</v>
      </c>
      <c r="F82" s="23">
        <v>3700</v>
      </c>
      <c r="G82" s="23"/>
      <c r="H82" s="45">
        <v>214</v>
      </c>
      <c r="I82" s="22">
        <f>ROUND(E82*F82*H82,0)</f>
        <v>102934</v>
      </c>
    </row>
    <row r="83" spans="1:9" ht="12.75" customHeight="1" x14ac:dyDescent="0.25">
      <c r="A83" s="9"/>
      <c r="B83" s="9"/>
      <c r="C83" s="9"/>
      <c r="D83" s="9"/>
      <c r="E83" s="9"/>
      <c r="F83" s="47"/>
      <c r="G83" s="47"/>
      <c r="H83" s="47"/>
    </row>
    <row r="84" spans="1:9" ht="12.75" customHeight="1" x14ac:dyDescent="0.25">
      <c r="A84" s="9" t="s">
        <v>69</v>
      </c>
      <c r="I84" s="87">
        <v>0</v>
      </c>
    </row>
    <row r="85" spans="1:9" ht="12.75" customHeight="1" x14ac:dyDescent="0.25"/>
    <row r="86" spans="1:9" ht="12.75" customHeight="1" x14ac:dyDescent="0.25">
      <c r="A86" s="137" t="s">
        <v>124</v>
      </c>
      <c r="B86" s="9"/>
      <c r="D86" s="9"/>
      <c r="E86" s="9"/>
      <c r="F86" s="47"/>
      <c r="G86" s="47"/>
      <c r="H86" s="47"/>
      <c r="I86" s="98">
        <f>SUM(I81:I84)</f>
        <v>536304</v>
      </c>
    </row>
    <row r="87" spans="1:9" ht="12.75" customHeight="1" x14ac:dyDescent="0.25">
      <c r="A87" s="9"/>
      <c r="B87" s="9"/>
      <c r="C87" s="9"/>
      <c r="D87" s="9"/>
      <c r="E87" s="24"/>
      <c r="F87" s="43"/>
      <c r="G87" s="43"/>
      <c r="H87" s="43"/>
      <c r="I87" s="40"/>
    </row>
    <row r="88" spans="1:9" ht="12.75" customHeight="1" x14ac:dyDescent="0.25">
      <c r="A88" s="9"/>
      <c r="B88" s="9"/>
      <c r="C88" s="137"/>
      <c r="D88" s="9"/>
      <c r="E88" s="9"/>
      <c r="F88" s="47"/>
      <c r="G88" s="47"/>
      <c r="H88" s="47"/>
      <c r="I88" s="98"/>
    </row>
    <row r="89" spans="1:9" ht="12.75" customHeight="1" x14ac:dyDescent="0.25">
      <c r="A89" s="9"/>
      <c r="B89" s="9"/>
      <c r="C89" s="100"/>
      <c r="D89" s="9"/>
      <c r="E89" s="9"/>
      <c r="F89" s="47"/>
      <c r="G89" s="47"/>
      <c r="H89" s="47"/>
      <c r="I89" s="98"/>
    </row>
    <row r="90" spans="1:9" ht="12.75" customHeight="1" x14ac:dyDescent="0.25">
      <c r="A90" s="9"/>
      <c r="B90" s="9"/>
      <c r="C90" s="100"/>
      <c r="D90" s="9"/>
      <c r="E90" s="9"/>
      <c r="F90" s="47"/>
      <c r="G90" s="47"/>
      <c r="H90" s="47"/>
      <c r="I90" s="98"/>
    </row>
    <row r="91" spans="1:9" ht="12.75" customHeight="1" x14ac:dyDescent="0.25">
      <c r="A91" s="100" t="s">
        <v>107</v>
      </c>
      <c r="B91" s="9"/>
      <c r="C91" s="100"/>
      <c r="D91" s="9"/>
      <c r="E91" s="9"/>
      <c r="F91" s="47"/>
      <c r="G91" s="47"/>
      <c r="H91" s="47"/>
      <c r="I91" s="98"/>
    </row>
    <row r="92" spans="1:9" ht="12.75" customHeight="1" x14ac:dyDescent="0.25">
      <c r="A92" s="50" t="s">
        <v>5</v>
      </c>
      <c r="B92" s="50"/>
      <c r="C92" s="50"/>
      <c r="D92" s="32" t="s">
        <v>77</v>
      </c>
      <c r="E92" s="102">
        <f>ROUND(I92/F92,4)</f>
        <v>0.108</v>
      </c>
      <c r="F92" s="127">
        <v>850000</v>
      </c>
      <c r="G92" s="103"/>
      <c r="H92" s="102"/>
      <c r="I92" s="128">
        <v>91800</v>
      </c>
    </row>
    <row r="93" spans="1:9" ht="12.75" customHeight="1" x14ac:dyDescent="0.25">
      <c r="A93" s="50"/>
      <c r="B93" s="50"/>
      <c r="C93" s="50"/>
      <c r="D93" s="32"/>
      <c r="E93" s="32"/>
      <c r="F93" s="32"/>
      <c r="G93" s="32"/>
      <c r="H93" s="32"/>
    </row>
    <row r="94" spans="1:9" ht="12.75" customHeight="1" x14ac:dyDescent="0.25">
      <c r="A94" s="105" t="s">
        <v>78</v>
      </c>
      <c r="I94" s="104">
        <f>SUM(I92:I92)</f>
        <v>91800</v>
      </c>
    </row>
    <row r="95" spans="1:9" ht="12.75" customHeight="1" x14ac:dyDescent="0.25"/>
    <row r="96" spans="1:9" ht="12.75" customHeight="1" x14ac:dyDescent="0.25">
      <c r="A96" s="15"/>
      <c r="B96" s="15"/>
      <c r="C96" s="15"/>
      <c r="D96" s="15"/>
      <c r="E96" s="15"/>
      <c r="F96" s="15"/>
      <c r="G96" s="15"/>
      <c r="H96" s="15"/>
      <c r="I96" s="1"/>
    </row>
    <row r="97" spans="1:11" ht="12.75" customHeight="1" x14ac:dyDescent="0.25">
      <c r="A97" s="15"/>
      <c r="B97" s="15"/>
      <c r="C97" s="15"/>
      <c r="D97" s="15"/>
      <c r="E97" s="15"/>
      <c r="F97" s="15"/>
      <c r="G97" s="15"/>
      <c r="H97" s="15"/>
      <c r="I97" s="1" t="s">
        <v>49</v>
      </c>
    </row>
    <row r="98" spans="1:11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5" t="s">
        <v>79</v>
      </c>
    </row>
    <row r="99" spans="1:11" ht="12.75" customHeight="1" x14ac:dyDescent="0.25">
      <c r="A99" s="50"/>
      <c r="B99" s="50"/>
      <c r="C99" s="50"/>
      <c r="D99" s="32"/>
      <c r="E99" s="32"/>
      <c r="F99" s="32"/>
      <c r="G99" s="32"/>
      <c r="H99" s="32"/>
    </row>
    <row r="100" spans="1:11" ht="12.75" customHeight="1" x14ac:dyDescent="0.25">
      <c r="A100" s="106" t="s">
        <v>36</v>
      </c>
      <c r="B100" s="1"/>
      <c r="C100" s="1"/>
      <c r="D100" s="1"/>
      <c r="E100" s="1"/>
      <c r="F100" s="1"/>
      <c r="G100" s="1"/>
      <c r="H100" s="1"/>
      <c r="I100" s="1"/>
    </row>
    <row r="101" spans="1:11" ht="12.75" customHeight="1" x14ac:dyDescent="0.25">
      <c r="A101" s="106" t="s">
        <v>100</v>
      </c>
      <c r="B101" s="1"/>
      <c r="C101" s="1"/>
      <c r="D101" s="1"/>
      <c r="E101" s="1"/>
      <c r="F101" s="1"/>
      <c r="G101" s="1"/>
      <c r="H101" s="1"/>
      <c r="I101" s="1"/>
    </row>
    <row r="102" spans="1:11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11" ht="12.75" customHeight="1" x14ac:dyDescent="0.25">
      <c r="A103" s="96" t="str">
        <f>A7</f>
        <v>DETAILS FOR THE EGC RATE IN EFFECT AS OF :  March 1, 2019</v>
      </c>
      <c r="B103" s="3"/>
      <c r="C103" s="3"/>
      <c r="D103" s="81"/>
      <c r="E103" s="85"/>
      <c r="F103" s="2"/>
      <c r="G103" s="2"/>
      <c r="H103" s="2"/>
      <c r="I103" s="1"/>
    </row>
    <row r="104" spans="1:11" ht="12.75" customHeight="1" x14ac:dyDescent="0.25">
      <c r="A104" s="117"/>
      <c r="B104" s="117"/>
      <c r="C104" s="117"/>
      <c r="D104" s="117"/>
      <c r="E104" s="118"/>
      <c r="F104" s="117"/>
      <c r="G104" s="117"/>
      <c r="H104" s="117"/>
      <c r="I104" s="117"/>
    </row>
    <row r="105" spans="1:11" ht="12.75" customHeight="1" x14ac:dyDescent="0.25">
      <c r="A105" s="9"/>
      <c r="B105" s="9"/>
      <c r="C105" s="9"/>
      <c r="D105" s="9"/>
      <c r="E105" s="20"/>
      <c r="F105" s="20"/>
      <c r="G105" s="20"/>
      <c r="H105" s="20"/>
      <c r="I105" s="120"/>
    </row>
    <row r="106" spans="1:11" ht="12.75" customHeight="1" x14ac:dyDescent="0.25">
      <c r="A106" s="13" t="s">
        <v>5</v>
      </c>
      <c r="B106" s="13"/>
      <c r="C106" s="13"/>
      <c r="D106" s="13"/>
      <c r="E106" s="13"/>
      <c r="F106" s="13"/>
      <c r="G106" s="13"/>
      <c r="H106" s="13"/>
      <c r="I106" s="18"/>
    </row>
    <row r="107" spans="1:11" ht="12.75" customHeight="1" x14ac:dyDescent="0.25">
      <c r="A107" s="7"/>
      <c r="B107" s="7"/>
      <c r="C107" s="7"/>
      <c r="D107" s="7"/>
      <c r="E107" s="14"/>
      <c r="F107" s="14"/>
      <c r="G107" s="14"/>
      <c r="H107" s="14"/>
      <c r="I107" s="19"/>
    </row>
    <row r="108" spans="1:11" ht="12.75" customHeight="1" x14ac:dyDescent="0.25"/>
    <row r="109" spans="1:11" ht="12.75" customHeight="1" x14ac:dyDescent="0.25">
      <c r="A109" s="135" t="str">
        <f>"GAS COMMODITY RATE FOR "&amp;UPPER(MID(DEKOTHERS!A7,43,LEN(DEKOTHERS!A7)-50))&amp;" "&amp;UPPER(RIGHT(DEKOTHERS!A7,4))</f>
        <v>GAS COMMODITY RATE FOR   MARCH 2019</v>
      </c>
      <c r="B109" s="3"/>
      <c r="C109" s="3"/>
      <c r="D109" s="81"/>
      <c r="E109" s="85"/>
      <c r="I109" s="1"/>
      <c r="K109" s="122"/>
    </row>
    <row r="110" spans="1:11" ht="12.75" customHeight="1" x14ac:dyDescent="0.25">
      <c r="B110" s="3"/>
      <c r="C110" s="3"/>
      <c r="D110" s="81"/>
      <c r="E110" s="85"/>
      <c r="F110" s="3"/>
      <c r="G110" s="3"/>
      <c r="H110" s="3"/>
      <c r="I110" s="3"/>
    </row>
    <row r="111" spans="1:11" ht="12.75" customHeight="1" x14ac:dyDescent="0.25">
      <c r="A111" s="21" t="s">
        <v>80</v>
      </c>
    </row>
    <row r="112" spans="1:11" ht="12.75" customHeight="1" x14ac:dyDescent="0.25">
      <c r="A112" s="9" t="s">
        <v>81</v>
      </c>
      <c r="B112" s="9"/>
      <c r="C112" s="9"/>
      <c r="D112" s="9"/>
      <c r="E112" s="37"/>
      <c r="F112" s="153">
        <v>2.5960999999999999</v>
      </c>
      <c r="G112" s="111"/>
      <c r="H112" s="92" t="s">
        <v>82</v>
      </c>
      <c r="I112" s="92"/>
    </row>
    <row r="113" spans="1:9" ht="12.75" customHeight="1" x14ac:dyDescent="0.25">
      <c r="A113" s="81" t="s">
        <v>101</v>
      </c>
      <c r="B113" s="20"/>
      <c r="C113" s="20"/>
      <c r="D113" s="142">
        <v>2.5000000000000001E-2</v>
      </c>
      <c r="E113" s="90">
        <f>ROUND(F112*D113,4)</f>
        <v>6.4899999999999999E-2</v>
      </c>
      <c r="F113" s="90">
        <f>F112+E113</f>
        <v>2.661</v>
      </c>
      <c r="G113" s="90"/>
      <c r="H113" s="92" t="s">
        <v>82</v>
      </c>
      <c r="I113" s="92"/>
    </row>
    <row r="114" spans="1:9" ht="12.75" customHeight="1" x14ac:dyDescent="0.25">
      <c r="A114" t="s">
        <v>83</v>
      </c>
      <c r="D114" s="147">
        <v>1.0753999999999999</v>
      </c>
      <c r="E114" s="90">
        <f>ROUND((F113*D114)-F113,4)</f>
        <v>0.2006</v>
      </c>
      <c r="F114" s="90">
        <f>F113+E114</f>
        <v>2.8616000000000001</v>
      </c>
      <c r="G114" s="90"/>
      <c r="H114" s="92" t="s">
        <v>84</v>
      </c>
      <c r="I114" s="107"/>
    </row>
    <row r="115" spans="1:9" ht="12.75" customHeight="1" x14ac:dyDescent="0.25">
      <c r="A115" t="s">
        <v>85</v>
      </c>
      <c r="D115" s="142">
        <v>0.87977000000000005</v>
      </c>
      <c r="F115" s="108">
        <f>ROUND(F114*D115,4)</f>
        <v>2.5175000000000001</v>
      </c>
      <c r="G115" s="108"/>
      <c r="H115" s="92" t="s">
        <v>84</v>
      </c>
      <c r="I115" s="92"/>
    </row>
    <row r="116" spans="1:9" ht="12.75" customHeight="1" x14ac:dyDescent="0.25">
      <c r="A116" s="9"/>
      <c r="B116" s="105" t="s">
        <v>86</v>
      </c>
      <c r="C116" s="40"/>
      <c r="D116" s="9"/>
      <c r="E116" s="26"/>
      <c r="F116" s="110">
        <f>ROUND(F115,3)</f>
        <v>2.5179999999999998</v>
      </c>
      <c r="G116" s="110"/>
      <c r="H116" s="109" t="s">
        <v>84</v>
      </c>
      <c r="I116" s="92"/>
    </row>
    <row r="117" spans="1:9" ht="12.75" customHeight="1" x14ac:dyDescent="0.25">
      <c r="A117" s="9"/>
      <c r="B117" s="9"/>
      <c r="C117" s="9"/>
      <c r="D117" s="9"/>
      <c r="E117" s="37"/>
      <c r="F117" s="111"/>
      <c r="G117" s="111"/>
      <c r="H117" s="92"/>
      <c r="I117" s="92"/>
    </row>
    <row r="118" spans="1:9" ht="12.75" customHeight="1" x14ac:dyDescent="0.25">
      <c r="A118" s="21" t="s">
        <v>87</v>
      </c>
      <c r="B118" s="81"/>
      <c r="C118" s="81"/>
      <c r="D118" s="81" t="s">
        <v>5</v>
      </c>
      <c r="E118" s="24" t="s">
        <v>5</v>
      </c>
      <c r="F118" s="23"/>
      <c r="G118" s="23"/>
      <c r="H118" s="23"/>
      <c r="I118" s="92"/>
    </row>
    <row r="119" spans="1:9" ht="12.75" customHeight="1" x14ac:dyDescent="0.25">
      <c r="A119" s="81" t="s">
        <v>88</v>
      </c>
      <c r="B119" s="9"/>
      <c r="C119" s="9"/>
      <c r="D119" s="9"/>
      <c r="E119" s="24"/>
      <c r="F119" s="125">
        <v>2.9112</v>
      </c>
      <c r="G119" s="119"/>
      <c r="H119" s="92" t="s">
        <v>82</v>
      </c>
      <c r="I119" s="92"/>
    </row>
    <row r="120" spans="1:9" ht="12.75" customHeight="1" x14ac:dyDescent="0.25">
      <c r="A120" s="81" t="s">
        <v>89</v>
      </c>
      <c r="E120" s="129">
        <v>1.5299999999999999E-2</v>
      </c>
      <c r="F120" s="90">
        <f t="shared" ref="F120:F125" si="0">F119+E120</f>
        <v>2.9264999999999999</v>
      </c>
      <c r="G120" s="90"/>
      <c r="H120" s="92" t="s">
        <v>82</v>
      </c>
      <c r="I120" s="92"/>
    </row>
    <row r="121" spans="1:9" ht="12.75" customHeight="1" x14ac:dyDescent="0.25">
      <c r="A121" s="17" t="s">
        <v>90</v>
      </c>
      <c r="B121" s="20"/>
      <c r="C121" s="20"/>
      <c r="D121" s="123">
        <v>1.4540000000000001E-2</v>
      </c>
      <c r="E121" s="90">
        <f>ROUND(F120*D121,4)</f>
        <v>4.2599999999999999E-2</v>
      </c>
      <c r="F121" s="90">
        <f t="shared" si="0"/>
        <v>2.9691000000000001</v>
      </c>
      <c r="G121" s="90"/>
      <c r="H121" s="92" t="s">
        <v>82</v>
      </c>
      <c r="I121" s="92"/>
    </row>
    <row r="122" spans="1:9" ht="12.75" customHeight="1" x14ac:dyDescent="0.25">
      <c r="A122" s="9" t="s">
        <v>91</v>
      </c>
      <c r="B122" s="9"/>
      <c r="C122" s="9"/>
      <c r="D122" s="9"/>
      <c r="E122" s="129">
        <v>1.8700000000000001E-2</v>
      </c>
      <c r="F122" s="90">
        <f t="shared" si="0"/>
        <v>2.9878</v>
      </c>
      <c r="G122" s="90"/>
      <c r="H122" s="92" t="s">
        <v>82</v>
      </c>
      <c r="I122" s="92"/>
    </row>
    <row r="123" spans="1:9" ht="12.75" customHeight="1" x14ac:dyDescent="0.25">
      <c r="A123" s="9" t="s">
        <v>92</v>
      </c>
      <c r="B123" s="9"/>
      <c r="C123" s="9"/>
      <c r="D123" s="89"/>
      <c r="E123" s="129">
        <v>1.2999999999999999E-3</v>
      </c>
      <c r="F123" s="90">
        <f t="shared" si="0"/>
        <v>2.9891000000000001</v>
      </c>
      <c r="G123" s="90"/>
      <c r="H123" s="92" t="s">
        <v>82</v>
      </c>
      <c r="I123" s="92"/>
    </row>
    <row r="124" spans="1:9" ht="12.75" customHeight="1" x14ac:dyDescent="0.25">
      <c r="A124" s="81" t="s">
        <v>101</v>
      </c>
      <c r="B124" s="20"/>
      <c r="C124" s="20"/>
      <c r="D124" s="148">
        <f>+D113</f>
        <v>2.5000000000000001E-2</v>
      </c>
      <c r="E124" s="90">
        <f>ROUND(F123*D124,4)</f>
        <v>7.4700000000000003E-2</v>
      </c>
      <c r="F124" s="90">
        <f t="shared" si="0"/>
        <v>3.0638000000000001</v>
      </c>
      <c r="G124" s="90"/>
      <c r="H124" s="92" t="s">
        <v>82</v>
      </c>
    </row>
    <row r="125" spans="1:9" ht="12.75" customHeight="1" x14ac:dyDescent="0.25">
      <c r="A125" t="s">
        <v>83</v>
      </c>
      <c r="D125" s="149">
        <f>+D114</f>
        <v>1.0753999999999999</v>
      </c>
      <c r="E125" s="90">
        <f>ROUND((F124*D125)-F124,4)</f>
        <v>0.23100000000000001</v>
      </c>
      <c r="F125" s="90">
        <f t="shared" si="0"/>
        <v>3.2948</v>
      </c>
      <c r="G125" s="90"/>
      <c r="H125" s="92" t="s">
        <v>84</v>
      </c>
      <c r="I125" s="39"/>
    </row>
    <row r="126" spans="1:9" ht="12.75" customHeight="1" x14ac:dyDescent="0.25">
      <c r="A126" t="s">
        <v>85</v>
      </c>
      <c r="D126" s="142">
        <v>0.11938</v>
      </c>
      <c r="F126" s="108">
        <f>ROUND(F125*D126,4)</f>
        <v>0.39329999999999998</v>
      </c>
      <c r="G126" s="108"/>
      <c r="H126" s="92" t="s">
        <v>84</v>
      </c>
      <c r="I126" s="25"/>
    </row>
    <row r="127" spans="1:9" ht="12.75" customHeight="1" x14ac:dyDescent="0.25">
      <c r="A127" s="9"/>
      <c r="B127" s="105" t="s">
        <v>93</v>
      </c>
      <c r="C127" s="40"/>
      <c r="D127" s="9"/>
      <c r="E127" s="26"/>
      <c r="F127" s="110">
        <f>ROUND(F126,3)</f>
        <v>0.39300000000000002</v>
      </c>
      <c r="G127" s="110"/>
      <c r="H127" s="109" t="s">
        <v>84</v>
      </c>
      <c r="I127" s="39"/>
    </row>
    <row r="128" spans="1:9" ht="12.75" customHeight="1" x14ac:dyDescent="0.25">
      <c r="A128" s="9"/>
      <c r="B128" s="105"/>
      <c r="C128" s="40"/>
      <c r="D128" s="9"/>
      <c r="E128" s="26"/>
      <c r="F128" s="110"/>
      <c r="G128" s="110"/>
      <c r="H128" s="109"/>
      <c r="I128" s="39"/>
    </row>
    <row r="129" spans="1:9" x14ac:dyDescent="0.25">
      <c r="I129" s="25"/>
    </row>
    <row r="130" spans="1:9" x14ac:dyDescent="0.25">
      <c r="A130" s="21" t="s">
        <v>94</v>
      </c>
      <c r="B130" s="9"/>
      <c r="C130" s="9"/>
      <c r="D130" s="9"/>
      <c r="E130" s="26"/>
      <c r="F130" s="27"/>
      <c r="G130" s="27"/>
      <c r="H130" s="27"/>
      <c r="I130" s="27" t="s">
        <v>5</v>
      </c>
    </row>
    <row r="131" spans="1:9" x14ac:dyDescent="0.25">
      <c r="A131" s="9" t="s">
        <v>95</v>
      </c>
      <c r="B131" s="9"/>
      <c r="C131" s="9"/>
      <c r="D131" s="9"/>
      <c r="E131" s="55"/>
      <c r="F131" s="126">
        <v>0.84452000000000005</v>
      </c>
      <c r="G131" s="121"/>
      <c r="H131" s="92" t="s">
        <v>96</v>
      </c>
      <c r="I131" s="27"/>
    </row>
    <row r="132" spans="1:9" x14ac:dyDescent="0.25">
      <c r="A132" t="s">
        <v>97</v>
      </c>
      <c r="B132" s="9"/>
      <c r="C132" s="9"/>
      <c r="D132" s="124">
        <v>15.38</v>
      </c>
      <c r="E132" s="90">
        <f>ROUND((F131*D132)-F131,4)</f>
        <v>12.1442</v>
      </c>
      <c r="F132" s="90">
        <f>F131+E132</f>
        <v>12.988719999999999</v>
      </c>
      <c r="G132" s="90"/>
      <c r="H132" s="92" t="s">
        <v>84</v>
      </c>
      <c r="I132" s="39"/>
    </row>
    <row r="133" spans="1:9" x14ac:dyDescent="0.25">
      <c r="A133" t="s">
        <v>85</v>
      </c>
      <c r="D133" s="142">
        <v>8.4999999999999995E-4</v>
      </c>
      <c r="F133" s="108">
        <f>ROUND(F132*D133,4)</f>
        <v>1.0999999999999999E-2</v>
      </c>
      <c r="G133" s="108"/>
      <c r="H133" s="92" t="s">
        <v>84</v>
      </c>
      <c r="I133" s="39"/>
    </row>
    <row r="134" spans="1:9" x14ac:dyDescent="0.25">
      <c r="A134" s="9" t="s">
        <v>5</v>
      </c>
      <c r="B134" s="105" t="s">
        <v>98</v>
      </c>
      <c r="C134" s="40"/>
      <c r="E134" s="26"/>
      <c r="F134" s="110">
        <f>ROUND(F133,3)</f>
        <v>1.0999999999999999E-2</v>
      </c>
      <c r="G134" s="110"/>
      <c r="H134" s="109" t="s">
        <v>84</v>
      </c>
      <c r="I134" s="9"/>
    </row>
    <row r="135" spans="1:9" x14ac:dyDescent="0.25">
      <c r="A135" t="s">
        <v>5</v>
      </c>
      <c r="D135" s="144" t="str">
        <f>IF(D133+D126+D115=100%,"","Percentages do not add to 100%!")</f>
        <v/>
      </c>
      <c r="I135" s="52" t="s">
        <v>5</v>
      </c>
    </row>
    <row r="136" spans="1:9" x14ac:dyDescent="0.25">
      <c r="A136" s="146" t="s">
        <v>127</v>
      </c>
    </row>
    <row r="137" spans="1:9" x14ac:dyDescent="0.25">
      <c r="A137" s="93"/>
    </row>
    <row r="157" ht="13.2" customHeight="1" x14ac:dyDescent="0.25"/>
    <row r="158" ht="13.2" customHeight="1" x14ac:dyDescent="0.25"/>
    <row r="159" ht="13.2" customHeight="1" x14ac:dyDescent="0.25"/>
    <row r="16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spans="1:9" ht="13.2" customHeight="1" x14ac:dyDescent="0.25"/>
    <row r="194" spans="1:9" ht="13.2" customHeight="1" x14ac:dyDescent="0.25"/>
    <row r="195" spans="1:9" ht="13.2" customHeight="1" x14ac:dyDescent="0.25"/>
    <row r="196" spans="1:9" ht="13.2" customHeight="1" x14ac:dyDescent="0.25"/>
    <row r="197" spans="1:9" ht="13.2" customHeight="1" x14ac:dyDescent="0.25"/>
    <row r="198" spans="1:9" ht="13.2" customHeight="1" x14ac:dyDescent="0.25"/>
    <row r="199" spans="1:9" ht="13.2" customHeight="1" x14ac:dyDescent="0.25"/>
    <row r="200" spans="1:9" ht="13.2" customHeight="1" x14ac:dyDescent="0.25"/>
    <row r="201" spans="1:9" ht="13.2" customHeight="1" x14ac:dyDescent="0.25"/>
    <row r="202" spans="1:9" ht="13.2" customHeight="1" x14ac:dyDescent="0.25"/>
    <row r="203" spans="1:9" ht="13.2" customHeight="1" x14ac:dyDescent="0.25"/>
    <row r="204" spans="1:9" ht="13.2" customHeight="1" x14ac:dyDescent="0.25">
      <c r="A204" t="s">
        <v>5</v>
      </c>
    </row>
    <row r="205" spans="1:9" ht="13.2" customHeight="1" x14ac:dyDescent="0.25">
      <c r="A205" t="s">
        <v>5</v>
      </c>
    </row>
    <row r="206" spans="1:9" ht="13.2" customHeight="1" x14ac:dyDescent="0.25">
      <c r="A206" t="s">
        <v>5</v>
      </c>
      <c r="E206" s="9"/>
      <c r="F206" s="9"/>
      <c r="G206" s="9"/>
      <c r="H206" s="9"/>
      <c r="I206" s="9"/>
    </row>
    <row r="207" spans="1:9" ht="13.2" customHeight="1" x14ac:dyDescent="0.25">
      <c r="A207" t="s">
        <v>5</v>
      </c>
      <c r="E207" s="9"/>
      <c r="F207" s="9"/>
      <c r="G207" s="9"/>
      <c r="H207" s="9"/>
      <c r="I207" s="9"/>
    </row>
    <row r="208" spans="1:9" ht="13.2" customHeight="1" x14ac:dyDescent="0.25">
      <c r="A208" t="s">
        <v>5</v>
      </c>
      <c r="E208" s="9"/>
      <c r="F208" s="9"/>
      <c r="G208" s="9"/>
      <c r="H208" s="9"/>
      <c r="I208" s="9"/>
    </row>
    <row r="209" spans="1:9" ht="13.2" customHeight="1" x14ac:dyDescent="0.25">
      <c r="A209" t="s">
        <v>5</v>
      </c>
    </row>
    <row r="210" spans="1:9" ht="13.2" customHeight="1" x14ac:dyDescent="0.25"/>
    <row r="211" spans="1:9" ht="13.2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"/>
    </row>
    <row r="212" spans="1:9" x14ac:dyDescent="0.25">
      <c r="A212" s="33"/>
      <c r="B212" s="33"/>
      <c r="C212" s="33"/>
      <c r="D212" s="33"/>
      <c r="E212" s="33"/>
      <c r="F212" s="33"/>
      <c r="G212" s="33"/>
      <c r="H212" s="33"/>
      <c r="I212" s="12"/>
    </row>
    <row r="213" spans="1:9" x14ac:dyDescent="0.25">
      <c r="A213" s="33"/>
      <c r="B213" s="33"/>
      <c r="C213" s="33"/>
      <c r="D213" s="33"/>
      <c r="E213" s="33"/>
      <c r="F213" s="33"/>
      <c r="G213" s="33"/>
      <c r="H213" s="33"/>
      <c r="I213" s="33"/>
    </row>
    <row r="214" spans="1:9" x14ac:dyDescent="0.25">
      <c r="A214" s="34"/>
      <c r="B214" s="34"/>
      <c r="C214" s="34"/>
      <c r="D214" s="42"/>
      <c r="E214" s="42"/>
      <c r="F214" s="42"/>
      <c r="G214" s="42"/>
      <c r="H214" s="42"/>
      <c r="I214" s="9"/>
    </row>
    <row r="215" spans="1:9" x14ac:dyDescent="0.25">
      <c r="A215" s="34"/>
      <c r="B215" s="34"/>
      <c r="C215" s="34"/>
      <c r="D215" s="42"/>
      <c r="E215" s="42"/>
      <c r="F215" s="42"/>
      <c r="G215" s="42"/>
      <c r="H215" s="42"/>
      <c r="I215" s="9"/>
    </row>
    <row r="216" spans="1:9" x14ac:dyDescent="0.25">
      <c r="A216" s="12"/>
      <c r="B216" s="12"/>
      <c r="C216" s="12"/>
      <c r="D216" s="12"/>
      <c r="E216" s="12"/>
      <c r="F216" s="12"/>
      <c r="G216" s="12"/>
      <c r="H216" s="12"/>
      <c r="I216" s="12"/>
    </row>
    <row r="217" spans="1:9" x14ac:dyDescent="0.25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81"/>
      <c r="B219" s="81"/>
      <c r="C219" s="81"/>
      <c r="D219" s="81"/>
      <c r="E219" s="85"/>
      <c r="F219" s="17"/>
      <c r="G219" s="17"/>
      <c r="H219" s="17"/>
      <c r="I219" s="12"/>
    </row>
    <row r="220" spans="1:9" x14ac:dyDescent="0.25">
      <c r="A220" s="81"/>
      <c r="B220" s="81"/>
      <c r="C220" s="81"/>
      <c r="D220" s="81"/>
      <c r="E220" s="85"/>
      <c r="F220" s="9"/>
      <c r="G220" s="9"/>
      <c r="H220" s="9"/>
      <c r="I220" s="81"/>
    </row>
    <row r="221" spans="1:9" x14ac:dyDescent="0.25">
      <c r="A221" s="17"/>
      <c r="B221" s="17"/>
      <c r="C221" s="17"/>
      <c r="D221" s="9"/>
      <c r="E221" s="86"/>
      <c r="F221" s="20"/>
      <c r="G221" s="20"/>
      <c r="H221" s="20"/>
      <c r="I221" s="9"/>
    </row>
    <row r="222" spans="1:9" x14ac:dyDescent="0.25">
      <c r="A222" s="17"/>
      <c r="B222" s="17"/>
      <c r="C222" s="17"/>
      <c r="D222" s="9"/>
      <c r="E222" s="20"/>
      <c r="F222" s="20"/>
      <c r="G222" s="20"/>
      <c r="H222" s="20"/>
      <c r="I222" s="9"/>
    </row>
    <row r="223" spans="1:9" x14ac:dyDescent="0.25">
      <c r="A223" s="17"/>
      <c r="B223" s="40"/>
      <c r="C223" s="40"/>
      <c r="D223" s="40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20"/>
      <c r="F224" s="20"/>
      <c r="G224" s="20"/>
      <c r="H224" s="20"/>
      <c r="I224" s="20"/>
    </row>
    <row r="225" spans="1:9" x14ac:dyDescent="0.25">
      <c r="A225" s="53"/>
      <c r="B225" s="40"/>
      <c r="C225" s="40"/>
      <c r="D225" s="20"/>
      <c r="E225" s="20"/>
      <c r="F225" s="20"/>
      <c r="G225" s="20"/>
      <c r="H225" s="20"/>
      <c r="I225" s="20"/>
    </row>
    <row r="226" spans="1:9" x14ac:dyDescent="0.25">
      <c r="A226" s="21"/>
      <c r="B226" s="9"/>
      <c r="C226" s="9"/>
      <c r="D226" s="9"/>
      <c r="E226" s="20"/>
      <c r="F226" s="20"/>
      <c r="G226" s="20"/>
      <c r="H226" s="20"/>
      <c r="I226" s="20"/>
    </row>
    <row r="227" spans="1:9" x14ac:dyDescent="0.25">
      <c r="A227" s="34"/>
      <c r="B227" s="21"/>
      <c r="C227" s="21"/>
      <c r="D227" s="9"/>
      <c r="E227" s="9"/>
      <c r="F227" s="9"/>
      <c r="G227" s="9"/>
      <c r="H227" s="9"/>
      <c r="I227" s="9"/>
    </row>
    <row r="228" spans="1:9" x14ac:dyDescent="0.25">
      <c r="A228" s="34"/>
      <c r="B228" s="21"/>
      <c r="C228" s="21"/>
      <c r="D228" s="9"/>
      <c r="E228" s="54"/>
      <c r="F228" s="23"/>
      <c r="G228" s="23"/>
      <c r="H228" s="23"/>
      <c r="I228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3" max="8" man="1"/>
    <brk id="9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2018-11-07T19:50:26Z</cp:lastPrinted>
  <dcterms:created xsi:type="dcterms:W3CDTF">1997-04-18T20:20:30Z</dcterms:created>
  <dcterms:modified xsi:type="dcterms:W3CDTF">2019-02-07T16:51:58Z</dcterms:modified>
</cp:coreProperties>
</file>