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team.duke-energy.com/sites/OHKYRegDiscovery/KY/KyPSC Case No 2018xxx Annual DSM/Discovery/STAFF 1st Set Post-Hearing Data Requests/"/>
    </mc:Choice>
  </mc:AlternateContent>
  <bookViews>
    <workbookView xWindow="0" yWindow="0" windowWidth="19200" windowHeight="6810"/>
  </bookViews>
  <sheets>
    <sheet name="STAFF-POST HEARING-DR-01-002"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B29" i="1"/>
  <c r="B46" i="1"/>
  <c r="B47" i="1" s="1"/>
  <c r="F29" i="1"/>
  <c r="E29" i="1"/>
  <c r="F46" i="1"/>
  <c r="F47" i="1" s="1"/>
  <c r="C47" i="1"/>
  <c r="D47" i="1"/>
  <c r="G47" i="1"/>
  <c r="E46" i="1"/>
  <c r="E47" i="1" s="1"/>
  <c r="B26" i="1"/>
  <c r="D26" i="1"/>
  <c r="D25" i="1"/>
  <c r="D30" i="1" s="1"/>
  <c r="D23" i="1"/>
  <c r="B37" i="1"/>
  <c r="C36" i="1"/>
  <c r="C35" i="1"/>
  <c r="C26" i="1"/>
  <c r="E26" i="1"/>
  <c r="F26" i="1"/>
  <c r="G26" i="1"/>
  <c r="C25" i="1"/>
  <c r="E25" i="1"/>
  <c r="E30" i="1" s="1"/>
  <c r="F25" i="1"/>
  <c r="F30" i="1" s="1"/>
  <c r="G25" i="1"/>
  <c r="G30" i="1" s="1"/>
  <c r="B25" i="1"/>
  <c r="B27" i="1" s="1"/>
  <c r="B30" i="1" l="1"/>
  <c r="C27" i="1"/>
  <c r="C30" i="1"/>
  <c r="C37" i="1"/>
  <c r="F27" i="1"/>
  <c r="E27" i="1"/>
  <c r="D27" i="1"/>
  <c r="G27" i="1"/>
  <c r="B10" i="1" l="1"/>
  <c r="G18" i="1"/>
  <c r="F18" i="1"/>
  <c r="E18" i="1"/>
  <c r="D18" i="1"/>
  <c r="C18" i="1"/>
  <c r="B18" i="1"/>
  <c r="E14" i="1"/>
  <c r="B14" i="1"/>
  <c r="D6" i="1"/>
  <c r="E6" i="1"/>
  <c r="G6" i="1"/>
  <c r="B6" i="1"/>
</calcChain>
</file>

<file path=xl/sharedStrings.xml><?xml version="1.0" encoding="utf-8"?>
<sst xmlns="http://schemas.openxmlformats.org/spreadsheetml/2006/main" count="62" uniqueCount="36">
  <si>
    <t>DE Kentucky</t>
  </si>
  <si>
    <t>DE Ohio</t>
  </si>
  <si>
    <t>DE Indiana</t>
  </si>
  <si>
    <t>DE Carolinas NC/SC</t>
  </si>
  <si>
    <t xml:space="preserve">DE Progress NC/SC </t>
  </si>
  <si>
    <t>DE Florida</t>
  </si>
  <si>
    <r>
      <t>Weatherization Programs – P</t>
    </r>
    <r>
      <rPr>
        <sz val="11"/>
        <color theme="1"/>
        <rFont val="Times New Roman"/>
        <family val="1"/>
      </rPr>
      <t>rovides incentives to weatherization agencies to assist with energy efficiency efforts.  Fixed incentives (which vary by state) are paid on EE measures, such as attic insulation, wall insulation, air sealing, duct sealing, HVAC replacement, LED lights, water saving measures, etc.  Follows DOE/LIHEAP qualifications of &lt;200% of Federal Poverty Guidelines.</t>
    </r>
  </si>
  <si>
    <r>
      <rPr>
        <b/>
        <sz val="12"/>
        <color theme="1"/>
        <rFont val="Times New Roman"/>
        <family val="1"/>
      </rPr>
      <t xml:space="preserve">Refrigerator Replacement - </t>
    </r>
    <r>
      <rPr>
        <sz val="12"/>
        <color theme="1"/>
        <rFont val="Times New Roman"/>
        <family val="1"/>
      </rPr>
      <t>Incentives provided under the weatherization program for replacing inefficient refrigerators</t>
    </r>
  </si>
  <si>
    <t>2018 Actual Spend</t>
  </si>
  <si>
    <t>2018 Participation</t>
  </si>
  <si>
    <t>Average Spend Per Participant</t>
  </si>
  <si>
    <r>
      <t xml:space="preserve">Payment Plus Program - </t>
    </r>
    <r>
      <rPr>
        <sz val="11"/>
        <color theme="1"/>
        <rFont val="Times New Roman"/>
        <family val="1"/>
      </rPr>
      <t>Provides education to low income customers on energy efficiency and budgeting.  Customers attending classes receive a $200 bill credit for attending the energy efficiency class, $150 bill credit for the budgeting class, and if their home is weatherized after attending the class, a $150 bill credit</t>
    </r>
  </si>
  <si>
    <t>Total EE Portfolio Spend</t>
  </si>
  <si>
    <t>Average Spend Per Customer</t>
  </si>
  <si>
    <r>
      <t>Neighborhood Energy Saver Program</t>
    </r>
    <r>
      <rPr>
        <sz val="12"/>
        <color theme="1"/>
        <rFont val="Times New Roman"/>
        <family val="1"/>
      </rPr>
      <t xml:space="preserve"> - Pre-selected neighborhoods consisting of 50% or more households, at or below 200% of the FPG.  Recruit customers to participate in the program by going door to door to install energy efficient measures, including LEDs, Water Heater Wrap / Pipe Wrap / Temperature Check, Water Saving Shower Head /Aerators, Switch Plate Wall Thermometer, HVAC Winter Kit for wall/window unit, Foam Insulation Spray /Caulking, Door Weather Stripping / Sweep, AC/Heat Filters (Year Supply).  FL – also provides attic insulation, duct sealing, and HVAC Tune ups.  </t>
    </r>
  </si>
  <si>
    <t>Agency Free LED Program - Provides customers with free LEDs, working in conjunction with the HEAP program in IN; Agencies report participation monthly via  report</t>
  </si>
  <si>
    <t>Total Participation</t>
  </si>
  <si>
    <t xml:space="preserve">Total # of Customers in Jurisdiction </t>
  </si>
  <si>
    <t>up to $25,000</t>
  </si>
  <si>
    <t>up to $100,000</t>
  </si>
  <si>
    <t>Up to $500,000</t>
  </si>
  <si>
    <t>`</t>
  </si>
  <si>
    <t>Wintercare (KY)</t>
  </si>
  <si>
    <t>HeatShare (OH)</t>
  </si>
  <si>
    <t>Helping Hand (IN)</t>
  </si>
  <si>
    <t>Share the Warmth (DE NC/SC)</t>
  </si>
  <si>
    <t>Energy Neighbor Fund (Progress NC/SC)</t>
  </si>
  <si>
    <t>Energy Neighbor Fund (FL)</t>
  </si>
  <si>
    <t>A.  Energy Efficiency Programs that are recovered through the EE Rider</t>
  </si>
  <si>
    <t>C.  Customer Assistance Programs</t>
  </si>
  <si>
    <r>
      <t xml:space="preserve">Weatherization Programs – </t>
    </r>
    <r>
      <rPr>
        <sz val="11"/>
        <color theme="1"/>
        <rFont val="Times New Roman"/>
        <family val="1"/>
      </rPr>
      <t>Provides incentives to weatherization agencies to assist with energy efficiency efforts.  KY services include Furnace Replacement; OH services include Weatherization, Refrigerator Replacement and Furnace Replacement</t>
    </r>
  </si>
  <si>
    <t xml:space="preserve">B.  Programs that are funded through Base Rates (Kentucky) &amp; Settlement Agreements (Ohio) </t>
  </si>
  <si>
    <t>Upfront Annual Contribution</t>
  </si>
  <si>
    <t>Annual Shareholder Match</t>
  </si>
  <si>
    <t>Annual Cooling / Fan Contribution</t>
  </si>
  <si>
    <t>Annual Maximum Donation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</si>
</sst>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2"/>
      <color theme="1"/>
      <name val="Times New Roman"/>
      <family val="1"/>
    </font>
    <font>
      <b/>
      <sz val="11"/>
      <color theme="1"/>
      <name val="Times New Roman"/>
      <family val="1"/>
    </font>
    <font>
      <sz val="11"/>
      <color theme="1"/>
      <name val="Times New Roman"/>
      <family val="1"/>
    </font>
    <font>
      <sz val="12"/>
      <color theme="1"/>
      <name val="Times New Roman"/>
      <family val="1"/>
    </font>
    <font>
      <b/>
      <sz val="10"/>
      <color theme="1"/>
      <name val="Times New Roman"/>
      <family val="1"/>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0" borderId="1" xfId="0" applyFont="1" applyBorder="1" applyAlignment="1">
      <alignment horizontal="justify" vertical="center" wrapText="1"/>
    </xf>
    <xf numFmtId="0" fontId="3" fillId="0" borderId="2" xfId="0" applyFont="1" applyBorder="1" applyAlignment="1">
      <alignment horizontal="center" vertical="center" textRotation="180"/>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center" vertical="center" wrapText="1"/>
    </xf>
    <xf numFmtId="44" fontId="5" fillId="0" borderId="0" xfId="1"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3" fillId="0" borderId="2" xfId="0" applyFont="1" applyBorder="1" applyAlignment="1">
      <alignment horizontal="center" vertical="center" textRotation="180" wrapText="1"/>
    </xf>
    <xf numFmtId="0" fontId="2" fillId="2" borderId="5" xfId="0" applyFont="1" applyFill="1" applyBorder="1" applyAlignment="1">
      <alignment horizontal="center" vertical="center" wrapText="1"/>
    </xf>
    <xf numFmtId="0" fontId="3" fillId="0" borderId="6" xfId="0" applyFont="1" applyBorder="1" applyAlignment="1">
      <alignment horizontal="center" vertical="center" wrapText="1"/>
    </xf>
    <xf numFmtId="44" fontId="5" fillId="0" borderId="4" xfId="2" applyFont="1" applyBorder="1" applyAlignment="1">
      <alignment horizontal="right" vertical="center" wrapText="1"/>
    </xf>
    <xf numFmtId="0" fontId="5" fillId="0" borderId="4" xfId="1" applyNumberFormat="1" applyFont="1" applyBorder="1" applyAlignment="1">
      <alignment horizontal="right" vertical="center" wrapText="1"/>
    </xf>
    <xf numFmtId="44" fontId="5" fillId="0" borderId="2" xfId="1" applyNumberFormat="1" applyFont="1" applyBorder="1" applyAlignment="1">
      <alignment horizontal="right" vertical="center" wrapText="1"/>
    </xf>
    <xf numFmtId="3" fontId="5" fillId="0" borderId="4" xfId="1" applyNumberFormat="1" applyFont="1" applyBorder="1" applyAlignment="1">
      <alignment horizontal="right" vertical="center" wrapText="1"/>
    </xf>
    <xf numFmtId="44" fontId="5" fillId="0" borderId="1" xfId="1" applyNumberFormat="1" applyFont="1" applyBorder="1" applyAlignment="1">
      <alignment horizontal="right" vertical="center" wrapText="1"/>
    </xf>
    <xf numFmtId="44" fontId="5" fillId="0" borderId="6" xfId="1" applyNumberFormat="1" applyFont="1" applyBorder="1" applyAlignment="1">
      <alignment horizontal="right" vertical="center" wrapText="1"/>
    </xf>
    <xf numFmtId="44" fontId="5" fillId="0" borderId="0" xfId="0" applyNumberFormat="1" applyFont="1" applyBorder="1" applyAlignment="1">
      <alignment horizontal="right"/>
    </xf>
    <xf numFmtId="0" fontId="0" fillId="0" borderId="0" xfId="0" applyAlignment="1">
      <alignment horizontal="center"/>
    </xf>
    <xf numFmtId="44" fontId="5" fillId="0" borderId="14" xfId="2" applyFont="1" applyBorder="1" applyAlignment="1">
      <alignment horizontal="right" vertical="center" wrapText="1"/>
    </xf>
    <xf numFmtId="0" fontId="5" fillId="0" borderId="14" xfId="1" applyNumberFormat="1" applyFont="1" applyBorder="1" applyAlignment="1">
      <alignment horizontal="right" vertical="center" wrapText="1"/>
    </xf>
    <xf numFmtId="44" fontId="5" fillId="0" borderId="14" xfId="1" applyNumberFormat="1" applyFont="1" applyBorder="1" applyAlignment="1">
      <alignment horizontal="right" vertical="center" wrapText="1"/>
    </xf>
    <xf numFmtId="0" fontId="0" fillId="0" borderId="14" xfId="0" applyBorder="1" applyAlignment="1">
      <alignment horizontal="right"/>
    </xf>
    <xf numFmtId="44" fontId="5" fillId="0" borderId="14" xfId="0" applyNumberFormat="1" applyFont="1" applyBorder="1" applyAlignment="1">
      <alignment horizontal="right"/>
    </xf>
    <xf numFmtId="3" fontId="5" fillId="0" borderId="14" xfId="1" applyNumberFormat="1" applyFont="1" applyBorder="1" applyAlignment="1">
      <alignment horizontal="right"/>
    </xf>
    <xf numFmtId="164" fontId="5" fillId="0" borderId="14" xfId="1" applyNumberFormat="1" applyFont="1" applyBorder="1" applyAlignment="1">
      <alignment horizontal="right"/>
    </xf>
    <xf numFmtId="44" fontId="5" fillId="0" borderId="14" xfId="2" applyFont="1" applyBorder="1" applyAlignment="1">
      <alignment horizontal="right"/>
    </xf>
    <xf numFmtId="44" fontId="5" fillId="0" borderId="14" xfId="2" applyFont="1" applyBorder="1" applyAlignment="1">
      <alignment horizontal="left" vertical="center" wrapText="1"/>
    </xf>
    <xf numFmtId="0" fontId="5" fillId="0" borderId="14" xfId="1" applyNumberFormat="1" applyFont="1" applyBorder="1" applyAlignment="1">
      <alignment horizontal="center" vertical="center" wrapText="1"/>
    </xf>
    <xf numFmtId="44" fontId="5" fillId="0" borderId="14" xfId="1" applyNumberFormat="1" applyFont="1" applyBorder="1" applyAlignment="1">
      <alignment horizontal="center" vertical="center" wrapText="1"/>
    </xf>
    <xf numFmtId="6" fontId="5" fillId="0" borderId="14" xfId="2" applyNumberFormat="1" applyFont="1" applyBorder="1" applyAlignment="1">
      <alignment horizontal="right" vertical="center" wrapText="1"/>
    </xf>
    <xf numFmtId="0" fontId="3" fillId="2" borderId="7" xfId="0" applyFont="1" applyFill="1" applyBorder="1" applyAlignment="1">
      <alignment horizontal="left"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6" fontId="5" fillId="0" borderId="14" xfId="2" applyNumberFormat="1" applyFont="1" applyBorder="1" applyAlignment="1">
      <alignment horizontal="right"/>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1" xfId="0" applyFont="1" applyFill="1" applyBorder="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tabSelected="1" view="pageLayout" zoomScaleNormal="80" workbookViewId="0">
      <selection activeCell="B29" sqref="B29"/>
    </sheetView>
  </sheetViews>
  <sheetFormatPr defaultRowHeight="15" x14ac:dyDescent="0.25"/>
  <cols>
    <col min="1" max="1" width="76" customWidth="1"/>
    <col min="2" max="7" width="20.7109375" customWidth="1"/>
  </cols>
  <sheetData>
    <row r="1" spans="1:7" ht="83.25" customHeight="1" thickBot="1" x14ac:dyDescent="0.3">
      <c r="A1" s="1"/>
      <c r="B1" s="2" t="s">
        <v>0</v>
      </c>
      <c r="C1" s="2" t="s">
        <v>1</v>
      </c>
      <c r="D1" s="2" t="s">
        <v>2</v>
      </c>
      <c r="E1" s="14" t="s">
        <v>3</v>
      </c>
      <c r="F1" s="14" t="s">
        <v>4</v>
      </c>
      <c r="G1" s="2" t="s">
        <v>5</v>
      </c>
    </row>
    <row r="2" spans="1:7" ht="20.25" customHeight="1" thickBot="1" x14ac:dyDescent="0.3">
      <c r="A2" s="46" t="s">
        <v>28</v>
      </c>
      <c r="B2" s="47"/>
      <c r="C2" s="47"/>
      <c r="D2" s="47"/>
      <c r="E2" s="47"/>
      <c r="F2" s="47"/>
      <c r="G2" s="48"/>
    </row>
    <row r="3" spans="1:7" ht="39.75" customHeight="1" thickBot="1" x14ac:dyDescent="0.3">
      <c r="A3" s="41" t="s">
        <v>6</v>
      </c>
      <c r="B3" s="44"/>
      <c r="C3" s="44"/>
      <c r="D3" s="44"/>
      <c r="E3" s="44"/>
      <c r="F3" s="44"/>
      <c r="G3" s="45"/>
    </row>
    <row r="4" spans="1:7" ht="20.100000000000001" customHeight="1" thickBot="1" x14ac:dyDescent="0.3">
      <c r="A4" s="4" t="s">
        <v>8</v>
      </c>
      <c r="B4" s="25">
        <v>234169</v>
      </c>
      <c r="C4" s="25">
        <v>187394</v>
      </c>
      <c r="D4" s="25">
        <v>150306</v>
      </c>
      <c r="E4" s="25">
        <v>2559437</v>
      </c>
      <c r="F4" s="25">
        <v>0</v>
      </c>
      <c r="G4" s="25">
        <v>253022</v>
      </c>
    </row>
    <row r="5" spans="1:7" ht="20.100000000000001" customHeight="1" thickBot="1" x14ac:dyDescent="0.3">
      <c r="A5" s="4" t="s">
        <v>9</v>
      </c>
      <c r="B5" s="26">
        <v>129</v>
      </c>
      <c r="C5" s="26">
        <v>914</v>
      </c>
      <c r="D5" s="26">
        <v>143</v>
      </c>
      <c r="E5" s="26">
        <v>627</v>
      </c>
      <c r="F5" s="26"/>
      <c r="G5" s="26">
        <v>320</v>
      </c>
    </row>
    <row r="6" spans="1:7" ht="20.100000000000001" customHeight="1" thickBot="1" x14ac:dyDescent="0.3">
      <c r="A6" s="4" t="s">
        <v>10</v>
      </c>
      <c r="B6" s="27">
        <f>B4/B5</f>
        <v>1815.2635658914728</v>
      </c>
      <c r="C6" s="27">
        <f>C4/C5</f>
        <v>205.02625820568929</v>
      </c>
      <c r="D6" s="27">
        <f>D4/D5</f>
        <v>1051.090909090909</v>
      </c>
      <c r="E6" s="27">
        <f>E4/E5</f>
        <v>4082.0366826156301</v>
      </c>
      <c r="F6" s="27"/>
      <c r="G6" s="27">
        <f>G4/G5</f>
        <v>790.69375000000002</v>
      </c>
    </row>
    <row r="7" spans="1:7" ht="40.5" customHeight="1" thickBot="1" x14ac:dyDescent="0.3">
      <c r="A7" s="41" t="s">
        <v>11</v>
      </c>
      <c r="B7" s="54"/>
      <c r="C7" s="54"/>
      <c r="D7" s="54"/>
      <c r="E7" s="54"/>
      <c r="F7" s="54"/>
      <c r="G7" s="55"/>
    </row>
    <row r="8" spans="1:7" ht="20.100000000000001" customHeight="1" thickBot="1" x14ac:dyDescent="0.3">
      <c r="A8" s="4" t="s">
        <v>8</v>
      </c>
      <c r="B8" s="25">
        <v>92294</v>
      </c>
      <c r="C8" s="25">
        <v>0</v>
      </c>
      <c r="D8" s="25">
        <v>0</v>
      </c>
      <c r="E8" s="25">
        <v>0</v>
      </c>
      <c r="F8" s="25">
        <v>0</v>
      </c>
      <c r="G8" s="25">
        <v>0</v>
      </c>
    </row>
    <row r="9" spans="1:7" ht="20.100000000000001" customHeight="1" thickBot="1" x14ac:dyDescent="0.3">
      <c r="A9" s="4" t="s">
        <v>9</v>
      </c>
      <c r="B9" s="26">
        <v>194</v>
      </c>
      <c r="C9" s="26"/>
      <c r="D9" s="26"/>
      <c r="E9" s="26"/>
      <c r="F9" s="26">
        <v>0</v>
      </c>
      <c r="G9" s="26">
        <v>0</v>
      </c>
    </row>
    <row r="10" spans="1:7" ht="20.100000000000001" customHeight="1" thickBot="1" x14ac:dyDescent="0.3">
      <c r="A10" s="4" t="s">
        <v>10</v>
      </c>
      <c r="B10" s="27">
        <f>B8/B9</f>
        <v>475.74226804123714</v>
      </c>
      <c r="C10" s="27"/>
      <c r="D10" s="27"/>
      <c r="E10" s="27"/>
      <c r="F10" s="27"/>
      <c r="G10" s="27"/>
    </row>
    <row r="11" spans="1:7" ht="40.5" customHeight="1" thickBot="1" x14ac:dyDescent="0.3">
      <c r="A11" s="49" t="s">
        <v>7</v>
      </c>
      <c r="B11" s="50"/>
      <c r="C11" s="50"/>
      <c r="D11" s="50"/>
      <c r="E11" s="50"/>
      <c r="F11" s="50"/>
      <c r="G11" s="51"/>
    </row>
    <row r="12" spans="1:7" ht="20.100000000000001" customHeight="1" thickBot="1" x14ac:dyDescent="0.3">
      <c r="A12" s="4" t="s">
        <v>8</v>
      </c>
      <c r="B12" s="25">
        <v>14471</v>
      </c>
      <c r="C12" s="25">
        <v>0</v>
      </c>
      <c r="D12" s="25">
        <v>0</v>
      </c>
      <c r="E12" s="25">
        <v>265801</v>
      </c>
      <c r="F12" s="25">
        <v>0</v>
      </c>
      <c r="G12" s="25">
        <v>0</v>
      </c>
    </row>
    <row r="13" spans="1:7" ht="30.75" customHeight="1" thickBot="1" x14ac:dyDescent="0.3">
      <c r="A13" s="4" t="s">
        <v>9</v>
      </c>
      <c r="B13" s="26">
        <v>13</v>
      </c>
      <c r="C13" s="26">
        <v>0</v>
      </c>
      <c r="D13" s="26">
        <v>0</v>
      </c>
      <c r="E13" s="26">
        <v>189</v>
      </c>
      <c r="F13" s="26">
        <v>0</v>
      </c>
      <c r="G13" s="26">
        <v>0</v>
      </c>
    </row>
    <row r="14" spans="1:7" ht="20.100000000000001" customHeight="1" thickBot="1" x14ac:dyDescent="0.3">
      <c r="A14" s="4" t="s">
        <v>10</v>
      </c>
      <c r="B14" s="27">
        <f>B12/B13</f>
        <v>1113.1538461538462</v>
      </c>
      <c r="C14" s="27"/>
      <c r="D14" s="27"/>
      <c r="E14" s="27">
        <f>E12/E13</f>
        <v>1406.3544973544974</v>
      </c>
      <c r="F14" s="27"/>
      <c r="G14" s="27"/>
    </row>
    <row r="15" spans="1:7" ht="64.5" customHeight="1" thickBot="1" x14ac:dyDescent="0.3">
      <c r="A15" s="49" t="s">
        <v>14</v>
      </c>
      <c r="B15" s="52"/>
      <c r="C15" s="52"/>
      <c r="D15" s="52"/>
      <c r="E15" s="52"/>
      <c r="F15" s="52"/>
      <c r="G15" s="53"/>
    </row>
    <row r="16" spans="1:7" ht="20.100000000000001" customHeight="1" thickBot="1" x14ac:dyDescent="0.3">
      <c r="A16" s="3" t="s">
        <v>8</v>
      </c>
      <c r="B16" s="17">
        <v>193093</v>
      </c>
      <c r="C16" s="17">
        <v>403341</v>
      </c>
      <c r="D16" s="17">
        <v>390779</v>
      </c>
      <c r="E16" s="17">
        <v>3400734</v>
      </c>
      <c r="F16" s="17">
        <v>1744703</v>
      </c>
      <c r="G16" s="17">
        <v>2307900</v>
      </c>
    </row>
    <row r="17" spans="1:7" ht="20.100000000000001" customHeight="1" thickBot="1" x14ac:dyDescent="0.3">
      <c r="A17" s="3" t="s">
        <v>9</v>
      </c>
      <c r="B17" s="18">
        <v>606</v>
      </c>
      <c r="C17" s="20">
        <v>1029</v>
      </c>
      <c r="D17" s="20">
        <v>1555</v>
      </c>
      <c r="E17" s="20">
        <v>9865</v>
      </c>
      <c r="F17" s="20">
        <v>5047</v>
      </c>
      <c r="G17" s="20">
        <v>4486</v>
      </c>
    </row>
    <row r="18" spans="1:7" ht="20.100000000000001" customHeight="1" thickBot="1" x14ac:dyDescent="0.3">
      <c r="A18" s="5" t="s">
        <v>10</v>
      </c>
      <c r="B18" s="21">
        <f t="shared" ref="B18:G18" si="0">B16/B17</f>
        <v>318.63531353135312</v>
      </c>
      <c r="C18" s="21">
        <f t="shared" si="0"/>
        <v>391.97376093294463</v>
      </c>
      <c r="D18" s="21">
        <f t="shared" si="0"/>
        <v>251.30482315112539</v>
      </c>
      <c r="E18" s="21">
        <f t="shared" si="0"/>
        <v>344.72721743537761</v>
      </c>
      <c r="F18" s="21">
        <f t="shared" si="0"/>
        <v>345.69110362591641</v>
      </c>
      <c r="G18" s="19">
        <f t="shared" si="0"/>
        <v>514.4672313865359</v>
      </c>
    </row>
    <row r="19" spans="1:7" ht="20.100000000000001" customHeight="1" thickBot="1" x14ac:dyDescent="0.3">
      <c r="A19" s="16"/>
      <c r="B19" s="22"/>
      <c r="C19" s="22"/>
      <c r="D19" s="22"/>
      <c r="E19" s="22"/>
      <c r="F19" s="22"/>
      <c r="G19" s="22"/>
    </row>
    <row r="20" spans="1:7" ht="49.5" customHeight="1" thickBot="1" x14ac:dyDescent="0.3">
      <c r="A20" s="41" t="s">
        <v>15</v>
      </c>
      <c r="B20" s="44"/>
      <c r="C20" s="44"/>
      <c r="D20" s="44"/>
      <c r="E20" s="44"/>
      <c r="F20" s="44"/>
      <c r="G20" s="45"/>
    </row>
    <row r="21" spans="1:7" ht="20.100000000000001" customHeight="1" thickBot="1" x14ac:dyDescent="0.3">
      <c r="A21" s="4" t="s">
        <v>8</v>
      </c>
      <c r="B21" s="25"/>
      <c r="C21" s="25"/>
      <c r="D21" s="25">
        <v>281720</v>
      </c>
      <c r="E21" s="25"/>
      <c r="F21" s="25"/>
      <c r="G21" s="25"/>
    </row>
    <row r="22" spans="1:7" ht="20.100000000000001" customHeight="1" thickBot="1" x14ac:dyDescent="0.3">
      <c r="A22" s="4" t="s">
        <v>9</v>
      </c>
      <c r="B22" s="26"/>
      <c r="C22" s="26"/>
      <c r="D22" s="26">
        <v>6531</v>
      </c>
      <c r="E22" s="26"/>
      <c r="F22" s="26"/>
      <c r="G22" s="26"/>
    </row>
    <row r="23" spans="1:7" ht="20.100000000000001" customHeight="1" thickBot="1" x14ac:dyDescent="0.3">
      <c r="A23" s="4" t="s">
        <v>10</v>
      </c>
      <c r="B23" s="27"/>
      <c r="C23" s="27"/>
      <c r="D23" s="27">
        <f>D21/D22</f>
        <v>43.135813811054966</v>
      </c>
      <c r="E23" s="27"/>
      <c r="F23" s="27"/>
      <c r="G23" s="27"/>
    </row>
    <row r="24" spans="1:7" ht="15.75" thickBot="1" x14ac:dyDescent="0.3">
      <c r="A24" s="24"/>
      <c r="B24" s="28"/>
      <c r="C24" s="28"/>
      <c r="D24" s="28"/>
      <c r="E24" s="28"/>
      <c r="F24" s="28"/>
      <c r="G24" s="28"/>
    </row>
    <row r="25" spans="1:7" ht="15.75" x14ac:dyDescent="0.25">
      <c r="A25" s="9" t="s">
        <v>12</v>
      </c>
      <c r="B25" s="29">
        <f>B16+B12+B8+B4</f>
        <v>534027</v>
      </c>
      <c r="C25" s="29">
        <f>C16+C12+C8+C4</f>
        <v>590735</v>
      </c>
      <c r="D25" s="29">
        <f>D16+D12+D8+D4+D21</f>
        <v>822805</v>
      </c>
      <c r="E25" s="29">
        <f t="shared" ref="E25:G26" si="1">E16+E12+E8+E4</f>
        <v>6225972</v>
      </c>
      <c r="F25" s="29">
        <f t="shared" si="1"/>
        <v>1744703</v>
      </c>
      <c r="G25" s="29">
        <f t="shared" si="1"/>
        <v>2560922</v>
      </c>
    </row>
    <row r="26" spans="1:7" ht="15.75" x14ac:dyDescent="0.25">
      <c r="A26" s="10" t="s">
        <v>16</v>
      </c>
      <c r="B26" s="29">
        <f>B17+B13+B9+B5</f>
        <v>942</v>
      </c>
      <c r="C26" s="29">
        <f>C17+C13+C9+C5</f>
        <v>1943</v>
      </c>
      <c r="D26" s="29">
        <f>D17+D13+D9+D5+D22</f>
        <v>8229</v>
      </c>
      <c r="E26" s="29">
        <f t="shared" si="1"/>
        <v>10681</v>
      </c>
      <c r="F26" s="29">
        <f t="shared" si="1"/>
        <v>5047</v>
      </c>
      <c r="G26" s="29">
        <f t="shared" si="1"/>
        <v>4806</v>
      </c>
    </row>
    <row r="27" spans="1:7" ht="16.5" thickBot="1" x14ac:dyDescent="0.3">
      <c r="A27" s="4" t="s">
        <v>10</v>
      </c>
      <c r="B27" s="29">
        <f t="shared" ref="B27:G27" si="2">B25/B26</f>
        <v>566.90764331210187</v>
      </c>
      <c r="C27" s="29">
        <f t="shared" si="2"/>
        <v>304.03242408646423</v>
      </c>
      <c r="D27" s="29">
        <f t="shared" si="2"/>
        <v>99.988455462389112</v>
      </c>
      <c r="E27" s="29">
        <f t="shared" si="2"/>
        <v>582.90160097369164</v>
      </c>
      <c r="F27" s="29">
        <f t="shared" si="2"/>
        <v>345.69110362591641</v>
      </c>
      <c r="G27" s="29">
        <f t="shared" si="2"/>
        <v>532.85934248855597</v>
      </c>
    </row>
    <row r="28" spans="1:7" ht="16.5" thickBot="1" x14ac:dyDescent="0.3">
      <c r="A28" s="16"/>
      <c r="B28" s="23"/>
      <c r="C28" s="23"/>
      <c r="D28" s="23"/>
      <c r="E28" s="23"/>
      <c r="F28" s="23"/>
      <c r="G28" s="23"/>
    </row>
    <row r="29" spans="1:7" ht="15.75" x14ac:dyDescent="0.25">
      <c r="A29" s="13" t="s">
        <v>17</v>
      </c>
      <c r="B29" s="31">
        <f>19637+54850+72739</f>
        <v>147226</v>
      </c>
      <c r="C29" s="30">
        <v>678059</v>
      </c>
      <c r="D29" s="30">
        <v>735854</v>
      </c>
      <c r="E29" s="31">
        <f>1736985+501572</f>
        <v>2238557</v>
      </c>
      <c r="F29" s="31">
        <f>1209753+136965</f>
        <v>1346718</v>
      </c>
      <c r="G29" s="31">
        <v>1625474</v>
      </c>
    </row>
    <row r="30" spans="1:7" ht="16.5" thickBot="1" x14ac:dyDescent="0.3">
      <c r="A30" s="8" t="s">
        <v>13</v>
      </c>
      <c r="B30" s="32">
        <f t="shared" ref="B30:G30" si="3">B25/B29</f>
        <v>3.6272601306834389</v>
      </c>
      <c r="C30" s="32">
        <f t="shared" si="3"/>
        <v>0.87121474679931987</v>
      </c>
      <c r="D30" s="32">
        <f t="shared" si="3"/>
        <v>1.1181633856716142</v>
      </c>
      <c r="E30" s="32">
        <f t="shared" si="3"/>
        <v>2.7812434528135759</v>
      </c>
      <c r="F30" s="32">
        <f t="shared" si="3"/>
        <v>1.2955221508883077</v>
      </c>
      <c r="G30" s="32">
        <f t="shared" si="3"/>
        <v>1.5754924409741404</v>
      </c>
    </row>
    <row r="31" spans="1:7" ht="15.75" thickBot="1" x14ac:dyDescent="0.3"/>
    <row r="32" spans="1:7" ht="20.25" customHeight="1" thickBot="1" x14ac:dyDescent="0.3">
      <c r="A32" s="46" t="s">
        <v>31</v>
      </c>
      <c r="B32" s="47"/>
      <c r="C32" s="47"/>
      <c r="D32" s="47"/>
      <c r="E32" s="47"/>
      <c r="F32" s="47"/>
      <c r="G32" s="48"/>
    </row>
    <row r="33" spans="1:7" ht="39.75" customHeight="1" thickBot="1" x14ac:dyDescent="0.3">
      <c r="A33" s="41" t="s">
        <v>30</v>
      </c>
      <c r="B33" s="42"/>
      <c r="C33" s="42"/>
      <c r="D33" s="42"/>
      <c r="E33" s="42"/>
      <c r="F33" s="42"/>
      <c r="G33" s="43"/>
    </row>
    <row r="34" spans="1:7" ht="83.25" customHeight="1" thickBot="1" x14ac:dyDescent="0.3">
      <c r="A34" s="37"/>
      <c r="B34" s="2" t="s">
        <v>0</v>
      </c>
      <c r="C34" s="2" t="s">
        <v>1</v>
      </c>
      <c r="D34" s="2" t="s">
        <v>2</v>
      </c>
      <c r="E34" s="14" t="s">
        <v>3</v>
      </c>
      <c r="F34" s="14" t="s">
        <v>4</v>
      </c>
      <c r="G34" s="2" t="s">
        <v>5</v>
      </c>
    </row>
    <row r="35" spans="1:7" ht="20.100000000000001" customHeight="1" thickBot="1" x14ac:dyDescent="0.3">
      <c r="A35" s="4" t="s">
        <v>8</v>
      </c>
      <c r="B35" s="25">
        <v>37740</v>
      </c>
      <c r="C35" s="25">
        <f>37562+6962+1455210+308133+124573</f>
        <v>1932440</v>
      </c>
      <c r="D35" s="33"/>
      <c r="E35" s="33"/>
      <c r="F35" s="33"/>
      <c r="G35" s="33"/>
    </row>
    <row r="36" spans="1:7" ht="20.100000000000001" customHeight="1" thickBot="1" x14ac:dyDescent="0.3">
      <c r="A36" s="4" t="s">
        <v>9</v>
      </c>
      <c r="B36" s="26">
        <v>11</v>
      </c>
      <c r="C36" s="26">
        <f>12+9+133+804+178+736+171</f>
        <v>2043</v>
      </c>
      <c r="D36" s="34"/>
      <c r="E36" s="34"/>
      <c r="F36" s="34"/>
      <c r="G36" s="34"/>
    </row>
    <row r="37" spans="1:7" ht="20.100000000000001" customHeight="1" thickBot="1" x14ac:dyDescent="0.3">
      <c r="A37" s="4" t="s">
        <v>10</v>
      </c>
      <c r="B37" s="27">
        <f>B35/B36</f>
        <v>3430.909090909091</v>
      </c>
      <c r="C37" s="27">
        <f>C35/C36</f>
        <v>945.88350465002452</v>
      </c>
      <c r="D37" s="35"/>
      <c r="E37" s="35"/>
      <c r="F37" s="35"/>
      <c r="G37" s="35"/>
    </row>
    <row r="38" spans="1:7" ht="20.100000000000001" customHeight="1" x14ac:dyDescent="0.25">
      <c r="A38" s="11"/>
      <c r="B38" s="12"/>
      <c r="C38" s="12"/>
      <c r="D38" s="12"/>
      <c r="E38" s="12"/>
      <c r="F38" s="12"/>
      <c r="G38" s="12"/>
    </row>
    <row r="39" spans="1:7" ht="15.75" thickBot="1" x14ac:dyDescent="0.3"/>
    <row r="40" spans="1:7" ht="20.25" customHeight="1" thickBot="1" x14ac:dyDescent="0.3">
      <c r="A40" s="46" t="s">
        <v>29</v>
      </c>
      <c r="B40" s="47"/>
      <c r="C40" s="47"/>
      <c r="D40" s="47"/>
      <c r="E40" s="47"/>
      <c r="F40" s="47"/>
      <c r="G40" s="48"/>
    </row>
    <row r="41" spans="1:7" ht="36.75" customHeight="1" thickBot="1" x14ac:dyDescent="0.3">
      <c r="A41" s="15"/>
      <c r="B41" s="38" t="s">
        <v>22</v>
      </c>
      <c r="C41" s="38" t="s">
        <v>23</v>
      </c>
      <c r="D41" s="38" t="s">
        <v>24</v>
      </c>
      <c r="E41" s="38" t="s">
        <v>25</v>
      </c>
      <c r="F41" s="38" t="s">
        <v>26</v>
      </c>
      <c r="G41" s="39" t="s">
        <v>27</v>
      </c>
    </row>
    <row r="42" spans="1:7" ht="18" customHeight="1" x14ac:dyDescent="0.25">
      <c r="A42" s="10" t="s">
        <v>32</v>
      </c>
      <c r="B42" s="36">
        <v>25000</v>
      </c>
      <c r="C42" s="36">
        <v>100000</v>
      </c>
      <c r="D42" s="36">
        <v>200000</v>
      </c>
      <c r="E42" s="36">
        <v>0</v>
      </c>
      <c r="F42" s="36">
        <v>0</v>
      </c>
      <c r="G42" s="36">
        <v>0</v>
      </c>
    </row>
    <row r="43" spans="1:7" ht="18" customHeight="1" x14ac:dyDescent="0.25">
      <c r="A43" s="6" t="s">
        <v>33</v>
      </c>
      <c r="B43" s="32" t="s">
        <v>18</v>
      </c>
      <c r="C43" s="32" t="s">
        <v>19</v>
      </c>
      <c r="D43" s="40">
        <v>0</v>
      </c>
      <c r="E43" s="32" t="s">
        <v>20</v>
      </c>
      <c r="F43" s="32" t="s">
        <v>20</v>
      </c>
      <c r="G43" s="32" t="s">
        <v>20</v>
      </c>
    </row>
    <row r="44" spans="1:7" ht="18" customHeight="1" x14ac:dyDescent="0.25">
      <c r="A44" s="6" t="s">
        <v>34</v>
      </c>
      <c r="B44" s="32"/>
      <c r="C44" s="32"/>
      <c r="D44" s="40"/>
      <c r="E44" s="40">
        <v>310000</v>
      </c>
      <c r="F44" s="40">
        <v>40000</v>
      </c>
      <c r="G44" s="40">
        <v>0</v>
      </c>
    </row>
    <row r="45" spans="1:7" ht="18" customHeight="1" x14ac:dyDescent="0.25">
      <c r="A45" s="6" t="s">
        <v>35</v>
      </c>
      <c r="B45" s="40">
        <v>50000</v>
      </c>
      <c r="C45" s="40">
        <v>200000</v>
      </c>
      <c r="D45" s="40">
        <v>200000</v>
      </c>
      <c r="E45" s="40">
        <v>810000</v>
      </c>
      <c r="F45" s="40">
        <v>540000</v>
      </c>
      <c r="G45" s="40">
        <v>500000</v>
      </c>
    </row>
    <row r="46" spans="1:7" ht="18" customHeight="1" x14ac:dyDescent="0.25">
      <c r="A46" s="7" t="s">
        <v>17</v>
      </c>
      <c r="B46" s="31">
        <f>19637+54850+72739</f>
        <v>147226</v>
      </c>
      <c r="C46" s="31">
        <v>678059</v>
      </c>
      <c r="D46" s="31">
        <v>735854</v>
      </c>
      <c r="E46" s="31">
        <f>1736985+501572</f>
        <v>2238557</v>
      </c>
      <c r="F46" s="31">
        <f>1209753+136965</f>
        <v>1346718</v>
      </c>
      <c r="G46" s="31">
        <v>1625474</v>
      </c>
    </row>
    <row r="47" spans="1:7" ht="18" customHeight="1" thickBot="1" x14ac:dyDescent="0.3">
      <c r="A47" s="4" t="s">
        <v>13</v>
      </c>
      <c r="B47" s="32">
        <f>B45/B46</f>
        <v>0.33961392688791381</v>
      </c>
      <c r="C47" s="32">
        <f t="shared" ref="C47:G47" si="4">C45/C46</f>
        <v>0.2949595831631171</v>
      </c>
      <c r="D47" s="32">
        <f t="shared" si="4"/>
        <v>0.27179304590312753</v>
      </c>
      <c r="E47" s="32">
        <f t="shared" si="4"/>
        <v>0.36184023904685025</v>
      </c>
      <c r="F47" s="32">
        <f t="shared" si="4"/>
        <v>0.4009748143263846</v>
      </c>
      <c r="G47" s="32">
        <f t="shared" si="4"/>
        <v>0.30760258238519966</v>
      </c>
    </row>
    <row r="50" spans="1:1" x14ac:dyDescent="0.25">
      <c r="A50" t="s">
        <v>21</v>
      </c>
    </row>
  </sheetData>
  <mergeCells count="9">
    <mergeCell ref="A33:G33"/>
    <mergeCell ref="A20:G20"/>
    <mergeCell ref="A40:G40"/>
    <mergeCell ref="A2:G2"/>
    <mergeCell ref="A3:G3"/>
    <mergeCell ref="A11:G11"/>
    <mergeCell ref="A15:G15"/>
    <mergeCell ref="A7:G7"/>
    <mergeCell ref="A32:G32"/>
  </mergeCells>
  <pageMargins left="0.25" right="0.25" top="0.75" bottom="0.5" header="0.3" footer="0.3"/>
  <pageSetup scale="67" fitToHeight="0" orientation="landscape" r:id="rId1"/>
  <headerFooter>
    <oddHeader>&amp;R&amp;"Times New Roman,Bold"&amp;10KyPSC Case No. 2018-00370
STAFF-POST HEARING-DR-01-002 Attachment
Page &amp;P of &amp;N</oddHeader>
  </headerFooter>
  <rowBreaks count="1" manualBreakCount="1">
    <brk id="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itness xmlns="2612a682-5ffb-4b9c-9555-01761893517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5DAA608E5B3049A5C04E86A9D35319" ma:contentTypeVersion="4" ma:contentTypeDescription="Create a new document." ma:contentTypeScope="" ma:versionID="7e1c50fb18665d595a81bb48ce35dd53">
  <xsd:schema xmlns:xsd="http://www.w3.org/2001/XMLSchema" xmlns:xs="http://www.w3.org/2001/XMLSchema" xmlns:p="http://schemas.microsoft.com/office/2006/metadata/properties" xmlns:ns2="2612a682-5ffb-4b9c-9555-017618935178" xmlns:ns3="3c9d8c27-8a6d-4d9e-a15e-ef5d28c114af" targetNamespace="http://schemas.microsoft.com/office/2006/metadata/properties" ma:root="true" ma:fieldsID="f2d26a2f37131c6e5cbe8f41c7de418b" ns2:_="" ns3:_="">
    <xsd:import namespace="2612a682-5ffb-4b9c-9555-017618935178"/>
    <xsd:import namespace="3c9d8c27-8a6d-4d9e-a15e-ef5d28c114af"/>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2a682-5ffb-4b9c-9555-017618935178"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9d8c27-8a6d-4d9e-a15e-ef5d28c114a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AE6098-D7FF-484A-81EC-4B365BB6BD4E}">
  <ds:schemaRefs>
    <ds:schemaRef ds:uri="http://schemas.microsoft.com/sharepoint/v3/contenttype/forms"/>
  </ds:schemaRefs>
</ds:datastoreItem>
</file>

<file path=customXml/itemProps2.xml><?xml version="1.0" encoding="utf-8"?>
<ds:datastoreItem xmlns:ds="http://schemas.openxmlformats.org/officeDocument/2006/customXml" ds:itemID="{0DBE7B1C-E228-4522-90B8-3DF6B5C275BB}">
  <ds:schemaRefs>
    <ds:schemaRef ds:uri="http://purl.org/dc/elements/1.1/"/>
    <ds:schemaRef ds:uri="http://schemas.microsoft.com/office/2006/metadata/properties"/>
    <ds:schemaRef ds:uri="http://purl.org/dc/terms/"/>
    <ds:schemaRef ds:uri="2612a682-5ffb-4b9c-9555-017618935178"/>
    <ds:schemaRef ds:uri="http://schemas.microsoft.com/office/2006/documentManagement/types"/>
    <ds:schemaRef ds:uri="http://schemas.microsoft.com/office/infopath/2007/PartnerControls"/>
    <ds:schemaRef ds:uri="3c9d8c27-8a6d-4d9e-a15e-ef5d28c114af"/>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F768AAB-9325-4BD6-AE76-383C8E91D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2a682-5ffb-4b9c-9555-017618935178"/>
    <ds:schemaRef ds:uri="3c9d8c27-8a6d-4d9e-a15e-ef5d28c114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STAFF-POST HEARING-DR-01-002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Maggio, Lorrie</dc:creator>
  <cp:lastModifiedBy>Gates, Debbie</cp:lastModifiedBy>
  <cp:lastPrinted>2019-08-16T13:12:52Z</cp:lastPrinted>
  <dcterms:created xsi:type="dcterms:W3CDTF">2019-08-13T12:16:19Z</dcterms:created>
  <dcterms:modified xsi:type="dcterms:W3CDTF">2019-08-16T13:12:58Z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0x010100715DAA608E5B3049A5C04E86A9D35319</vt:lpwstr>
  </property>
</Properties>
</file>