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 iterate="1"/>
</workbook>
</file>

<file path=xl/calcChain.xml><?xml version="1.0" encoding="utf-8"?>
<calcChain xmlns="http://schemas.openxmlformats.org/spreadsheetml/2006/main">
  <c r="A20" i="1" l="1"/>
  <c r="Z26" i="1" l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28" i="1" l="1"/>
  <c r="A23" i="5"/>
  <c r="A22" i="5"/>
  <c r="A21" i="5"/>
  <c r="A20" i="5"/>
  <c r="A19" i="5"/>
  <c r="A18" i="5"/>
  <c r="A17" i="5"/>
  <c r="A16" i="5"/>
  <c r="A15" i="5"/>
  <c r="A23" i="6"/>
  <c r="A22" i="6"/>
  <c r="A21" i="6"/>
  <c r="A20" i="6"/>
  <c r="A19" i="6"/>
  <c r="A18" i="6"/>
  <c r="A17" i="6"/>
  <c r="A16" i="6"/>
  <c r="A15" i="6"/>
  <c r="A35" i="6"/>
  <c r="A34" i="6"/>
  <c r="A33" i="6"/>
  <c r="L44" i="1"/>
  <c r="K44" i="1"/>
  <c r="B35" i="6" s="1"/>
  <c r="L43" i="1"/>
  <c r="K43" i="1"/>
  <c r="B34" i="6" s="1"/>
  <c r="I44" i="1"/>
  <c r="H44" i="1"/>
  <c r="I43" i="1"/>
  <c r="H43" i="1"/>
  <c r="X26" i="1"/>
  <c r="N23" i="6" s="1"/>
  <c r="W26" i="1"/>
  <c r="M23" i="6" s="1"/>
  <c r="V26" i="1"/>
  <c r="L23" i="6" s="1"/>
  <c r="U26" i="1"/>
  <c r="K23" i="6" s="1"/>
  <c r="T26" i="1"/>
  <c r="J23" i="6" s="1"/>
  <c r="S26" i="1"/>
  <c r="I23" i="6" s="1"/>
  <c r="R26" i="1"/>
  <c r="H23" i="6" s="1"/>
  <c r="Q26" i="1"/>
  <c r="G23" i="6" s="1"/>
  <c r="P26" i="1"/>
  <c r="F23" i="6" s="1"/>
  <c r="O26" i="1"/>
  <c r="E23" i="6" s="1"/>
  <c r="N26" i="1"/>
  <c r="D23" i="6" s="1"/>
  <c r="M26" i="1"/>
  <c r="L26" i="1"/>
  <c r="K26" i="1"/>
  <c r="B23" i="6" s="1"/>
  <c r="I26" i="1"/>
  <c r="H26" i="1"/>
  <c r="A25" i="1"/>
  <c r="A22" i="1"/>
  <c r="A11" i="2" l="1"/>
  <c r="A15" i="2"/>
  <c r="A12" i="2"/>
  <c r="A16" i="2"/>
  <c r="A13" i="2"/>
  <c r="A17" i="2"/>
  <c r="A9" i="2"/>
  <c r="A10" i="2"/>
  <c r="A14" i="2"/>
  <c r="B23" i="5"/>
  <c r="B17" i="2" s="1"/>
  <c r="Y26" i="1"/>
  <c r="C23" i="5" s="1"/>
  <c r="C23" i="6"/>
  <c r="O23" i="6" s="1"/>
  <c r="X25" i="1" l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X24" i="1"/>
  <c r="N22" i="6" s="1"/>
  <c r="W24" i="1"/>
  <c r="M22" i="6" s="1"/>
  <c r="V24" i="1"/>
  <c r="L22" i="6" s="1"/>
  <c r="U24" i="1"/>
  <c r="K22" i="6" s="1"/>
  <c r="T24" i="1"/>
  <c r="J22" i="6" s="1"/>
  <c r="S24" i="1"/>
  <c r="I22" i="6" s="1"/>
  <c r="R24" i="1"/>
  <c r="H22" i="6" s="1"/>
  <c r="Q24" i="1"/>
  <c r="G22" i="6" s="1"/>
  <c r="P24" i="1"/>
  <c r="F22" i="6" s="1"/>
  <c r="O24" i="1"/>
  <c r="E22" i="6" s="1"/>
  <c r="N24" i="1"/>
  <c r="D22" i="6" s="1"/>
  <c r="M24" i="1"/>
  <c r="C22" i="6" s="1"/>
  <c r="L24" i="1"/>
  <c r="K24" i="1"/>
  <c r="X23" i="1"/>
  <c r="N21" i="6" s="1"/>
  <c r="W23" i="1"/>
  <c r="M21" i="6" s="1"/>
  <c r="V23" i="1"/>
  <c r="L21" i="6" s="1"/>
  <c r="U23" i="1"/>
  <c r="K21" i="6" s="1"/>
  <c r="T23" i="1"/>
  <c r="J21" i="6" s="1"/>
  <c r="S23" i="1"/>
  <c r="I21" i="6" s="1"/>
  <c r="R23" i="1"/>
  <c r="H21" i="6" s="1"/>
  <c r="Q23" i="1"/>
  <c r="G21" i="6" s="1"/>
  <c r="P23" i="1"/>
  <c r="F21" i="6" s="1"/>
  <c r="O23" i="1"/>
  <c r="E21" i="6" s="1"/>
  <c r="N23" i="1"/>
  <c r="D21" i="6" s="1"/>
  <c r="M23" i="1"/>
  <c r="L23" i="1"/>
  <c r="K23" i="1"/>
  <c r="X22" i="1"/>
  <c r="N20" i="6" s="1"/>
  <c r="W22" i="1"/>
  <c r="M20" i="6" s="1"/>
  <c r="V22" i="1"/>
  <c r="L20" i="6" s="1"/>
  <c r="U22" i="1"/>
  <c r="K20" i="6" s="1"/>
  <c r="T22" i="1"/>
  <c r="J20" i="6" s="1"/>
  <c r="S22" i="1"/>
  <c r="I20" i="6" s="1"/>
  <c r="R22" i="1"/>
  <c r="H20" i="6" s="1"/>
  <c r="Q22" i="1"/>
  <c r="G20" i="6" s="1"/>
  <c r="P22" i="1"/>
  <c r="F20" i="6" s="1"/>
  <c r="O22" i="1"/>
  <c r="E20" i="6" s="1"/>
  <c r="N22" i="1"/>
  <c r="D20" i="6" s="1"/>
  <c r="M22" i="1"/>
  <c r="C20" i="6" s="1"/>
  <c r="L22" i="1"/>
  <c r="K22" i="1"/>
  <c r="X21" i="1"/>
  <c r="N19" i="6" s="1"/>
  <c r="W21" i="1"/>
  <c r="M19" i="6" s="1"/>
  <c r="V21" i="1"/>
  <c r="L19" i="6" s="1"/>
  <c r="U21" i="1"/>
  <c r="K19" i="6" s="1"/>
  <c r="T21" i="1"/>
  <c r="J19" i="6" s="1"/>
  <c r="S21" i="1"/>
  <c r="I19" i="6" s="1"/>
  <c r="R21" i="1"/>
  <c r="H19" i="6" s="1"/>
  <c r="Q21" i="1"/>
  <c r="G19" i="6" s="1"/>
  <c r="P21" i="1"/>
  <c r="F19" i="6" s="1"/>
  <c r="O21" i="1"/>
  <c r="E19" i="6" s="1"/>
  <c r="N21" i="1"/>
  <c r="D19" i="6" s="1"/>
  <c r="M21" i="1"/>
  <c r="C19" i="6" s="1"/>
  <c r="L21" i="1"/>
  <c r="K21" i="1"/>
  <c r="X20" i="1"/>
  <c r="N18" i="6" s="1"/>
  <c r="W20" i="1"/>
  <c r="M18" i="6" s="1"/>
  <c r="V20" i="1"/>
  <c r="L18" i="6" s="1"/>
  <c r="U20" i="1"/>
  <c r="K18" i="6" s="1"/>
  <c r="T20" i="1"/>
  <c r="J18" i="6" s="1"/>
  <c r="S20" i="1"/>
  <c r="I18" i="6" s="1"/>
  <c r="R20" i="1"/>
  <c r="H18" i="6" s="1"/>
  <c r="Q20" i="1"/>
  <c r="G18" i="6" s="1"/>
  <c r="P20" i="1"/>
  <c r="F18" i="6" s="1"/>
  <c r="O20" i="1"/>
  <c r="E18" i="6" s="1"/>
  <c r="N20" i="1"/>
  <c r="D18" i="6" s="1"/>
  <c r="M20" i="1"/>
  <c r="C18" i="6" s="1"/>
  <c r="L20" i="1"/>
  <c r="K20" i="1"/>
  <c r="X19" i="1"/>
  <c r="N17" i="6" s="1"/>
  <c r="W19" i="1"/>
  <c r="M17" i="6" s="1"/>
  <c r="V19" i="1"/>
  <c r="L17" i="6" s="1"/>
  <c r="U19" i="1"/>
  <c r="K17" i="6" s="1"/>
  <c r="T19" i="1"/>
  <c r="J17" i="6" s="1"/>
  <c r="S19" i="1"/>
  <c r="I17" i="6" s="1"/>
  <c r="R19" i="1"/>
  <c r="H17" i="6" s="1"/>
  <c r="Q19" i="1"/>
  <c r="G17" i="6" s="1"/>
  <c r="P19" i="1"/>
  <c r="F17" i="6" s="1"/>
  <c r="O19" i="1"/>
  <c r="E17" i="6" s="1"/>
  <c r="N19" i="1"/>
  <c r="D17" i="6" s="1"/>
  <c r="M19" i="1"/>
  <c r="C17" i="6" s="1"/>
  <c r="L19" i="1"/>
  <c r="K19" i="1"/>
  <c r="X18" i="1"/>
  <c r="N16" i="6" s="1"/>
  <c r="W18" i="1"/>
  <c r="M16" i="6" s="1"/>
  <c r="V18" i="1"/>
  <c r="L16" i="6" s="1"/>
  <c r="U18" i="1"/>
  <c r="K16" i="6" s="1"/>
  <c r="T18" i="1"/>
  <c r="J16" i="6" s="1"/>
  <c r="S18" i="1"/>
  <c r="I16" i="6" s="1"/>
  <c r="R18" i="1"/>
  <c r="H16" i="6" s="1"/>
  <c r="Q18" i="1"/>
  <c r="G16" i="6" s="1"/>
  <c r="P18" i="1"/>
  <c r="F16" i="6" s="1"/>
  <c r="O18" i="1"/>
  <c r="E16" i="6" s="1"/>
  <c r="N18" i="1"/>
  <c r="D16" i="6" s="1"/>
  <c r="M18" i="1"/>
  <c r="C16" i="6" s="1"/>
  <c r="L18" i="1"/>
  <c r="K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X15" i="1"/>
  <c r="N15" i="6" s="1"/>
  <c r="W15" i="1"/>
  <c r="M15" i="6" s="1"/>
  <c r="V15" i="1"/>
  <c r="L15" i="6" s="1"/>
  <c r="U15" i="1"/>
  <c r="K15" i="6" s="1"/>
  <c r="T15" i="1"/>
  <c r="J15" i="6" s="1"/>
  <c r="S15" i="1"/>
  <c r="I15" i="6" s="1"/>
  <c r="R15" i="1"/>
  <c r="H15" i="6" s="1"/>
  <c r="Q15" i="1"/>
  <c r="G15" i="6" s="1"/>
  <c r="P15" i="1"/>
  <c r="F15" i="6" s="1"/>
  <c r="O15" i="1"/>
  <c r="E15" i="6" s="1"/>
  <c r="N15" i="1"/>
  <c r="D15" i="6" s="1"/>
  <c r="M15" i="1"/>
  <c r="C15" i="6" s="1"/>
  <c r="L15" i="1"/>
  <c r="K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O15" i="6" l="1"/>
  <c r="O17" i="6"/>
  <c r="O19" i="6"/>
  <c r="B22" i="5"/>
  <c r="B16" i="2" s="1"/>
  <c r="B22" i="6"/>
  <c r="B16" i="6"/>
  <c r="B16" i="5"/>
  <c r="B10" i="2" s="1"/>
  <c r="Y23" i="1"/>
  <c r="C21" i="5" s="1"/>
  <c r="C21" i="6"/>
  <c r="O21" i="6" s="1"/>
  <c r="B15" i="5"/>
  <c r="B9" i="2" s="1"/>
  <c r="B15" i="6"/>
  <c r="O16" i="6"/>
  <c r="B17" i="5"/>
  <c r="B11" i="2" s="1"/>
  <c r="B17" i="6"/>
  <c r="O18" i="6"/>
  <c r="B19" i="5"/>
  <c r="B13" i="2" s="1"/>
  <c r="B19" i="6"/>
  <c r="O20" i="6"/>
  <c r="B21" i="5"/>
  <c r="B15" i="2" s="1"/>
  <c r="B21" i="6"/>
  <c r="O22" i="6"/>
  <c r="B18" i="5"/>
  <c r="B12" i="2" s="1"/>
  <c r="B18" i="6"/>
  <c r="B20" i="6"/>
  <c r="B20" i="5"/>
  <c r="B14" i="2" s="1"/>
  <c r="Y15" i="1"/>
  <c r="C15" i="5" s="1"/>
  <c r="Y17" i="1"/>
  <c r="Y19" i="1"/>
  <c r="C17" i="5" s="1"/>
  <c r="Y21" i="1"/>
  <c r="C19" i="5" s="1"/>
  <c r="Y25" i="1"/>
  <c r="Y14" i="1"/>
  <c r="Y16" i="1"/>
  <c r="Y18" i="1"/>
  <c r="C16" i="5" s="1"/>
  <c r="Y20" i="1"/>
  <c r="C18" i="5" s="1"/>
  <c r="Y22" i="1"/>
  <c r="C20" i="5" s="1"/>
  <c r="Y24" i="1"/>
  <c r="C22" i="5" s="1"/>
  <c r="A14" i="5" l="1"/>
  <c r="Y44" i="1" l="1"/>
  <c r="X44" i="1"/>
  <c r="N35" i="6" s="1"/>
  <c r="W44" i="1"/>
  <c r="M35" i="6" s="1"/>
  <c r="V44" i="1"/>
  <c r="L35" i="6" s="1"/>
  <c r="U44" i="1"/>
  <c r="K35" i="6" s="1"/>
  <c r="T44" i="1"/>
  <c r="J35" i="6" s="1"/>
  <c r="S44" i="1"/>
  <c r="I35" i="6" s="1"/>
  <c r="R44" i="1"/>
  <c r="H35" i="6" s="1"/>
  <c r="Q44" i="1"/>
  <c r="G35" i="6" s="1"/>
  <c r="P44" i="1"/>
  <c r="F35" i="6" s="1"/>
  <c r="O44" i="1"/>
  <c r="E35" i="6" s="1"/>
  <c r="N44" i="1"/>
  <c r="D35" i="6" s="1"/>
  <c r="M44" i="1"/>
  <c r="C35" i="6" s="1"/>
  <c r="Y43" i="1"/>
  <c r="X43" i="1"/>
  <c r="N34" i="6" s="1"/>
  <c r="W43" i="1"/>
  <c r="M34" i="6" s="1"/>
  <c r="V43" i="1"/>
  <c r="L34" i="6" s="1"/>
  <c r="U43" i="1"/>
  <c r="K34" i="6" s="1"/>
  <c r="T43" i="1"/>
  <c r="J34" i="6" s="1"/>
  <c r="S43" i="1"/>
  <c r="I34" i="6" s="1"/>
  <c r="R43" i="1"/>
  <c r="H34" i="6" s="1"/>
  <c r="Q43" i="1"/>
  <c r="G34" i="6" s="1"/>
  <c r="P43" i="1"/>
  <c r="F34" i="6" s="1"/>
  <c r="O43" i="1"/>
  <c r="E34" i="6" s="1"/>
  <c r="N43" i="1"/>
  <c r="D34" i="6" s="1"/>
  <c r="M43" i="1"/>
  <c r="C34" i="6" s="1"/>
  <c r="Y42" i="1"/>
  <c r="X42" i="1"/>
  <c r="N33" i="6" s="1"/>
  <c r="W42" i="1"/>
  <c r="M33" i="6" s="1"/>
  <c r="V42" i="1"/>
  <c r="L33" i="6" s="1"/>
  <c r="U42" i="1"/>
  <c r="K33" i="6" s="1"/>
  <c r="T42" i="1"/>
  <c r="J33" i="6" s="1"/>
  <c r="S42" i="1"/>
  <c r="I33" i="6" s="1"/>
  <c r="R42" i="1"/>
  <c r="H33" i="6" s="1"/>
  <c r="Q42" i="1"/>
  <c r="G33" i="6" s="1"/>
  <c r="P42" i="1"/>
  <c r="F33" i="6" s="1"/>
  <c r="O42" i="1"/>
  <c r="E33" i="6" s="1"/>
  <c r="N42" i="1"/>
  <c r="D33" i="6" s="1"/>
  <c r="M42" i="1"/>
  <c r="C33" i="6" s="1"/>
  <c r="L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42" i="1"/>
  <c r="B33" i="6" s="1"/>
  <c r="K41" i="1"/>
  <c r="K40" i="1"/>
  <c r="K39" i="1"/>
  <c r="K13" i="1"/>
  <c r="K12" i="1"/>
  <c r="B14" i="5" s="1"/>
  <c r="I42" i="1"/>
  <c r="H42" i="1"/>
  <c r="I41" i="1"/>
  <c r="H41" i="1"/>
  <c r="I40" i="1"/>
  <c r="H40" i="1"/>
  <c r="I39" i="1"/>
  <c r="H39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O33" i="6" l="1"/>
  <c r="O34" i="6"/>
  <c r="O35" i="6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32" i="6" l="1"/>
  <c r="A31" i="6"/>
  <c r="A30" i="6"/>
  <c r="O2" i="6"/>
  <c r="A14" i="6"/>
  <c r="X28" i="1"/>
  <c r="W28" i="1"/>
  <c r="V28" i="1"/>
  <c r="U28" i="1"/>
  <c r="S28" i="1"/>
  <c r="R28" i="1"/>
  <c r="O28" i="1"/>
  <c r="B14" i="6"/>
  <c r="M28" i="1" l="1"/>
  <c r="Q28" i="1"/>
  <c r="T28" i="1"/>
  <c r="N28" i="1"/>
  <c r="P28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Y12" i="1"/>
  <c r="C14" i="5" s="1"/>
  <c r="O14" i="6" l="1"/>
  <c r="O25" i="6" s="1"/>
  <c r="Y28" i="1"/>
  <c r="C15" i="3" s="1"/>
  <c r="N32" i="6" l="1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O32" i="6" l="1"/>
  <c r="I30" i="6"/>
  <c r="C30" i="6"/>
  <c r="G30" i="6"/>
  <c r="K30" i="6"/>
  <c r="N47" i="1"/>
  <c r="D30" i="6"/>
  <c r="H30" i="6"/>
  <c r="V47" i="1"/>
  <c r="L30" i="6"/>
  <c r="O31" i="6"/>
  <c r="E30" i="6"/>
  <c r="M30" i="6"/>
  <c r="F30" i="6"/>
  <c r="J30" i="6"/>
  <c r="N30" i="6"/>
  <c r="M47" i="1"/>
  <c r="Q47" i="1"/>
  <c r="U47" i="1"/>
  <c r="Y47" i="1"/>
  <c r="O47" i="1"/>
  <c r="S47" i="1"/>
  <c r="W47" i="1"/>
  <c r="R47" i="1"/>
  <c r="P47" i="1"/>
  <c r="T47" i="1"/>
  <c r="X47" i="1"/>
  <c r="B32" i="6"/>
  <c r="B31" i="6"/>
  <c r="B30" i="6"/>
  <c r="O30" i="6" l="1"/>
  <c r="O37" i="6" s="1"/>
  <c r="E25" i="5" s="1"/>
  <c r="E17" i="5" l="1"/>
  <c r="E19" i="5"/>
  <c r="E20" i="5"/>
  <c r="E18" i="5"/>
  <c r="E15" i="5"/>
  <c r="E16" i="5"/>
  <c r="E21" i="5"/>
  <c r="E22" i="5"/>
  <c r="E23" i="5"/>
  <c r="E14" i="5"/>
  <c r="L2" i="4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7" i="6"/>
  <c r="A6" i="6"/>
  <c r="C25" i="5"/>
  <c r="C3" i="2"/>
  <c r="A23" i="2"/>
  <c r="D8" i="2" l="1"/>
  <c r="L1" i="4"/>
  <c r="F1" i="3"/>
  <c r="A22" i="2"/>
  <c r="D22" i="5" l="1"/>
  <c r="D16" i="2"/>
  <c r="D16" i="5"/>
  <c r="D10" i="2"/>
  <c r="D15" i="5"/>
  <c r="D9" i="2"/>
  <c r="D20" i="5"/>
  <c r="D14" i="2"/>
  <c r="D18" i="5"/>
  <c r="D12" i="2"/>
  <c r="D23" i="5"/>
  <c r="D17" i="2"/>
  <c r="D21" i="5"/>
  <c r="D15" i="2"/>
  <c r="D17" i="5"/>
  <c r="D11" i="2"/>
  <c r="D19" i="5"/>
  <c r="D13" i="2"/>
  <c r="A9" i="3"/>
  <c r="B3" i="2"/>
  <c r="D18" i="2" l="1"/>
  <c r="A23" i="1"/>
  <c r="A6" i="3" l="1"/>
  <c r="A6" i="5"/>
  <c r="A7" i="3"/>
  <c r="E15" i="3"/>
  <c r="A5" i="3"/>
  <c r="A10" i="3"/>
  <c r="A4" i="3"/>
  <c r="D14" i="5" l="1"/>
  <c r="D25" i="5" s="1"/>
  <c r="D19" i="3" l="1"/>
  <c r="D22" i="3" s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<sst xmlns="http://schemas.openxmlformats.org/spreadsheetml/2006/main" count="57" uniqueCount="38">
  <si>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</si>
  <si>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</si>
  <si>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</si>
  <si>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</si>
  <si>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</si>
  <si>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</si>
  <si>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</si>
  <si>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</si>
  <si>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</si>
  <si>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</si>
  <si>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</si>
  <si>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</si>
  <si>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</si>
  <si>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</si>
  <si>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</si>
  <si>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</si>
  <si>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</si>
  <si>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</si>
  <si>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</si>
  <si>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</si>
  <si>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</si>
  <si>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</si>
  <si>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</si>
  <si>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</si>
  <si>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</si>
  <si>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</si>
  <si>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</si>
  <si>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</si>
  <si>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</si>
  <si>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</si>
  <si>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</si>
  <si>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</si>
  <si>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</si>
  <si>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</si>
  <si>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through June 2020.</t>
  </si>
  <si>
    <t>The Transportation Expense adjustment is based on the difference between the base period</t>
  </si>
  <si>
    <t>Increase in fuel and lease costs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</si>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</sst>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1" applyNumberFormat="1" applyFont="1" applyAlignment="1"/>
    <xf numFmtId="37" fontId="0" fillId="0" borderId="0" xfId="1" applyNumberFormat="1" applyFont="1" applyAlignment="1"/>
    <xf numFmtId="9" fontId="0" fillId="0" borderId="0" xfId="1898" applyFont="1"/>
    <xf numFmtId="9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65">
          <cell r="D65" t="str">
            <v>Transportation</v>
          </cell>
          <cell r="F65" t="str">
            <v>W/P - 3-21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6" style="2" bestFit="1" customWidth="1"/>
    <col min="10" max="10" width="10.33203125" style="2" bestFit="1" customWidth="1"/>
    <col min="11" max="11" width="29.554687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19">
        <f>'[1]Rate Case Constants'!$C$12</f>
        <v>43524</v>
      </c>
      <c r="B4" s="20"/>
    </row>
    <row r="5" spans="1:26">
      <c r="A5" s="21" t="str">
        <f>'[1]Rate Case Constants'!$C$13</f>
        <v>June 30, 2020</v>
      </c>
      <c r="B5" s="22"/>
    </row>
    <row r="6" spans="1:26">
      <c r="A6" s="21" t="str">
        <f>'[1]Rate Case Constants'!$C$14</f>
        <v>For the 12 Months Ending June 30, 2020</v>
      </c>
      <c r="B6" s="22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0"/>
    </row>
    <row r="10" spans="1:26">
      <c r="A10" s="2" t="str">
        <f>'[1]Rate Case Constants'!$C$18</f>
        <v>Attrition Year Adjustment at Present Rates:</v>
      </c>
      <c r="H10" s="31" t="s">
        <v>25</v>
      </c>
      <c r="I10" s="31" t="s">
        <v>13</v>
      </c>
      <c r="J10" s="31" t="s">
        <v>14</v>
      </c>
      <c r="K10" s="31" t="s">
        <v>6</v>
      </c>
      <c r="L10" s="11" t="s">
        <v>15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26</v>
      </c>
      <c r="Z10" s="31" t="s">
        <v>37</v>
      </c>
    </row>
    <row r="11" spans="1:26">
      <c r="A11" s="23" t="str">
        <f>'[1]Rate Case Constants'!$C$19</f>
        <v>Attrition Year at Present Rates</v>
      </c>
      <c r="B11" s="24"/>
    </row>
    <row r="12" spans="1:26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P32</v>
      </c>
      <c r="I12" s="2" t="str">
        <f>IFERROR(INDEX('[1]Link Out Monthly BY'!$B$6:$B$491,MATCH($J12,'[1]Link Out Monthly BY'!$C$6:$C$491,0),1),"")</f>
        <v>Transportation</v>
      </c>
      <c r="J12" s="27">
        <v>55000000</v>
      </c>
      <c r="K12" s="2" t="str">
        <f>IFERROR(INDEX('[1]Link Out Monthly BY'!$D$6:$D$491,MATCH($J12,'[1]Link Out Monthly BY'!$C$6:$C$491,0),1),"")</f>
        <v>Transportation (O&amp;M)</v>
      </c>
      <c r="L12" s="2" t="str">
        <f>IFERROR(INDEX('[1]Link Out Monthly BY'!$E$6:$E$491,MATCH($J12,'[1]Link Out Monthly BY'!$C$6:$C$491,0),1),"")</f>
        <v>650.8</v>
      </c>
      <c r="M12" s="30">
        <f>IFERROR(INDEX('[1]Link Out Monthly BY'!$F$6:$F$491,MATCH($J12,'[1]Link Out Monthly BY'!$C$6:$C$491,0),1),"")</f>
        <v>-661</v>
      </c>
      <c r="N12" s="30">
        <f>IFERROR(INDEX('[1]Link Out Monthly BY'!$G$6:$G$491,MATCH($J12,'[1]Link Out Monthly BY'!$C$6:$C$491,0),1),"")</f>
        <v>-886</v>
      </c>
      <c r="O12" s="30">
        <f>IFERROR(INDEX('[1]Link Out Monthly BY'!$H$6:$H$491,MATCH($J12,'[1]Link Out Monthly BY'!$C$6:$C$491,0),1),"")</f>
        <v>-1181</v>
      </c>
      <c r="P12" s="30">
        <f>IFERROR(INDEX('[1]Link Out Monthly BY'!$I$6:$I$491,MATCH($J12,'[1]Link Out Monthly BY'!$C$6:$C$491,0),1),"")</f>
        <v>-810</v>
      </c>
      <c r="Q12" s="30">
        <f>IFERROR(INDEX('[1]Link Out Monthly BY'!$J$6:$J$491,MATCH($J12,'[1]Link Out Monthly BY'!$C$6:$C$491,0),1),"")</f>
        <v>-824</v>
      </c>
      <c r="R12" s="30">
        <f>IFERROR(INDEX('[1]Link Out Monthly BY'!$K$6:$K$491,MATCH($J12,'[1]Link Out Monthly BY'!$C$6:$C$491,0),1),"")</f>
        <v>-1382</v>
      </c>
      <c r="S12" s="30">
        <f>IFERROR(INDEX('[1]Link Out Monthly BY'!$L$6:$L$491,MATCH($J12,'[1]Link Out Monthly BY'!$C$6:$C$491,0),1),"")</f>
        <v>480</v>
      </c>
      <c r="T12" s="30">
        <f>IFERROR(INDEX('[1]Link Out Monthly BY'!$M$6:$M$491,MATCH($J12,'[1]Link Out Monthly BY'!$C$6:$C$491,0),1),"")</f>
        <v>338</v>
      </c>
      <c r="U12" s="30">
        <f>IFERROR(INDEX('[1]Link Out Monthly BY'!$N$6:$N$491,MATCH($J12,'[1]Link Out Monthly BY'!$C$6:$C$491,0),1),"")</f>
        <v>625</v>
      </c>
      <c r="V12" s="30">
        <f>IFERROR(INDEX('[1]Link Out Monthly BY'!$O$6:$O$491,MATCH($J12,'[1]Link Out Monthly BY'!$C$6:$C$491,0),1),"")</f>
        <v>481</v>
      </c>
      <c r="W12" s="30">
        <f>IFERROR(INDEX('[1]Link Out Monthly BY'!$P$6:$P$491,MATCH($J12,'[1]Link Out Monthly BY'!$C$6:$C$491,0),1),"")</f>
        <v>415</v>
      </c>
      <c r="X12" s="30">
        <f>IFERROR(INDEX('[1]Link Out Monthly BY'!$Q$6:$Q$491,MATCH($J12,'[1]Link Out Monthly BY'!$C$6:$C$491,0),1),"")</f>
        <v>462</v>
      </c>
      <c r="Y12" s="30">
        <f t="shared" ref="Y12:Y13" si="0">SUM(M12:X12)</f>
        <v>-2943</v>
      </c>
      <c r="Z12" s="62">
        <f>IFERROR(INDEX('[1]Link Out Monthly BY'!$T$6:$T$491,MATCH($J12,'[1]Link Out Monthly BY'!$C$6:$C$491,0),1),"")</f>
        <v>0</v>
      </c>
    </row>
    <row r="13" spans="1:26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P32</v>
      </c>
      <c r="I13" s="2" t="str">
        <f>IFERROR(INDEX('[1]Link Out Monthly BY'!$B$6:$B$491,MATCH($J13,'[1]Link Out Monthly BY'!$C$6:$C$491,0),1),"")</f>
        <v>Transportation</v>
      </c>
      <c r="J13" s="27">
        <v>55000010</v>
      </c>
      <c r="K13" s="2" t="str">
        <f>IFERROR(INDEX('[1]Link Out Monthly BY'!$D$6:$D$491,MATCH($J13,'[1]Link Out Monthly BY'!$C$6:$C$491,0),1),"")</f>
        <v>Transportation</v>
      </c>
      <c r="L13" s="2" t="str">
        <f>IFERROR(INDEX('[1]Link Out Monthly BY'!$E$6:$E$491,MATCH($J13,'[1]Link Out Monthly BY'!$C$6:$C$491,0),1),"")</f>
        <v>650.8</v>
      </c>
      <c r="M13" s="30">
        <f>IFERROR(INDEX('[1]Link Out Monthly BY'!$F$6:$F$491,MATCH($J13,'[1]Link Out Monthly BY'!$C$6:$C$491,0),1),"")</f>
        <v>0</v>
      </c>
      <c r="N13" s="30">
        <f>IFERROR(INDEX('[1]Link Out Monthly BY'!$G$6:$G$491,MATCH($J13,'[1]Link Out Monthly BY'!$C$6:$C$491,0),1),"")</f>
        <v>0</v>
      </c>
      <c r="O13" s="30">
        <f>IFERROR(INDEX('[1]Link Out Monthly BY'!$H$6:$H$491,MATCH($J13,'[1]Link Out Monthly BY'!$C$6:$C$491,0),1),"")</f>
        <v>0</v>
      </c>
      <c r="P13" s="30">
        <f>IFERROR(INDEX('[1]Link Out Monthly BY'!$I$6:$I$491,MATCH($J13,'[1]Link Out Monthly BY'!$C$6:$C$491,0),1),"")</f>
        <v>0</v>
      </c>
      <c r="Q13" s="30">
        <f>IFERROR(INDEX('[1]Link Out Monthly BY'!$J$6:$J$491,MATCH($J13,'[1]Link Out Monthly BY'!$C$6:$C$491,0),1),"")</f>
        <v>0</v>
      </c>
      <c r="R13" s="30">
        <f>IFERROR(INDEX('[1]Link Out Monthly BY'!$K$6:$K$491,MATCH($J13,'[1]Link Out Monthly BY'!$C$6:$C$491,0),1),"")</f>
        <v>0</v>
      </c>
      <c r="S13" s="30">
        <f>IFERROR(INDEX('[1]Link Out Monthly BY'!$L$6:$L$491,MATCH($J13,'[1]Link Out Monthly BY'!$C$6:$C$491,0),1),"")</f>
        <v>0</v>
      </c>
      <c r="T13" s="30">
        <f>IFERROR(INDEX('[1]Link Out Monthly BY'!$M$6:$M$491,MATCH($J13,'[1]Link Out Monthly BY'!$C$6:$C$491,0),1),"")</f>
        <v>0</v>
      </c>
      <c r="U13" s="30">
        <f>IFERROR(INDEX('[1]Link Out Monthly BY'!$N$6:$N$491,MATCH($J13,'[1]Link Out Monthly BY'!$C$6:$C$491,0),1),"")</f>
        <v>0</v>
      </c>
      <c r="V13" s="30">
        <f>IFERROR(INDEX('[1]Link Out Monthly BY'!$O$6:$O$491,MATCH($J13,'[1]Link Out Monthly BY'!$C$6:$C$491,0),1),"")</f>
        <v>0</v>
      </c>
      <c r="W13" s="30">
        <f>IFERROR(INDEX('[1]Link Out Monthly BY'!$P$6:$P$491,MATCH($J13,'[1]Link Out Monthly BY'!$C$6:$C$491,0),1),"")</f>
        <v>0</v>
      </c>
      <c r="X13" s="30">
        <f>IFERROR(INDEX('[1]Link Out Monthly BY'!$Q$6:$Q$491,MATCH($J13,'[1]Link Out Monthly BY'!$C$6:$C$491,0),1),"")</f>
        <v>0</v>
      </c>
      <c r="Y13" s="30">
        <f t="shared" si="0"/>
        <v>0</v>
      </c>
      <c r="Z13" s="62">
        <f>IFERROR(INDEX('[1]Link Out Monthly BY'!$T$6:$T$491,MATCH($J13,'[1]Link Out Monthly BY'!$C$6:$C$491,0),1),"")</f>
        <v>0</v>
      </c>
    </row>
    <row r="14" spans="1:26">
      <c r="H14" s="2" t="str">
        <f>IFERROR(INDEX('[1]Link Out Monthly BY'!$A$6:$A$491,MATCH($J14,'[1]Link Out Monthly BY'!$C$6:$C$491,0),1),"")</f>
        <v>P32</v>
      </c>
      <c r="I14" s="2" t="str">
        <f>IFERROR(INDEX('[1]Link Out Monthly BY'!$B$6:$B$491,MATCH($J14,'[1]Link Out Monthly BY'!$C$6:$C$491,0),1),"")</f>
        <v>Transportation</v>
      </c>
      <c r="J14" s="27">
        <v>55000012</v>
      </c>
      <c r="K14" s="2" t="str">
        <f>IFERROR(INDEX('[1]Link Out Monthly BY'!$D$6:$D$491,MATCH($J14,'[1]Link Out Monthly BY'!$C$6:$C$491,0),1),"")</f>
        <v>Trans Oper P</v>
      </c>
      <c r="L14" s="2" t="str">
        <f>IFERROR(INDEX('[1]Link Out Monthly BY'!$E$6:$E$491,MATCH($J14,'[1]Link Out Monthly BY'!$C$6:$C$491,0),1),"")</f>
        <v>650.1</v>
      </c>
      <c r="M14" s="30">
        <f>IFERROR(INDEX('[1]Link Out Monthly BY'!$F$6:$F$491,MATCH($J14,'[1]Link Out Monthly BY'!$C$6:$C$491,0),1),"")</f>
        <v>0</v>
      </c>
      <c r="N14" s="30">
        <f>IFERROR(INDEX('[1]Link Out Monthly BY'!$G$6:$G$491,MATCH($J14,'[1]Link Out Monthly BY'!$C$6:$C$491,0),1),"")</f>
        <v>0</v>
      </c>
      <c r="O14" s="30">
        <f>IFERROR(INDEX('[1]Link Out Monthly BY'!$H$6:$H$491,MATCH($J14,'[1]Link Out Monthly BY'!$C$6:$C$491,0),1),"")</f>
        <v>0</v>
      </c>
      <c r="P14" s="30">
        <f>IFERROR(INDEX('[1]Link Out Monthly BY'!$I$6:$I$491,MATCH($J14,'[1]Link Out Monthly BY'!$C$6:$C$491,0),1),"")</f>
        <v>0</v>
      </c>
      <c r="Q14" s="30">
        <f>IFERROR(INDEX('[1]Link Out Monthly BY'!$J$6:$J$491,MATCH($J14,'[1]Link Out Monthly BY'!$C$6:$C$491,0),1),"")</f>
        <v>0</v>
      </c>
      <c r="R14" s="30">
        <f>IFERROR(INDEX('[1]Link Out Monthly BY'!$K$6:$K$491,MATCH($J14,'[1]Link Out Monthly BY'!$C$6:$C$491,0),1),"")</f>
        <v>0</v>
      </c>
      <c r="S14" s="30">
        <f>IFERROR(INDEX('[1]Link Out Monthly BY'!$L$6:$L$491,MATCH($J14,'[1]Link Out Monthly BY'!$C$6:$C$491,0),1),"")</f>
        <v>0</v>
      </c>
      <c r="T14" s="30">
        <f>IFERROR(INDEX('[1]Link Out Monthly BY'!$M$6:$M$491,MATCH($J14,'[1]Link Out Monthly BY'!$C$6:$C$491,0),1),"")</f>
        <v>0</v>
      </c>
      <c r="U14" s="30">
        <f>IFERROR(INDEX('[1]Link Out Monthly BY'!$N$6:$N$491,MATCH($J14,'[1]Link Out Monthly BY'!$C$6:$C$491,0),1),"")</f>
        <v>0</v>
      </c>
      <c r="V14" s="30">
        <f>IFERROR(INDEX('[1]Link Out Monthly BY'!$O$6:$O$491,MATCH($J14,'[1]Link Out Monthly BY'!$C$6:$C$491,0),1),"")</f>
        <v>0</v>
      </c>
      <c r="W14" s="30">
        <f>IFERROR(INDEX('[1]Link Out Monthly BY'!$P$6:$P$491,MATCH($J14,'[1]Link Out Monthly BY'!$C$6:$C$491,0),1),"")</f>
        <v>0</v>
      </c>
      <c r="X14" s="30">
        <f>IFERROR(INDEX('[1]Link Out Monthly BY'!$Q$6:$Q$491,MATCH($J14,'[1]Link Out Monthly BY'!$C$6:$C$491,0),1),"")</f>
        <v>0</v>
      </c>
      <c r="Y14" s="30">
        <f t="shared" ref="Y14:Y25" si="1">SUM(M14:X14)</f>
        <v>0</v>
      </c>
      <c r="Z14" s="62">
        <f>IFERROR(INDEX('[1]Link Out Monthly BY'!$T$6:$T$491,MATCH($J14,'[1]Link Out Monthly BY'!$C$6:$C$491,0),1),"")</f>
        <v>0</v>
      </c>
    </row>
    <row r="15" spans="1:26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>P32</v>
      </c>
      <c r="I15" s="2" t="str">
        <f>IFERROR(INDEX('[1]Link Out Monthly BY'!$B$6:$B$491,MATCH($J15,'[1]Link Out Monthly BY'!$C$6:$C$491,0),1),"")</f>
        <v>Transportation</v>
      </c>
      <c r="J15" s="27">
        <v>55000013</v>
      </c>
      <c r="K15" s="2" t="str">
        <f>IFERROR(INDEX('[1]Link Out Monthly BY'!$D$6:$D$491,MATCH($J15,'[1]Link Out Monthly BY'!$C$6:$C$491,0),1),"")</f>
        <v>Trans Oper WT</v>
      </c>
      <c r="L15" s="2" t="str">
        <f>IFERROR(INDEX('[1]Link Out Monthly BY'!$E$6:$E$491,MATCH($J15,'[1]Link Out Monthly BY'!$C$6:$C$491,0),1),"")</f>
        <v>650.3</v>
      </c>
      <c r="M15" s="30">
        <f>IFERROR(INDEX('[1]Link Out Monthly BY'!$F$6:$F$491,MATCH($J15,'[1]Link Out Monthly BY'!$C$6:$C$491,0),1),"")</f>
        <v>306</v>
      </c>
      <c r="N15" s="30">
        <f>IFERROR(INDEX('[1]Link Out Monthly BY'!$G$6:$G$491,MATCH($J15,'[1]Link Out Monthly BY'!$C$6:$C$491,0),1),"")</f>
        <v>9</v>
      </c>
      <c r="O15" s="30">
        <f>IFERROR(INDEX('[1]Link Out Monthly BY'!$H$6:$H$491,MATCH($J15,'[1]Link Out Monthly BY'!$C$6:$C$491,0),1),"")</f>
        <v>10</v>
      </c>
      <c r="P15" s="30">
        <f>IFERROR(INDEX('[1]Link Out Monthly BY'!$I$6:$I$491,MATCH($J15,'[1]Link Out Monthly BY'!$C$6:$C$491,0),1),"")</f>
        <v>16</v>
      </c>
      <c r="Q15" s="30">
        <f>IFERROR(INDEX('[1]Link Out Monthly BY'!$J$6:$J$491,MATCH($J15,'[1]Link Out Monthly BY'!$C$6:$C$491,0),1),"")</f>
        <v>0</v>
      </c>
      <c r="R15" s="30">
        <f>IFERROR(INDEX('[1]Link Out Monthly BY'!$K$6:$K$491,MATCH($J15,'[1]Link Out Monthly BY'!$C$6:$C$491,0),1),"")</f>
        <v>118</v>
      </c>
      <c r="S15" s="30">
        <f>IFERROR(INDEX('[1]Link Out Monthly BY'!$L$6:$L$491,MATCH($J15,'[1]Link Out Monthly BY'!$C$6:$C$491,0),1),"")</f>
        <v>0</v>
      </c>
      <c r="T15" s="30">
        <f>IFERROR(INDEX('[1]Link Out Monthly BY'!$M$6:$M$491,MATCH($J15,'[1]Link Out Monthly BY'!$C$6:$C$491,0),1),"")</f>
        <v>0</v>
      </c>
      <c r="U15" s="30">
        <f>IFERROR(INDEX('[1]Link Out Monthly BY'!$N$6:$N$491,MATCH($J15,'[1]Link Out Monthly BY'!$C$6:$C$491,0),1),"")</f>
        <v>0</v>
      </c>
      <c r="V15" s="30">
        <f>IFERROR(INDEX('[1]Link Out Monthly BY'!$O$6:$O$491,MATCH($J15,'[1]Link Out Monthly BY'!$C$6:$C$491,0),1),"")</f>
        <v>0</v>
      </c>
      <c r="W15" s="30">
        <f>IFERROR(INDEX('[1]Link Out Monthly BY'!$P$6:$P$491,MATCH($J15,'[1]Link Out Monthly BY'!$C$6:$C$491,0),1),"")</f>
        <v>0</v>
      </c>
      <c r="X15" s="30">
        <f>IFERROR(INDEX('[1]Link Out Monthly BY'!$Q$6:$Q$491,MATCH($J15,'[1]Link Out Monthly BY'!$C$6:$C$491,0),1),"")</f>
        <v>0</v>
      </c>
      <c r="Y15" s="30">
        <f t="shared" si="1"/>
        <v>459</v>
      </c>
      <c r="Z15" s="62">
        <f>IFERROR(INDEX('[1]Link Out Monthly BY'!$T$6:$T$491,MATCH($J15,'[1]Link Out Monthly BY'!$C$6:$C$491,0),1),"")</f>
        <v>2.2312964853434445E-3</v>
      </c>
    </row>
    <row r="16" spans="1:26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>P32</v>
      </c>
      <c r="I16" s="2" t="str">
        <f>IFERROR(INDEX('[1]Link Out Monthly BY'!$B$6:$B$491,MATCH($J16,'[1]Link Out Monthly BY'!$C$6:$C$491,0),1),"")</f>
        <v>Transportation</v>
      </c>
      <c r="J16" s="27">
        <v>55000014</v>
      </c>
      <c r="K16" s="2" t="str">
        <f>IFERROR(INDEX('[1]Link Out Monthly BY'!$D$6:$D$491,MATCH($J16,'[1]Link Out Monthly BY'!$C$6:$C$491,0),1),"")</f>
        <v>Trans Oper TD</v>
      </c>
      <c r="L16" s="2" t="str">
        <f>IFERROR(INDEX('[1]Link Out Monthly BY'!$E$6:$E$491,MATCH($J16,'[1]Link Out Monthly BY'!$C$6:$C$491,0),1),"")</f>
        <v>650.5</v>
      </c>
      <c r="M16" s="30">
        <f>IFERROR(INDEX('[1]Link Out Monthly BY'!$F$6:$F$491,MATCH($J16,'[1]Link Out Monthly BY'!$C$6:$C$491,0),1),"")</f>
        <v>0</v>
      </c>
      <c r="N16" s="30">
        <f>IFERROR(INDEX('[1]Link Out Monthly BY'!$G$6:$G$491,MATCH($J16,'[1]Link Out Monthly BY'!$C$6:$C$491,0),1),"")</f>
        <v>0</v>
      </c>
      <c r="O16" s="30">
        <f>IFERROR(INDEX('[1]Link Out Monthly BY'!$H$6:$H$491,MATCH($J16,'[1]Link Out Monthly BY'!$C$6:$C$491,0),1),"")</f>
        <v>0</v>
      </c>
      <c r="P16" s="30">
        <f>IFERROR(INDEX('[1]Link Out Monthly BY'!$I$6:$I$491,MATCH($J16,'[1]Link Out Monthly BY'!$C$6:$C$491,0),1),"")</f>
        <v>0</v>
      </c>
      <c r="Q16" s="30">
        <f>IFERROR(INDEX('[1]Link Out Monthly BY'!$J$6:$J$491,MATCH($J16,'[1]Link Out Monthly BY'!$C$6:$C$491,0),1),"")</f>
        <v>0</v>
      </c>
      <c r="R16" s="30">
        <f>IFERROR(INDEX('[1]Link Out Monthly BY'!$K$6:$K$491,MATCH($J16,'[1]Link Out Monthly BY'!$C$6:$C$491,0),1),"")</f>
        <v>0</v>
      </c>
      <c r="S16" s="30">
        <f>IFERROR(INDEX('[1]Link Out Monthly BY'!$L$6:$L$491,MATCH($J16,'[1]Link Out Monthly BY'!$C$6:$C$491,0),1),"")</f>
        <v>0</v>
      </c>
      <c r="T16" s="30">
        <f>IFERROR(INDEX('[1]Link Out Monthly BY'!$M$6:$M$491,MATCH($J16,'[1]Link Out Monthly BY'!$C$6:$C$491,0),1),"")</f>
        <v>0</v>
      </c>
      <c r="U16" s="30">
        <f>IFERROR(INDEX('[1]Link Out Monthly BY'!$N$6:$N$491,MATCH($J16,'[1]Link Out Monthly BY'!$C$6:$C$491,0),1),"")</f>
        <v>0</v>
      </c>
      <c r="V16" s="30">
        <f>IFERROR(INDEX('[1]Link Out Monthly BY'!$O$6:$O$491,MATCH($J16,'[1]Link Out Monthly BY'!$C$6:$C$491,0),1),"")</f>
        <v>0</v>
      </c>
      <c r="W16" s="30">
        <f>IFERROR(INDEX('[1]Link Out Monthly BY'!$P$6:$P$491,MATCH($J16,'[1]Link Out Monthly BY'!$C$6:$C$491,0),1),"")</f>
        <v>0</v>
      </c>
      <c r="X16" s="30">
        <f>IFERROR(INDEX('[1]Link Out Monthly BY'!$Q$6:$Q$491,MATCH($J16,'[1]Link Out Monthly BY'!$C$6:$C$491,0),1),"")</f>
        <v>0</v>
      </c>
      <c r="Y16" s="30">
        <f t="shared" si="1"/>
        <v>0</v>
      </c>
      <c r="Z16" s="62">
        <f>IFERROR(INDEX('[1]Link Out Monthly BY'!$T$6:$T$491,MATCH($J16,'[1]Link Out Monthly BY'!$C$6:$C$491,0),1),"")</f>
        <v>0</v>
      </c>
    </row>
    <row r="17" spans="1:26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>P32</v>
      </c>
      <c r="I17" s="2" t="str">
        <f>IFERROR(INDEX('[1]Link Out Monthly BY'!$B$6:$B$491,MATCH($J17,'[1]Link Out Monthly BY'!$C$6:$C$491,0),1),"")</f>
        <v>Transportation</v>
      </c>
      <c r="J17" s="27">
        <v>55000015</v>
      </c>
      <c r="K17" s="2" t="str">
        <f>IFERROR(INDEX('[1]Link Out Monthly BY'!$D$6:$D$491,MATCH($J17,'[1]Link Out Monthly BY'!$C$6:$C$491,0),1),"")</f>
        <v>Trans Oper CA</v>
      </c>
      <c r="L17" s="2" t="str">
        <f>IFERROR(INDEX('[1]Link Out Monthly BY'!$E$6:$E$491,MATCH($J17,'[1]Link Out Monthly BY'!$C$6:$C$491,0),1),"")</f>
        <v>650.7</v>
      </c>
      <c r="M17" s="30">
        <f>IFERROR(INDEX('[1]Link Out Monthly BY'!$F$6:$F$491,MATCH($J17,'[1]Link Out Monthly BY'!$C$6:$C$491,0),1),"")</f>
        <v>0</v>
      </c>
      <c r="N17" s="30">
        <f>IFERROR(INDEX('[1]Link Out Monthly BY'!$G$6:$G$491,MATCH($J17,'[1]Link Out Monthly BY'!$C$6:$C$491,0),1),"")</f>
        <v>0</v>
      </c>
      <c r="O17" s="30">
        <f>IFERROR(INDEX('[1]Link Out Monthly BY'!$H$6:$H$491,MATCH($J17,'[1]Link Out Monthly BY'!$C$6:$C$491,0),1),"")</f>
        <v>0</v>
      </c>
      <c r="P17" s="30">
        <f>IFERROR(INDEX('[1]Link Out Monthly BY'!$I$6:$I$491,MATCH($J17,'[1]Link Out Monthly BY'!$C$6:$C$491,0),1),"")</f>
        <v>0</v>
      </c>
      <c r="Q17" s="30">
        <f>IFERROR(INDEX('[1]Link Out Monthly BY'!$J$6:$J$491,MATCH($J17,'[1]Link Out Monthly BY'!$C$6:$C$491,0),1),"")</f>
        <v>0</v>
      </c>
      <c r="R17" s="30">
        <f>IFERROR(INDEX('[1]Link Out Monthly BY'!$K$6:$K$491,MATCH($J17,'[1]Link Out Monthly BY'!$C$6:$C$491,0),1),"")</f>
        <v>0</v>
      </c>
      <c r="S17" s="30">
        <f>IFERROR(INDEX('[1]Link Out Monthly BY'!$L$6:$L$491,MATCH($J17,'[1]Link Out Monthly BY'!$C$6:$C$491,0),1),"")</f>
        <v>0</v>
      </c>
      <c r="T17" s="30">
        <f>IFERROR(INDEX('[1]Link Out Monthly BY'!$M$6:$M$491,MATCH($J17,'[1]Link Out Monthly BY'!$C$6:$C$491,0),1),"")</f>
        <v>0</v>
      </c>
      <c r="U17" s="30">
        <f>IFERROR(INDEX('[1]Link Out Monthly BY'!$N$6:$N$491,MATCH($J17,'[1]Link Out Monthly BY'!$C$6:$C$491,0),1),"")</f>
        <v>0</v>
      </c>
      <c r="V17" s="30">
        <f>IFERROR(INDEX('[1]Link Out Monthly BY'!$O$6:$O$491,MATCH($J17,'[1]Link Out Monthly BY'!$C$6:$C$491,0),1),"")</f>
        <v>0</v>
      </c>
      <c r="W17" s="30">
        <f>IFERROR(INDEX('[1]Link Out Monthly BY'!$P$6:$P$491,MATCH($J17,'[1]Link Out Monthly BY'!$C$6:$C$491,0),1),"")</f>
        <v>0</v>
      </c>
      <c r="X17" s="30">
        <f>IFERROR(INDEX('[1]Link Out Monthly BY'!$Q$6:$Q$491,MATCH($J17,'[1]Link Out Monthly BY'!$C$6:$C$491,0),1),"")</f>
        <v>0</v>
      </c>
      <c r="Y17" s="30">
        <f t="shared" si="1"/>
        <v>0</v>
      </c>
      <c r="Z17" s="62">
        <f>IFERROR(INDEX('[1]Link Out Monthly BY'!$T$6:$T$491,MATCH($J17,'[1]Link Out Monthly BY'!$C$6:$C$491,0),1),"")</f>
        <v>0</v>
      </c>
    </row>
    <row r="18" spans="1:26">
      <c r="H18" s="2" t="str">
        <f>IFERROR(INDEX('[1]Link Out Monthly BY'!$A$6:$A$491,MATCH($J18,'[1]Link Out Monthly BY'!$C$6:$C$491,0),1),"")</f>
        <v>P32</v>
      </c>
      <c r="I18" s="2" t="str">
        <f>IFERROR(INDEX('[1]Link Out Monthly BY'!$B$6:$B$491,MATCH($J18,'[1]Link Out Monthly BY'!$C$6:$C$491,0),1),"")</f>
        <v>Transportation</v>
      </c>
      <c r="J18" s="27">
        <v>55000016</v>
      </c>
      <c r="K18" s="2" t="str">
        <f>IFERROR(INDEX('[1]Link Out Monthly BY'!$D$6:$D$491,MATCH($J18,'[1]Link Out Monthly BY'!$C$6:$C$491,0),1),"")</f>
        <v>Trans Oper AG</v>
      </c>
      <c r="L18" s="2" t="str">
        <f>IFERROR(INDEX('[1]Link Out Monthly BY'!$E$6:$E$491,MATCH($J18,'[1]Link Out Monthly BY'!$C$6:$C$491,0),1),"")</f>
        <v>650.8</v>
      </c>
      <c r="M18" s="30">
        <f>IFERROR(INDEX('[1]Link Out Monthly BY'!$F$6:$F$491,MATCH($J18,'[1]Link Out Monthly BY'!$C$6:$C$491,0),1),"")</f>
        <v>1169</v>
      </c>
      <c r="N18" s="30">
        <f>IFERROR(INDEX('[1]Link Out Monthly BY'!$G$6:$G$491,MATCH($J18,'[1]Link Out Monthly BY'!$C$6:$C$491,0),1),"")</f>
        <v>1571</v>
      </c>
      <c r="O18" s="30">
        <f>IFERROR(INDEX('[1]Link Out Monthly BY'!$H$6:$H$491,MATCH($J18,'[1]Link Out Monthly BY'!$C$6:$C$491,0),1),"")</f>
        <v>9</v>
      </c>
      <c r="P18" s="30">
        <f>IFERROR(INDEX('[1]Link Out Monthly BY'!$I$6:$I$491,MATCH($J18,'[1]Link Out Monthly BY'!$C$6:$C$491,0),1),"")</f>
        <v>616</v>
      </c>
      <c r="Q18" s="30">
        <f>IFERROR(INDEX('[1]Link Out Monthly BY'!$J$6:$J$491,MATCH($J18,'[1]Link Out Monthly BY'!$C$6:$C$491,0),1),"")</f>
        <v>3197</v>
      </c>
      <c r="R18" s="30">
        <f>IFERROR(INDEX('[1]Link Out Monthly BY'!$K$6:$K$491,MATCH($J18,'[1]Link Out Monthly BY'!$C$6:$C$491,0),1),"")</f>
        <v>1252</v>
      </c>
      <c r="S18" s="30">
        <f>IFERROR(INDEX('[1]Link Out Monthly BY'!$L$6:$L$491,MATCH($J18,'[1]Link Out Monthly BY'!$C$6:$C$491,0),1),"")</f>
        <v>0</v>
      </c>
      <c r="T18" s="30">
        <f>IFERROR(INDEX('[1]Link Out Monthly BY'!$M$6:$M$491,MATCH($J18,'[1]Link Out Monthly BY'!$C$6:$C$491,0),1),"")</f>
        <v>0</v>
      </c>
      <c r="U18" s="30">
        <f>IFERROR(INDEX('[1]Link Out Monthly BY'!$N$6:$N$491,MATCH($J18,'[1]Link Out Monthly BY'!$C$6:$C$491,0),1),"")</f>
        <v>0</v>
      </c>
      <c r="V18" s="30">
        <f>IFERROR(INDEX('[1]Link Out Monthly BY'!$O$6:$O$491,MATCH($J18,'[1]Link Out Monthly BY'!$C$6:$C$491,0),1),"")</f>
        <v>0</v>
      </c>
      <c r="W18" s="30">
        <f>IFERROR(INDEX('[1]Link Out Monthly BY'!$P$6:$P$491,MATCH($J18,'[1]Link Out Monthly BY'!$C$6:$C$491,0),1),"")</f>
        <v>0</v>
      </c>
      <c r="X18" s="30">
        <f>IFERROR(INDEX('[1]Link Out Monthly BY'!$Q$6:$Q$491,MATCH($J18,'[1]Link Out Monthly BY'!$C$6:$C$491,0),1),"")</f>
        <v>0</v>
      </c>
      <c r="Y18" s="30">
        <f t="shared" si="1"/>
        <v>7814</v>
      </c>
      <c r="Z18" s="62">
        <f>IFERROR(INDEX('[1]Link Out Monthly BY'!$T$6:$T$491,MATCH($J18,'[1]Link Out Monthly BY'!$C$6:$C$491,0),1),"")</f>
        <v>3.7985513587088619E-2</v>
      </c>
    </row>
    <row r="19" spans="1:26">
      <c r="A19" s="25" t="str">
        <f>'[1]Rate Case Constants'!$A$30</f>
        <v>Witness Responsible:</v>
      </c>
      <c r="B19" s="26"/>
      <c r="H19" s="2" t="str">
        <f>IFERROR(INDEX('[1]Link Out Monthly BY'!$A$6:$A$491,MATCH($J19,'[1]Link Out Monthly BY'!$C$6:$C$491,0),1),"")</f>
        <v>P32</v>
      </c>
      <c r="I19" s="2" t="str">
        <f>IFERROR(INDEX('[1]Link Out Monthly BY'!$B$6:$B$491,MATCH($J19,'[1]Link Out Monthly BY'!$C$6:$C$491,0),1),"")</f>
        <v>Transportation</v>
      </c>
      <c r="J19" s="27">
        <v>55000023</v>
      </c>
      <c r="K19" s="2" t="str">
        <f>IFERROR(INDEX('[1]Link Out Monthly BY'!$D$6:$D$491,MATCH($J19,'[1]Link Out Monthly BY'!$C$6:$C$491,0),1),"")</f>
        <v>Trans Maint WT</v>
      </c>
      <c r="L19" s="2" t="str">
        <f>IFERROR(INDEX('[1]Link Out Monthly BY'!$E$6:$E$491,MATCH($J19,'[1]Link Out Monthly BY'!$C$6:$C$491,0),1),"")</f>
        <v>650.4</v>
      </c>
      <c r="M19" s="30">
        <f>IFERROR(INDEX('[1]Link Out Monthly BY'!$F$6:$F$491,MATCH($J19,'[1]Link Out Monthly BY'!$C$6:$C$491,0),1),"")</f>
        <v>137</v>
      </c>
      <c r="N19" s="30">
        <f>IFERROR(INDEX('[1]Link Out Monthly BY'!$G$6:$G$491,MATCH($J19,'[1]Link Out Monthly BY'!$C$6:$C$491,0),1),"")</f>
        <v>114</v>
      </c>
      <c r="O19" s="30">
        <f>IFERROR(INDEX('[1]Link Out Monthly BY'!$H$6:$H$491,MATCH($J19,'[1]Link Out Monthly BY'!$C$6:$C$491,0),1),"")</f>
        <v>38</v>
      </c>
      <c r="P19" s="30">
        <f>IFERROR(INDEX('[1]Link Out Monthly BY'!$I$6:$I$491,MATCH($J19,'[1]Link Out Monthly BY'!$C$6:$C$491,0),1),"")</f>
        <v>52</v>
      </c>
      <c r="Q19" s="30">
        <f>IFERROR(INDEX('[1]Link Out Monthly BY'!$J$6:$J$491,MATCH($J19,'[1]Link Out Monthly BY'!$C$6:$C$491,0),1),"")</f>
        <v>95</v>
      </c>
      <c r="R19" s="30">
        <f>IFERROR(INDEX('[1]Link Out Monthly BY'!$K$6:$K$491,MATCH($J19,'[1]Link Out Monthly BY'!$C$6:$C$491,0),1),"")</f>
        <v>81</v>
      </c>
      <c r="S19" s="30">
        <f>IFERROR(INDEX('[1]Link Out Monthly BY'!$L$6:$L$491,MATCH($J19,'[1]Link Out Monthly BY'!$C$6:$C$491,0),1),"")</f>
        <v>0</v>
      </c>
      <c r="T19" s="30">
        <f>IFERROR(INDEX('[1]Link Out Monthly BY'!$M$6:$M$491,MATCH($J19,'[1]Link Out Monthly BY'!$C$6:$C$491,0),1),"")</f>
        <v>0</v>
      </c>
      <c r="U19" s="30">
        <f>IFERROR(INDEX('[1]Link Out Monthly BY'!$N$6:$N$491,MATCH($J19,'[1]Link Out Monthly BY'!$C$6:$C$491,0),1),"")</f>
        <v>0</v>
      </c>
      <c r="V19" s="30">
        <f>IFERROR(INDEX('[1]Link Out Monthly BY'!$O$6:$O$491,MATCH($J19,'[1]Link Out Monthly BY'!$C$6:$C$491,0),1),"")</f>
        <v>0</v>
      </c>
      <c r="W19" s="30">
        <f>IFERROR(INDEX('[1]Link Out Monthly BY'!$P$6:$P$491,MATCH($J19,'[1]Link Out Monthly BY'!$C$6:$C$491,0),1),"")</f>
        <v>0</v>
      </c>
      <c r="X19" s="30">
        <f>IFERROR(INDEX('[1]Link Out Monthly BY'!$Q$6:$Q$491,MATCH($J19,'[1]Link Out Monthly BY'!$C$6:$C$491,0),1),"")</f>
        <v>0</v>
      </c>
      <c r="Y19" s="30">
        <f t="shared" si="1"/>
        <v>517</v>
      </c>
      <c r="Z19" s="62">
        <f>IFERROR(INDEX('[1]Link Out Monthly BY'!$T$6:$T$491,MATCH($J19,'[1]Link Out Monthly BY'!$C$6:$C$491,0),1),"")</f>
        <v>2.5132468037528562E-3</v>
      </c>
    </row>
    <row r="20" spans="1:26">
      <c r="A20" s="27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P32</v>
      </c>
      <c r="I20" s="2" t="str">
        <f>IFERROR(INDEX('[1]Link Out Monthly BY'!$B$6:$B$491,MATCH($J20,'[1]Link Out Monthly BY'!$C$6:$C$491,0),1),"")</f>
        <v>Transportation</v>
      </c>
      <c r="J20" s="27">
        <v>55000024</v>
      </c>
      <c r="K20" s="2" t="str">
        <f>IFERROR(INDEX('[1]Link Out Monthly BY'!$D$6:$D$491,MATCH($J20,'[1]Link Out Monthly BY'!$C$6:$C$491,0),1),"")</f>
        <v>Trans Maint TD</v>
      </c>
      <c r="L20" s="2" t="str">
        <f>IFERROR(INDEX('[1]Link Out Monthly BY'!$E$6:$E$491,MATCH($J20,'[1]Link Out Monthly BY'!$C$6:$C$491,0),1),"")</f>
        <v>650.6</v>
      </c>
      <c r="M20" s="30">
        <f>IFERROR(INDEX('[1]Link Out Monthly BY'!$F$6:$F$491,MATCH($J20,'[1]Link Out Monthly BY'!$C$6:$C$491,0),1),"")</f>
        <v>0</v>
      </c>
      <c r="N20" s="30">
        <f>IFERROR(INDEX('[1]Link Out Monthly BY'!$G$6:$G$491,MATCH($J20,'[1]Link Out Monthly BY'!$C$6:$C$491,0),1),"")</f>
        <v>0</v>
      </c>
      <c r="O20" s="30">
        <f>IFERROR(INDEX('[1]Link Out Monthly BY'!$H$6:$H$491,MATCH($J20,'[1]Link Out Monthly BY'!$C$6:$C$491,0),1),"")</f>
        <v>0</v>
      </c>
      <c r="P20" s="30">
        <f>IFERROR(INDEX('[1]Link Out Monthly BY'!$I$6:$I$491,MATCH($J20,'[1]Link Out Monthly BY'!$C$6:$C$491,0),1),"")</f>
        <v>0</v>
      </c>
      <c r="Q20" s="30">
        <f>IFERROR(INDEX('[1]Link Out Monthly BY'!$J$6:$J$491,MATCH($J20,'[1]Link Out Monthly BY'!$C$6:$C$491,0),1),"")</f>
        <v>0</v>
      </c>
      <c r="R20" s="30">
        <f>IFERROR(INDEX('[1]Link Out Monthly BY'!$K$6:$K$491,MATCH($J20,'[1]Link Out Monthly BY'!$C$6:$C$491,0),1),"")</f>
        <v>80</v>
      </c>
      <c r="S20" s="30">
        <f>IFERROR(INDEX('[1]Link Out Monthly BY'!$L$6:$L$491,MATCH($J20,'[1]Link Out Monthly BY'!$C$6:$C$491,0),1),"")</f>
        <v>0</v>
      </c>
      <c r="T20" s="30">
        <f>IFERROR(INDEX('[1]Link Out Monthly BY'!$M$6:$M$491,MATCH($J20,'[1]Link Out Monthly BY'!$C$6:$C$491,0),1),"")</f>
        <v>0</v>
      </c>
      <c r="U20" s="30">
        <f>IFERROR(INDEX('[1]Link Out Monthly BY'!$N$6:$N$491,MATCH($J20,'[1]Link Out Monthly BY'!$C$6:$C$491,0),1),"")</f>
        <v>0</v>
      </c>
      <c r="V20" s="30">
        <f>IFERROR(INDEX('[1]Link Out Monthly BY'!$O$6:$O$491,MATCH($J20,'[1]Link Out Monthly BY'!$C$6:$C$491,0),1),"")</f>
        <v>0</v>
      </c>
      <c r="W20" s="30">
        <f>IFERROR(INDEX('[1]Link Out Monthly BY'!$P$6:$P$491,MATCH($J20,'[1]Link Out Monthly BY'!$C$6:$C$491,0),1),"")</f>
        <v>0</v>
      </c>
      <c r="X20" s="30">
        <f>IFERROR(INDEX('[1]Link Out Monthly BY'!$Q$6:$Q$491,MATCH($J20,'[1]Link Out Monthly BY'!$C$6:$C$491,0),1),"")</f>
        <v>0</v>
      </c>
      <c r="Y20" s="30">
        <f t="shared" si="1"/>
        <v>80</v>
      </c>
      <c r="Z20" s="62">
        <f>IFERROR(INDEX('[1]Link Out Monthly BY'!$T$6:$T$491,MATCH($J20,'[1]Link Out Monthly BY'!$C$6:$C$491,0),1),"")</f>
        <v>3.8889699090953282E-4</v>
      </c>
    </row>
    <row r="21" spans="1:26">
      <c r="H21" s="2" t="str">
        <f>IFERROR(INDEX('[1]Link Out Monthly BY'!$A$6:$A$491,MATCH($J21,'[1]Link Out Monthly BY'!$C$6:$C$491,0),1),"")</f>
        <v>P32</v>
      </c>
      <c r="I21" s="2" t="str">
        <f>IFERROR(INDEX('[1]Link Out Monthly BY'!$B$6:$B$491,MATCH($J21,'[1]Link Out Monthly BY'!$C$6:$C$491,0),1),"")</f>
        <v>Transportation</v>
      </c>
      <c r="J21" s="27">
        <v>55000100</v>
      </c>
      <c r="K21" s="2" t="str">
        <f>IFERROR(INDEX('[1]Link Out Monthly BY'!$D$6:$D$491,MATCH($J21,'[1]Link Out Monthly BY'!$C$6:$C$491,0),1),"")</f>
        <v>Trans Cap Credits</v>
      </c>
      <c r="L21" s="2" t="str">
        <f>IFERROR(INDEX('[1]Link Out Monthly BY'!$E$6:$E$491,MATCH($J21,'[1]Link Out Monthly BY'!$C$6:$C$491,0),1),"")</f>
        <v>650.8</v>
      </c>
      <c r="M21" s="30">
        <f>IFERROR(INDEX('[1]Link Out Monthly BY'!$F$6:$F$491,MATCH($J21,'[1]Link Out Monthly BY'!$C$6:$C$491,0),1),"")</f>
        <v>-11274</v>
      </c>
      <c r="N21" s="30">
        <f>IFERROR(INDEX('[1]Link Out Monthly BY'!$G$6:$G$491,MATCH($J21,'[1]Link Out Monthly BY'!$C$6:$C$491,0),1),"")</f>
        <v>-10580</v>
      </c>
      <c r="O21" s="30">
        <f>IFERROR(INDEX('[1]Link Out Monthly BY'!$H$6:$H$491,MATCH($J21,'[1]Link Out Monthly BY'!$C$6:$C$491,0),1),"")</f>
        <v>-12433</v>
      </c>
      <c r="P21" s="30">
        <f>IFERROR(INDEX('[1]Link Out Monthly BY'!$I$6:$I$491,MATCH($J21,'[1]Link Out Monthly BY'!$C$6:$C$491,0),1),"")</f>
        <v>-13256</v>
      </c>
      <c r="Q21" s="30">
        <f>IFERROR(INDEX('[1]Link Out Monthly BY'!$J$6:$J$491,MATCH($J21,'[1]Link Out Monthly BY'!$C$6:$C$491,0),1),"")</f>
        <v>-12248</v>
      </c>
      <c r="R21" s="30">
        <f>IFERROR(INDEX('[1]Link Out Monthly BY'!$K$6:$K$491,MATCH($J21,'[1]Link Out Monthly BY'!$C$6:$C$491,0),1),"")</f>
        <v>-14486</v>
      </c>
      <c r="S21" s="30">
        <f>IFERROR(INDEX('[1]Link Out Monthly BY'!$L$6:$L$491,MATCH($J21,'[1]Link Out Monthly BY'!$C$6:$C$491,0),1),"")</f>
        <v>-11149</v>
      </c>
      <c r="T21" s="30">
        <f>IFERROR(INDEX('[1]Link Out Monthly BY'!$M$6:$M$491,MATCH($J21,'[1]Link Out Monthly BY'!$C$6:$C$491,0),1),"")</f>
        <v>-6886</v>
      </c>
      <c r="U21" s="30">
        <f>IFERROR(INDEX('[1]Link Out Monthly BY'!$N$6:$N$491,MATCH($J21,'[1]Link Out Monthly BY'!$C$6:$C$491,0),1),"")</f>
        <v>-14356</v>
      </c>
      <c r="V21" s="30">
        <f>IFERROR(INDEX('[1]Link Out Monthly BY'!$O$6:$O$491,MATCH($J21,'[1]Link Out Monthly BY'!$C$6:$C$491,0),1),"")</f>
        <v>-8479</v>
      </c>
      <c r="W21" s="30">
        <f>IFERROR(INDEX('[1]Link Out Monthly BY'!$P$6:$P$491,MATCH($J21,'[1]Link Out Monthly BY'!$C$6:$C$491,0),1),"")</f>
        <v>-8600</v>
      </c>
      <c r="X21" s="30">
        <f>IFERROR(INDEX('[1]Link Out Monthly BY'!$Q$6:$Q$491,MATCH($J21,'[1]Link Out Monthly BY'!$C$6:$C$491,0),1),"")</f>
        <v>-8454</v>
      </c>
      <c r="Y21" s="30">
        <f t="shared" si="1"/>
        <v>-132201</v>
      </c>
      <c r="Z21" s="62">
        <f>IFERROR(INDEX('[1]Link Out Monthly BY'!$T$6:$T$491,MATCH($J21,'[1]Link Out Monthly BY'!$C$6:$C$491,0),1),"")</f>
        <v>-0.36107627242234214</v>
      </c>
    </row>
    <row r="22" spans="1:26">
      <c r="A22" s="28" t="str">
        <f>'[1]Link Out WP'!$D$65</f>
        <v>Transportation</v>
      </c>
      <c r="B22" s="29"/>
      <c r="H22" s="2" t="str">
        <f>IFERROR(INDEX('[1]Link Out Monthly BY'!$A$6:$A$491,MATCH($J22,'[1]Link Out Monthly BY'!$C$6:$C$491,0),1),"")</f>
        <v>P32</v>
      </c>
      <c r="I22" s="2" t="str">
        <f>IFERROR(INDEX('[1]Link Out Monthly BY'!$B$6:$B$491,MATCH($J22,'[1]Link Out Monthly BY'!$C$6:$C$491,0),1),"")</f>
        <v>Transportation</v>
      </c>
      <c r="J22" s="27">
        <v>55010100</v>
      </c>
      <c r="K22" s="2" t="str">
        <f>IFERROR(INDEX('[1]Link Out Monthly BY'!$D$6:$D$491,MATCH($J22,'[1]Link Out Monthly BY'!$C$6:$C$491,0),1),"")</f>
        <v>Trans Lease Costs</v>
      </c>
      <c r="L22" s="2" t="str">
        <f>IFERROR(INDEX('[1]Link Out Monthly BY'!$E$6:$E$491,MATCH($J22,'[1]Link Out Monthly BY'!$C$6:$C$491,0),1),"")</f>
        <v>650.8</v>
      </c>
      <c r="M22" s="30">
        <f>IFERROR(INDEX('[1]Link Out Monthly BY'!$F$6:$F$491,MATCH($J22,'[1]Link Out Monthly BY'!$C$6:$C$491,0),1),"")</f>
        <v>26602</v>
      </c>
      <c r="N22" s="30">
        <f>IFERROR(INDEX('[1]Link Out Monthly BY'!$G$6:$G$491,MATCH($J22,'[1]Link Out Monthly BY'!$C$6:$C$491,0),1),"")</f>
        <v>1742</v>
      </c>
      <c r="O22" s="30">
        <f>IFERROR(INDEX('[1]Link Out Monthly BY'!$H$6:$H$491,MATCH($J22,'[1]Link Out Monthly BY'!$C$6:$C$491,0),1),"")</f>
        <v>798</v>
      </c>
      <c r="P22" s="30">
        <f>IFERROR(INDEX('[1]Link Out Monthly BY'!$I$6:$I$491,MATCH($J22,'[1]Link Out Monthly BY'!$C$6:$C$491,0),1),"")</f>
        <v>-2377</v>
      </c>
      <c r="Q22" s="30">
        <f>IFERROR(INDEX('[1]Link Out Monthly BY'!$J$6:$J$491,MATCH($J22,'[1]Link Out Monthly BY'!$C$6:$C$491,0),1),"")</f>
        <v>1259</v>
      </c>
      <c r="R22" s="30">
        <f>IFERROR(INDEX('[1]Link Out Monthly BY'!$K$6:$K$491,MATCH($J22,'[1]Link Out Monthly BY'!$C$6:$C$491,0),1),"")</f>
        <v>975</v>
      </c>
      <c r="S22" s="30">
        <f>IFERROR(INDEX('[1]Link Out Monthly BY'!$L$6:$L$491,MATCH($J22,'[1]Link Out Monthly BY'!$C$6:$C$491,0),1),"")</f>
        <v>-3106</v>
      </c>
      <c r="T22" s="30">
        <f>IFERROR(INDEX('[1]Link Out Monthly BY'!$M$6:$M$491,MATCH($J22,'[1]Link Out Monthly BY'!$C$6:$C$491,0),1),"")</f>
        <v>8117</v>
      </c>
      <c r="U22" s="30">
        <f>IFERROR(INDEX('[1]Link Out Monthly BY'!$N$6:$N$491,MATCH($J22,'[1]Link Out Monthly BY'!$C$6:$C$491,0),1),"")</f>
        <v>2964</v>
      </c>
      <c r="V22" s="30">
        <f>IFERROR(INDEX('[1]Link Out Monthly BY'!$O$6:$O$491,MATCH($J22,'[1]Link Out Monthly BY'!$C$6:$C$491,0),1),"")</f>
        <v>-1493</v>
      </c>
      <c r="W22" s="30">
        <f>IFERROR(INDEX('[1]Link Out Monthly BY'!$P$6:$P$491,MATCH($J22,'[1]Link Out Monthly BY'!$C$6:$C$491,0),1),"")</f>
        <v>1000</v>
      </c>
      <c r="X22" s="30">
        <f>IFERROR(INDEX('[1]Link Out Monthly BY'!$Q$6:$Q$491,MATCH($J22,'[1]Link Out Monthly BY'!$C$6:$C$491,0),1),"")</f>
        <v>6000</v>
      </c>
      <c r="Y22" s="30">
        <f t="shared" si="1"/>
        <v>42481</v>
      </c>
      <c r="Z22" s="62">
        <f>IFERROR(INDEX('[1]Link Out Monthly BY'!$T$6:$T$491,MATCH($J22,'[1]Link Out Monthly BY'!$C$6:$C$491,0),1),"")</f>
        <v>0.14097029799231928</v>
      </c>
    </row>
    <row r="23" spans="1:26">
      <c r="A23" s="6" t="str">
        <f>CONCATENATE(A8, " ", A22)</f>
        <v>Base Year Adjustment Transportation</v>
      </c>
      <c r="B23" s="29"/>
      <c r="H23" s="2" t="str">
        <f>IFERROR(INDEX('[1]Link Out Monthly BY'!$A$6:$A$491,MATCH($J23,'[1]Link Out Monthly BY'!$C$6:$C$491,0),1),"")</f>
        <v>P32</v>
      </c>
      <c r="I23" s="2" t="str">
        <f>IFERROR(INDEX('[1]Link Out Monthly BY'!$B$6:$B$491,MATCH($J23,'[1]Link Out Monthly BY'!$C$6:$C$491,0),1),"")</f>
        <v>Transportation</v>
      </c>
      <c r="J23" s="27">
        <v>55010200</v>
      </c>
      <c r="K23" s="10" t="str">
        <f>IFERROR(INDEX('[1]Link Out Monthly BY'!$D$6:$D$491,MATCH($J23,'[1]Link Out Monthly BY'!$C$6:$C$491,0),1),"")</f>
        <v>Trans Lease Fuel</v>
      </c>
      <c r="L23" s="2" t="str">
        <f>IFERROR(INDEX('[1]Link Out Monthly BY'!$E$6:$E$491,MATCH($J23,'[1]Link Out Monthly BY'!$C$6:$C$491,0),1),"")</f>
        <v>650.8</v>
      </c>
      <c r="M23" s="30">
        <f>IFERROR(INDEX('[1]Link Out Monthly BY'!$F$6:$F$491,MATCH($J23,'[1]Link Out Monthly BY'!$C$6:$C$491,0),1),"")</f>
        <v>17734</v>
      </c>
      <c r="N23" s="30">
        <f>IFERROR(INDEX('[1]Link Out Monthly BY'!$G$6:$G$491,MATCH($J23,'[1]Link Out Monthly BY'!$C$6:$C$491,0),1),"")</f>
        <v>19145</v>
      </c>
      <c r="O23" s="30">
        <f>IFERROR(INDEX('[1]Link Out Monthly BY'!$H$6:$H$491,MATCH($J23,'[1]Link Out Monthly BY'!$C$6:$C$491,0),1),"")</f>
        <v>24385</v>
      </c>
      <c r="P23" s="30">
        <f>IFERROR(INDEX('[1]Link Out Monthly BY'!$I$6:$I$491,MATCH($J23,'[1]Link Out Monthly BY'!$C$6:$C$491,0),1),"")</f>
        <v>28034</v>
      </c>
      <c r="Q23" s="30">
        <f>IFERROR(INDEX('[1]Link Out Monthly BY'!$J$6:$J$491,MATCH($J23,'[1]Link Out Monthly BY'!$C$6:$C$491,0),1),"")</f>
        <v>24500</v>
      </c>
      <c r="R23" s="30">
        <f>IFERROR(INDEX('[1]Link Out Monthly BY'!$K$6:$K$491,MATCH($J23,'[1]Link Out Monthly BY'!$C$6:$C$491,0),1),"")</f>
        <v>26249</v>
      </c>
      <c r="S23" s="30">
        <f>IFERROR(INDEX('[1]Link Out Monthly BY'!$L$6:$L$491,MATCH($J23,'[1]Link Out Monthly BY'!$C$6:$C$491,0),1),"")</f>
        <v>21182</v>
      </c>
      <c r="T23" s="30">
        <f>IFERROR(INDEX('[1]Link Out Monthly BY'!$M$6:$M$491,MATCH($J23,'[1]Link Out Monthly BY'!$C$6:$C$491,0),1),"")</f>
        <v>15100</v>
      </c>
      <c r="U23" s="30">
        <f>IFERROR(INDEX('[1]Link Out Monthly BY'!$N$6:$N$491,MATCH($J23,'[1]Link Out Monthly BY'!$C$6:$C$491,0),1),"")</f>
        <v>17297</v>
      </c>
      <c r="V23" s="30">
        <f>IFERROR(INDEX('[1]Link Out Monthly BY'!$O$6:$O$491,MATCH($J23,'[1]Link Out Monthly BY'!$C$6:$C$491,0),1),"")</f>
        <v>15944</v>
      </c>
      <c r="W23" s="30">
        <f>IFERROR(INDEX('[1]Link Out Monthly BY'!$P$6:$P$491,MATCH($J23,'[1]Link Out Monthly BY'!$C$6:$C$491,0),1),"")</f>
        <v>21000</v>
      </c>
      <c r="X23" s="30">
        <f>IFERROR(INDEX('[1]Link Out Monthly BY'!$Q$6:$Q$491,MATCH($J23,'[1]Link Out Monthly BY'!$C$6:$C$491,0),1),"")</f>
        <v>21000</v>
      </c>
      <c r="Y23" s="30">
        <f t="shared" si="1"/>
        <v>251570</v>
      </c>
      <c r="Z23" s="62">
        <f>IFERROR(INDEX('[1]Link Out Monthly BY'!$T$6:$T$491,MATCH($J23,'[1]Link Out Monthly BY'!$C$6:$C$491,0),1),"")</f>
        <v>0.68079821107384186</v>
      </c>
    </row>
    <row r="24" spans="1:26">
      <c r="A24" s="6"/>
      <c r="B24" s="29"/>
      <c r="H24" s="2" t="str">
        <f>IFERROR(INDEX('[1]Link Out Monthly BY'!$A$6:$A$491,MATCH($J24,'[1]Link Out Monthly BY'!$C$6:$C$491,0),1),"")</f>
        <v>P32</v>
      </c>
      <c r="I24" s="2" t="str">
        <f>IFERROR(INDEX('[1]Link Out Monthly BY'!$B$6:$B$491,MATCH($J24,'[1]Link Out Monthly BY'!$C$6:$C$491,0),1),"")</f>
        <v>Transportation</v>
      </c>
      <c r="J24" s="27">
        <v>55010300</v>
      </c>
      <c r="K24" s="10" t="str">
        <f>IFERROR(INDEX('[1]Link Out Monthly BY'!$D$6:$D$491,MATCH($J24,'[1]Link Out Monthly BY'!$C$6:$C$491,0),1),"")</f>
        <v>Trans Lease Maint</v>
      </c>
      <c r="L24" s="2" t="str">
        <f>IFERROR(INDEX('[1]Link Out Monthly BY'!$E$6:$E$491,MATCH($J24,'[1]Link Out Monthly BY'!$C$6:$C$491,0),1),"")</f>
        <v>650.8</v>
      </c>
      <c r="M24" s="30">
        <f>IFERROR(INDEX('[1]Link Out Monthly BY'!$F$6:$F$491,MATCH($J24,'[1]Link Out Monthly BY'!$C$6:$C$491,0),1),"")</f>
        <v>13697</v>
      </c>
      <c r="N24" s="30">
        <f>IFERROR(INDEX('[1]Link Out Monthly BY'!$G$6:$G$491,MATCH($J24,'[1]Link Out Monthly BY'!$C$6:$C$491,0),1),"")</f>
        <v>12299</v>
      </c>
      <c r="O24" s="30">
        <f>IFERROR(INDEX('[1]Link Out Monthly BY'!$H$6:$H$491,MATCH($J24,'[1]Link Out Monthly BY'!$C$6:$C$491,0),1),"")</f>
        <v>10867</v>
      </c>
      <c r="P24" s="30">
        <f>IFERROR(INDEX('[1]Link Out Monthly BY'!$I$6:$I$491,MATCH($J24,'[1]Link Out Monthly BY'!$C$6:$C$491,0),1),"")</f>
        <v>10622</v>
      </c>
      <c r="Q24" s="30">
        <f>IFERROR(INDEX('[1]Link Out Monthly BY'!$J$6:$J$491,MATCH($J24,'[1]Link Out Monthly BY'!$C$6:$C$491,0),1),"")</f>
        <v>14290</v>
      </c>
      <c r="R24" s="30">
        <f>IFERROR(INDEX('[1]Link Out Monthly BY'!$K$6:$K$491,MATCH($J24,'[1]Link Out Monthly BY'!$C$6:$C$491,0),1),"")</f>
        <v>29369</v>
      </c>
      <c r="S24" s="30">
        <f>IFERROR(INDEX('[1]Link Out Monthly BY'!$L$6:$L$491,MATCH($J24,'[1]Link Out Monthly BY'!$C$6:$C$491,0),1),"")</f>
        <v>17887</v>
      </c>
      <c r="T24" s="30">
        <f>IFERROR(INDEX('[1]Link Out Monthly BY'!$M$6:$M$491,MATCH($J24,'[1]Link Out Monthly BY'!$C$6:$C$491,0),1),"")</f>
        <v>17383</v>
      </c>
      <c r="U24" s="30">
        <f>IFERROR(INDEX('[1]Link Out Monthly BY'!$N$6:$N$491,MATCH($J24,'[1]Link Out Monthly BY'!$C$6:$C$491,0),1),"")</f>
        <v>13987</v>
      </c>
      <c r="V24" s="30">
        <f>IFERROR(INDEX('[1]Link Out Monthly BY'!$O$6:$O$491,MATCH($J24,'[1]Link Out Monthly BY'!$C$6:$C$491,0),1),"")</f>
        <v>12271</v>
      </c>
      <c r="W24" s="30">
        <f>IFERROR(INDEX('[1]Link Out Monthly BY'!$P$6:$P$491,MATCH($J24,'[1]Link Out Monthly BY'!$C$6:$C$491,0),1),"")</f>
        <v>16000</v>
      </c>
      <c r="X24" s="30">
        <f>IFERROR(INDEX('[1]Link Out Monthly BY'!$Q$6:$Q$491,MATCH($J24,'[1]Link Out Monthly BY'!$C$6:$C$491,0),1),"")</f>
        <v>16000</v>
      </c>
      <c r="Y24" s="30">
        <f t="shared" si="1"/>
        <v>184672</v>
      </c>
      <c r="Z24" s="62">
        <f>IFERROR(INDEX('[1]Link Out Monthly BY'!$T$6:$T$491,MATCH($J24,'[1]Link Out Monthly BY'!$C$6:$C$491,0),1),"")</f>
        <v>0.44307034174323079</v>
      </c>
    </row>
    <row r="25" spans="1:26">
      <c r="A25" s="28" t="str">
        <f>'[1]Link Out WP'!$F$65</f>
        <v>W/P - 3-21</v>
      </c>
      <c r="B25" s="29"/>
      <c r="H25" s="2" t="str">
        <f>IFERROR(INDEX('[1]Link Out Monthly BY'!$A$6:$A$491,MATCH($J25,'[1]Link Out Monthly BY'!$C$6:$C$491,0),1),"")</f>
        <v>P32</v>
      </c>
      <c r="I25" s="2" t="str">
        <f>IFERROR(INDEX('[1]Link Out Monthly BY'!$B$6:$B$491,MATCH($J25,'[1]Link Out Monthly BY'!$C$6:$C$491,0),1),"")</f>
        <v>Transportation</v>
      </c>
      <c r="J25" s="27">
        <v>55010400</v>
      </c>
      <c r="K25" s="10" t="str">
        <f>IFERROR(INDEX('[1]Link Out Monthly BY'!$D$6:$D$491,MATCH($J25,'[1]Link Out Monthly BY'!$C$6:$C$491,0),1),"")</f>
        <v>Trans Emp Reimb Co</v>
      </c>
      <c r="L25" s="2" t="str">
        <f>IFERROR(INDEX('[1]Link Out Monthly BY'!$E$6:$E$491,MATCH($J25,'[1]Link Out Monthly BY'!$C$6:$C$491,0),1),"")</f>
        <v>650.8</v>
      </c>
      <c r="M25" s="30">
        <f>IFERROR(INDEX('[1]Link Out Monthly BY'!$F$6:$F$491,MATCH($J25,'[1]Link Out Monthly BY'!$C$6:$C$491,0),1),"")</f>
        <v>0</v>
      </c>
      <c r="N25" s="30">
        <f>IFERROR(INDEX('[1]Link Out Monthly BY'!$G$6:$G$491,MATCH($J25,'[1]Link Out Monthly BY'!$C$6:$C$491,0),1),"")</f>
        <v>0</v>
      </c>
      <c r="O25" s="30">
        <f>IFERROR(INDEX('[1]Link Out Monthly BY'!$H$6:$H$491,MATCH($J25,'[1]Link Out Monthly BY'!$C$6:$C$491,0),1),"")</f>
        <v>0</v>
      </c>
      <c r="P25" s="30">
        <f>IFERROR(INDEX('[1]Link Out Monthly BY'!$I$6:$I$491,MATCH($J25,'[1]Link Out Monthly BY'!$C$6:$C$491,0),1),"")</f>
        <v>0</v>
      </c>
      <c r="Q25" s="30">
        <f>IFERROR(INDEX('[1]Link Out Monthly BY'!$J$6:$J$491,MATCH($J25,'[1]Link Out Monthly BY'!$C$6:$C$491,0),1),"")</f>
        <v>0</v>
      </c>
      <c r="R25" s="30">
        <f>IFERROR(INDEX('[1]Link Out Monthly BY'!$K$6:$K$491,MATCH($J25,'[1]Link Out Monthly BY'!$C$6:$C$491,0),1),"")</f>
        <v>0</v>
      </c>
      <c r="S25" s="30">
        <f>IFERROR(INDEX('[1]Link Out Monthly BY'!$L$6:$L$491,MATCH($J25,'[1]Link Out Monthly BY'!$C$6:$C$491,0),1),"")</f>
        <v>0</v>
      </c>
      <c r="T25" s="30">
        <f>IFERROR(INDEX('[1]Link Out Monthly BY'!$M$6:$M$491,MATCH($J25,'[1]Link Out Monthly BY'!$C$6:$C$491,0),1),"")</f>
        <v>0</v>
      </c>
      <c r="U25" s="30">
        <f>IFERROR(INDEX('[1]Link Out Monthly BY'!$N$6:$N$491,MATCH($J25,'[1]Link Out Monthly BY'!$C$6:$C$491,0),1),"")</f>
        <v>0</v>
      </c>
      <c r="V25" s="30">
        <f>IFERROR(INDEX('[1]Link Out Monthly BY'!$O$6:$O$491,MATCH($J25,'[1]Link Out Monthly BY'!$C$6:$C$491,0),1),"")</f>
        <v>0</v>
      </c>
      <c r="W25" s="30">
        <f>IFERROR(INDEX('[1]Link Out Monthly BY'!$P$6:$P$491,MATCH($J25,'[1]Link Out Monthly BY'!$C$6:$C$491,0),1),"")</f>
        <v>0</v>
      </c>
      <c r="X25" s="30">
        <f>IFERROR(INDEX('[1]Link Out Monthly BY'!$Q$6:$Q$491,MATCH($J25,'[1]Link Out Monthly BY'!$C$6:$C$491,0),1),"")</f>
        <v>0</v>
      </c>
      <c r="Y25" s="30">
        <f t="shared" si="1"/>
        <v>0</v>
      </c>
      <c r="Z25" s="62">
        <f>IFERROR(INDEX('[1]Link Out Monthly BY'!$T$6:$T$491,MATCH($J25,'[1]Link Out Monthly BY'!$C$6:$C$491,0),1),"")</f>
        <v>0</v>
      </c>
    </row>
    <row r="26" spans="1:26">
      <c r="A26" s="6" t="str">
        <f>'[1]Link Out Filing Exhibits'!$M$80</f>
        <v>Schedule D-2.3</v>
      </c>
      <c r="B26" s="29"/>
      <c r="H26" s="2" t="str">
        <f>IFERROR(INDEX('[1]Link Out Monthly BY'!$A$6:$A$491,MATCH($J26,'[1]Link Out Monthly BY'!$C$6:$C$491,0),1),"")</f>
        <v>P32</v>
      </c>
      <c r="I26" s="2" t="str">
        <f>IFERROR(INDEX('[1]Link Out Monthly BY'!$B$6:$B$491,MATCH($J26,'[1]Link Out Monthly BY'!$C$6:$C$491,0),1),"")</f>
        <v>Transportation</v>
      </c>
      <c r="J26" s="27">
        <v>55010500</v>
      </c>
      <c r="K26" s="10" t="str">
        <f>IFERROR(INDEX('[1]Link Out Monthly BY'!$D$6:$D$491,MATCH($J26,'[1]Link Out Monthly BY'!$C$6:$C$491,0),1),"")</f>
        <v>Trans Reimb EE Prsnl</v>
      </c>
      <c r="L26" s="2" t="str">
        <f>IFERROR(INDEX('[1]Link Out Monthly BY'!$E$6:$E$491,MATCH($J26,'[1]Link Out Monthly BY'!$C$6:$C$491,0),1),"")</f>
        <v>650.8</v>
      </c>
      <c r="M26" s="30">
        <f>IFERROR(INDEX('[1]Link Out Monthly BY'!$F$6:$F$491,MATCH($J26,'[1]Link Out Monthly BY'!$C$6:$C$491,0),1),"")</f>
        <v>2203</v>
      </c>
      <c r="N26" s="30">
        <f>IFERROR(INDEX('[1]Link Out Monthly BY'!$G$6:$G$491,MATCH($J26,'[1]Link Out Monthly BY'!$C$6:$C$491,0),1),"")</f>
        <v>1531</v>
      </c>
      <c r="O26" s="30">
        <f>IFERROR(INDEX('[1]Link Out Monthly BY'!$H$6:$H$491,MATCH($J26,'[1]Link Out Monthly BY'!$C$6:$C$491,0),1),"")</f>
        <v>1287</v>
      </c>
      <c r="P26" s="30">
        <f>IFERROR(INDEX('[1]Link Out Monthly BY'!$I$6:$I$491,MATCH($J26,'[1]Link Out Monthly BY'!$C$6:$C$491,0),1),"")</f>
        <v>1315</v>
      </c>
      <c r="Q26" s="30">
        <f>IFERROR(INDEX('[1]Link Out Monthly BY'!$J$6:$J$491,MATCH($J26,'[1]Link Out Monthly BY'!$C$6:$C$491,0),1),"")</f>
        <v>1948</v>
      </c>
      <c r="R26" s="30">
        <f>IFERROR(INDEX('[1]Link Out Monthly BY'!$K$6:$K$491,MATCH($J26,'[1]Link Out Monthly BY'!$C$6:$C$491,0),1),"")</f>
        <v>2643</v>
      </c>
      <c r="S26" s="30">
        <f>IFERROR(INDEX('[1]Link Out Monthly BY'!$L$6:$L$491,MATCH($J26,'[1]Link Out Monthly BY'!$C$6:$C$491,0),1),"")</f>
        <v>1742</v>
      </c>
      <c r="T26" s="30">
        <f>IFERROR(INDEX('[1]Link Out Monthly BY'!$M$6:$M$491,MATCH($J26,'[1]Link Out Monthly BY'!$C$6:$C$491,0),1),"")</f>
        <v>2261</v>
      </c>
      <c r="U26" s="30">
        <f>IFERROR(INDEX('[1]Link Out Monthly BY'!$N$6:$N$491,MATCH($J26,'[1]Link Out Monthly BY'!$C$6:$C$491,0),1),"")</f>
        <v>2183</v>
      </c>
      <c r="V26" s="30">
        <f>IFERROR(INDEX('[1]Link Out Monthly BY'!$O$6:$O$491,MATCH($J26,'[1]Link Out Monthly BY'!$C$6:$C$491,0),1),"")</f>
        <v>2239</v>
      </c>
      <c r="W26" s="30">
        <f>IFERROR(INDEX('[1]Link Out Monthly BY'!$P$6:$P$491,MATCH($J26,'[1]Link Out Monthly BY'!$C$6:$C$491,0),1),"")</f>
        <v>964</v>
      </c>
      <c r="X26" s="30">
        <f>IFERROR(INDEX('[1]Link Out Monthly BY'!$Q$6:$Q$491,MATCH($J26,'[1]Link Out Monthly BY'!$C$6:$C$491,0),1),"")</f>
        <v>829</v>
      </c>
      <c r="Y26" s="30">
        <f t="shared" ref="Y26" si="2">SUM(M26:X26)</f>
        <v>21145</v>
      </c>
      <c r="Z26" s="62">
        <f>IFERROR(INDEX('[1]Link Out Monthly BY'!$T$6:$T$491,MATCH($J26,'[1]Link Out Monthly BY'!$C$6:$C$491,0),1),"")</f>
        <v>5.3118467745855817E-2</v>
      </c>
    </row>
    <row r="27" spans="1:26">
      <c r="A27" s="6"/>
      <c r="B27" s="29"/>
    </row>
    <row r="28" spans="1:26">
      <c r="A28" s="56"/>
      <c r="B28" s="29"/>
      <c r="M28" s="40">
        <f t="shared" ref="M28:Y28" si="3">SUM(M12:M27)</f>
        <v>49913</v>
      </c>
      <c r="N28" s="40">
        <f t="shared" si="3"/>
        <v>24945</v>
      </c>
      <c r="O28" s="40">
        <f t="shared" si="3"/>
        <v>23780</v>
      </c>
      <c r="P28" s="40">
        <f t="shared" si="3"/>
        <v>24212</v>
      </c>
      <c r="Q28" s="40">
        <f t="shared" si="3"/>
        <v>32217</v>
      </c>
      <c r="R28" s="40">
        <f t="shared" si="3"/>
        <v>44899</v>
      </c>
      <c r="S28" s="40">
        <f t="shared" si="3"/>
        <v>27036</v>
      </c>
      <c r="T28" s="40">
        <f t="shared" si="3"/>
        <v>36313</v>
      </c>
      <c r="U28" s="40">
        <f t="shared" si="3"/>
        <v>22700</v>
      </c>
      <c r="V28" s="40">
        <f t="shared" si="3"/>
        <v>20963</v>
      </c>
      <c r="W28" s="40">
        <f t="shared" si="3"/>
        <v>30779</v>
      </c>
      <c r="X28" s="40">
        <f t="shared" si="3"/>
        <v>35837</v>
      </c>
      <c r="Y28" s="40">
        <f t="shared" si="3"/>
        <v>373594</v>
      </c>
      <c r="Z28" s="63">
        <f>SUM(Z12:Z27)</f>
        <v>1</v>
      </c>
    </row>
    <row r="29" spans="1:26">
      <c r="A29" s="51"/>
      <c r="B29" s="53"/>
      <c r="C29" s="53"/>
      <c r="D29" s="54"/>
      <c r="E29" s="54"/>
      <c r="F29" s="54"/>
      <c r="G29" s="3"/>
    </row>
    <row r="30" spans="1:26">
      <c r="A30" s="41"/>
      <c r="B30" s="52"/>
      <c r="C30" s="52"/>
      <c r="D30" s="52"/>
      <c r="E30" s="52"/>
      <c r="F30" s="52"/>
    </row>
    <row r="31" spans="1:26">
      <c r="A31" s="41"/>
      <c r="B31" s="52"/>
      <c r="C31" s="52"/>
      <c r="D31" s="52"/>
      <c r="E31" s="52"/>
      <c r="F31" s="55"/>
    </row>
    <row r="32" spans="1:26">
      <c r="A32" s="41"/>
      <c r="B32" s="52"/>
      <c r="C32" s="52"/>
      <c r="D32" s="52"/>
      <c r="E32" s="52"/>
      <c r="F32" s="55"/>
    </row>
    <row r="33" spans="1:25">
      <c r="A33" s="41"/>
      <c r="B33" s="52"/>
      <c r="C33" s="52"/>
      <c r="D33" s="52"/>
      <c r="E33" s="52"/>
      <c r="F33" s="55"/>
    </row>
    <row r="34" spans="1:25">
      <c r="A34" s="41"/>
      <c r="B34" s="52"/>
      <c r="C34" s="52"/>
      <c r="D34" s="52"/>
      <c r="E34" s="52"/>
      <c r="F34" s="55"/>
    </row>
    <row r="35" spans="1:25">
      <c r="A35" s="41"/>
      <c r="B35" s="52"/>
      <c r="C35" s="52"/>
      <c r="D35" s="52"/>
      <c r="E35" s="52"/>
      <c r="F35" s="55"/>
    </row>
    <row r="36" spans="1:25">
      <c r="A36" s="41"/>
      <c r="B36" s="52"/>
      <c r="C36" s="52"/>
      <c r="D36" s="52"/>
      <c r="E36" s="52"/>
      <c r="F36" s="55"/>
      <c r="H36" s="6" t="s">
        <v>24</v>
      </c>
      <c r="Q36" s="30"/>
    </row>
    <row r="37" spans="1:25">
      <c r="A37" s="41"/>
      <c r="B37" s="52"/>
      <c r="C37" s="52"/>
      <c r="D37" s="52"/>
      <c r="E37" s="52"/>
      <c r="F37" s="55"/>
      <c r="H37" s="31" t="s">
        <v>25</v>
      </c>
      <c r="I37" s="31" t="s">
        <v>13</v>
      </c>
      <c r="J37" s="31" t="s">
        <v>14</v>
      </c>
      <c r="K37" s="31" t="s">
        <v>6</v>
      </c>
      <c r="L37" s="11" t="s">
        <v>15</v>
      </c>
      <c r="M37" s="32">
        <v>43647</v>
      </c>
      <c r="N37" s="32">
        <v>43678</v>
      </c>
      <c r="O37" s="32">
        <v>43709</v>
      </c>
      <c r="P37" s="32">
        <v>43739</v>
      </c>
      <c r="Q37" s="32">
        <v>43770</v>
      </c>
      <c r="R37" s="32">
        <v>43800</v>
      </c>
      <c r="S37" s="32">
        <v>43831</v>
      </c>
      <c r="T37" s="32">
        <v>43862</v>
      </c>
      <c r="U37" s="32">
        <v>43891</v>
      </c>
      <c r="V37" s="32">
        <v>43922</v>
      </c>
      <c r="W37" s="32">
        <v>43952</v>
      </c>
      <c r="X37" s="32">
        <v>43983</v>
      </c>
      <c r="Y37" s="31" t="s">
        <v>26</v>
      </c>
    </row>
    <row r="38" spans="1:25">
      <c r="A38" s="41"/>
      <c r="B38" s="52"/>
      <c r="C38" s="52"/>
      <c r="D38" s="52"/>
      <c r="E38" s="52"/>
      <c r="F38" s="55"/>
    </row>
    <row r="39" spans="1:25">
      <c r="A39" s="41"/>
      <c r="B39" s="52"/>
      <c r="C39" s="52"/>
      <c r="D39" s="52"/>
      <c r="E39" s="52"/>
      <c r="F39" s="55"/>
      <c r="H39" s="2" t="str">
        <f>IFERROR(INDEX('[1]Link Out Forecast'!$A$6:$A$250,MATCH($J39,'[1]Link Out Forecast'!$C$6:$C$250,0),1),"")</f>
        <v>P32</v>
      </c>
      <c r="I39" s="2" t="str">
        <f>IFERROR(INDEX('[1]Link Out Forecast'!$B$6:$B$250,MATCH($J39,'[1]Link Out Forecast'!$C$6:$C$250,0),1),"")</f>
        <v>Transportation</v>
      </c>
      <c r="J39" s="27">
        <v>55000000</v>
      </c>
      <c r="K39" s="2" t="str">
        <f>IFERROR(INDEX('[1]Link Out Forecast'!$D$6:$D$250,MATCH($J39,'[1]Link Out Forecast'!$C$6:$C$250,0),1),"")</f>
        <v>Transportation (O&amp;M)</v>
      </c>
      <c r="L39" s="2" t="str">
        <f>IFERROR(INDEX('[1]Link Out Forecast'!$E$6:$E$250,MATCH($J39,'[1]Link Out Forecast'!$C$6:$C$250,0),1),"")</f>
        <v>650.8</v>
      </c>
      <c r="M39" s="30">
        <f>IFERROR(INDEX('[1]Link Out Forecast'!$F$6:$F$250,MATCH($J39,'[1]Link Out Forecast'!$C$6:$C$250,0),1),"")</f>
        <v>455</v>
      </c>
      <c r="N39" s="30">
        <f>IFERROR(INDEX('[1]Link Out Forecast'!$G$6:$G$250,MATCH($J39,'[1]Link Out Forecast'!$C$6:$C$250,0),1),"")</f>
        <v>507</v>
      </c>
      <c r="O39" s="30">
        <f>IFERROR(INDEX('[1]Link Out Forecast'!$H$6:$H$250,MATCH($J39,'[1]Link Out Forecast'!$C$6:$C$250,0),1),"")</f>
        <v>480</v>
      </c>
      <c r="P39" s="30">
        <f>IFERROR(INDEX('[1]Link Out Forecast'!$I$6:$I$250,MATCH($J39,'[1]Link Out Forecast'!$C$6:$C$250,0),1),"")</f>
        <v>338</v>
      </c>
      <c r="Q39" s="30">
        <f>IFERROR(INDEX('[1]Link Out Forecast'!$J$6:$J$250,MATCH($J39,'[1]Link Out Forecast'!$C$6:$C$250,0),1),"")</f>
        <v>625</v>
      </c>
      <c r="R39" s="30">
        <f>IFERROR(INDEX('[1]Link Out Forecast'!$K$6:$K$250,MATCH($J39,'[1]Link Out Forecast'!$C$6:$C$250,0),1),"")</f>
        <v>481</v>
      </c>
      <c r="S39" s="30">
        <f>IFERROR(INDEX('[1]Link Out Forecast'!$L$6:$L$250,MATCH($J39,'[1]Link Out Forecast'!$C$6:$C$250,0),1),"")</f>
        <v>33856</v>
      </c>
      <c r="T39" s="30">
        <f>IFERROR(INDEX('[1]Link Out Forecast'!$M$6:$M$250,MATCH($J39,'[1]Link Out Forecast'!$C$6:$C$250,0),1),"")</f>
        <v>39421</v>
      </c>
      <c r="U39" s="30">
        <f>IFERROR(INDEX('[1]Link Out Forecast'!$N$6:$N$250,MATCH($J39,'[1]Link Out Forecast'!$C$6:$C$250,0),1),"")</f>
        <v>58767</v>
      </c>
      <c r="V39" s="30">
        <f>IFERROR(INDEX('[1]Link Out Forecast'!$O$6:$O$250,MATCH($J39,'[1]Link Out Forecast'!$C$6:$C$250,0),1),"")</f>
        <v>31371</v>
      </c>
      <c r="W39" s="30">
        <f>IFERROR(INDEX('[1]Link Out Forecast'!$P$6:$P$250,MATCH($J39,'[1]Link Out Forecast'!$C$6:$C$250,0),1),"")</f>
        <v>29611</v>
      </c>
      <c r="X39" s="30">
        <f>IFERROR(INDEX('[1]Link Out Forecast'!$Q$6:$Q$250,MATCH($J39,'[1]Link Out Forecast'!$C$6:$C$250,0),1),"")</f>
        <v>28363</v>
      </c>
      <c r="Y39" s="30">
        <f>IFERROR(INDEX('[1]Link Out Forecast'!$R$6:$R$250,MATCH($J39,'[1]Link Out Forecast'!$C$6:$C$250,0),1),"")</f>
        <v>224275</v>
      </c>
    </row>
    <row r="40" spans="1:25">
      <c r="A40" s="41"/>
      <c r="B40" s="52"/>
      <c r="C40" s="52"/>
      <c r="D40" s="52"/>
      <c r="E40" s="52"/>
      <c r="F40" s="55"/>
      <c r="H40" s="2" t="str">
        <f>IFERROR(INDEX('[1]Link Out Forecast'!$A$6:$A$250,MATCH($J40,'[1]Link Out Forecast'!$C$6:$C$250,0),1),"")</f>
        <v>P32</v>
      </c>
      <c r="I40" s="2" t="str">
        <f>IFERROR(INDEX('[1]Link Out Forecast'!$B$6:$B$250,MATCH($J40,'[1]Link Out Forecast'!$C$6:$C$250,0),1),"")</f>
        <v>Transportation</v>
      </c>
      <c r="J40" s="27">
        <v>55000100</v>
      </c>
      <c r="K40" s="2" t="str">
        <f>IFERROR(INDEX('[1]Link Out Forecast'!$D$6:$D$250,MATCH($J40,'[1]Link Out Forecast'!$C$6:$C$250,0),1),"")</f>
        <v>Trans Cap Credits</v>
      </c>
      <c r="L40" s="2" t="str">
        <f>IFERROR(INDEX('[1]Link Out Forecast'!$E$6:$E$250,MATCH($J40,'[1]Link Out Forecast'!$C$6:$C$250,0),1),"")</f>
        <v>650.8</v>
      </c>
      <c r="M40" s="30">
        <f>IFERROR(INDEX('[1]Link Out Forecast'!$F$6:$F$250,MATCH($J40,'[1]Link Out Forecast'!$C$6:$C$250,0),1),"")</f>
        <v>-11645</v>
      </c>
      <c r="N40" s="30">
        <f>IFERROR(INDEX('[1]Link Out Forecast'!$G$6:$G$250,MATCH($J40,'[1]Link Out Forecast'!$C$6:$C$250,0),1),"")</f>
        <v>-11288</v>
      </c>
      <c r="O40" s="30">
        <f>IFERROR(INDEX('[1]Link Out Forecast'!$H$6:$H$250,MATCH($J40,'[1]Link Out Forecast'!$C$6:$C$250,0),1),"")</f>
        <v>-11149</v>
      </c>
      <c r="P40" s="30">
        <f>IFERROR(INDEX('[1]Link Out Forecast'!$I$6:$I$250,MATCH($J40,'[1]Link Out Forecast'!$C$6:$C$250,0),1),"")</f>
        <v>-6886</v>
      </c>
      <c r="Q40" s="30">
        <f>IFERROR(INDEX('[1]Link Out Forecast'!$J$6:$J$250,MATCH($J40,'[1]Link Out Forecast'!$C$6:$C$250,0),1),"")</f>
        <v>-14356</v>
      </c>
      <c r="R40" s="30">
        <f>IFERROR(INDEX('[1]Link Out Forecast'!$K$6:$K$250,MATCH($J40,'[1]Link Out Forecast'!$C$6:$C$250,0),1),"")</f>
        <v>-8479</v>
      </c>
      <c r="S40" s="30">
        <f>IFERROR(INDEX('[1]Link Out Forecast'!$L$6:$L$250,MATCH($J40,'[1]Link Out Forecast'!$C$6:$C$250,0),1),"")</f>
        <v>0</v>
      </c>
      <c r="T40" s="30">
        <f>IFERROR(INDEX('[1]Link Out Forecast'!$M$6:$M$250,MATCH($J40,'[1]Link Out Forecast'!$C$6:$C$250,0),1),"")</f>
        <v>0</v>
      </c>
      <c r="U40" s="30">
        <f>IFERROR(INDEX('[1]Link Out Forecast'!$N$6:$N$250,MATCH($J40,'[1]Link Out Forecast'!$C$6:$C$250,0),1),"")</f>
        <v>0</v>
      </c>
      <c r="V40" s="30">
        <f>IFERROR(INDEX('[1]Link Out Forecast'!$O$6:$O$250,MATCH($J40,'[1]Link Out Forecast'!$C$6:$C$250,0),1),"")</f>
        <v>0</v>
      </c>
      <c r="W40" s="30">
        <f>IFERROR(INDEX('[1]Link Out Forecast'!$P$6:$P$250,MATCH($J40,'[1]Link Out Forecast'!$C$6:$C$250,0),1),"")</f>
        <v>0</v>
      </c>
      <c r="X40" s="30">
        <f>IFERROR(INDEX('[1]Link Out Forecast'!$Q$6:$Q$250,MATCH($J40,'[1]Link Out Forecast'!$C$6:$C$250,0),1),"")</f>
        <v>0</v>
      </c>
      <c r="Y40" s="30">
        <f>IFERROR(INDEX('[1]Link Out Forecast'!$R$6:$R$250,MATCH($J40,'[1]Link Out Forecast'!$C$6:$C$250,0),1),"")</f>
        <v>-63803</v>
      </c>
    </row>
    <row r="41" spans="1:25">
      <c r="A41" s="41"/>
      <c r="B41" s="52"/>
      <c r="C41" s="52"/>
      <c r="D41" s="52"/>
      <c r="E41" s="52"/>
      <c r="F41" s="55"/>
      <c r="H41" s="2" t="str">
        <f>IFERROR(INDEX('[1]Link Out Forecast'!$A$6:$A$250,MATCH($J41,'[1]Link Out Forecast'!$C$6:$C$250,0),1),"")</f>
        <v>P32</v>
      </c>
      <c r="I41" s="2" t="str">
        <f>IFERROR(INDEX('[1]Link Out Forecast'!$B$6:$B$250,MATCH($J41,'[1]Link Out Forecast'!$C$6:$C$250,0),1),"")</f>
        <v>Transportation</v>
      </c>
      <c r="J41" s="27">
        <v>55010100</v>
      </c>
      <c r="K41" s="2" t="str">
        <f>IFERROR(INDEX('[1]Link Out Forecast'!$D$6:$D$250,MATCH($J41,'[1]Link Out Forecast'!$C$6:$C$250,0),1),"")</f>
        <v>Transportation Lease Costs</v>
      </c>
      <c r="L41" s="2" t="str">
        <f>IFERROR(INDEX('[1]Link Out Forecast'!$E$6:$E$250,MATCH($J41,'[1]Link Out Forecast'!$C$6:$C$250,0),1),"")</f>
        <v>650.8</v>
      </c>
      <c r="M41" s="30">
        <f>IFERROR(INDEX('[1]Link Out Forecast'!$F$6:$F$250,MATCH($J41,'[1]Link Out Forecast'!$C$6:$C$250,0),1),"")</f>
        <v>1000</v>
      </c>
      <c r="N41" s="30">
        <f>IFERROR(INDEX('[1]Link Out Forecast'!$G$6:$G$250,MATCH($J41,'[1]Link Out Forecast'!$C$6:$C$250,0),1),"")</f>
        <v>1000</v>
      </c>
      <c r="O41" s="30">
        <f>IFERROR(INDEX('[1]Link Out Forecast'!$H$6:$H$250,MATCH($J41,'[1]Link Out Forecast'!$C$6:$C$250,0),1),"")</f>
        <v>4000</v>
      </c>
      <c r="P41" s="30">
        <f>IFERROR(INDEX('[1]Link Out Forecast'!$I$6:$I$250,MATCH($J41,'[1]Link Out Forecast'!$C$6:$C$250,0),1),"")</f>
        <v>18000</v>
      </c>
      <c r="Q41" s="30">
        <f>IFERROR(INDEX('[1]Link Out Forecast'!$J$6:$J$250,MATCH($J41,'[1]Link Out Forecast'!$C$6:$C$250,0),1),"")</f>
        <v>10000</v>
      </c>
      <c r="R41" s="30">
        <f>IFERROR(INDEX('[1]Link Out Forecast'!$K$6:$K$250,MATCH($J41,'[1]Link Out Forecast'!$C$6:$C$250,0),1),"")</f>
        <v>1000</v>
      </c>
      <c r="S41" s="30">
        <f>IFERROR(INDEX('[1]Link Out Forecast'!$L$6:$L$250,MATCH($J41,'[1]Link Out Forecast'!$C$6:$C$250,0),1),"")</f>
        <v>0</v>
      </c>
      <c r="T41" s="30">
        <f>IFERROR(INDEX('[1]Link Out Forecast'!$M$6:$M$250,MATCH($J41,'[1]Link Out Forecast'!$C$6:$C$250,0),1),"")</f>
        <v>0</v>
      </c>
      <c r="U41" s="30">
        <f>IFERROR(INDEX('[1]Link Out Forecast'!$N$6:$N$250,MATCH($J41,'[1]Link Out Forecast'!$C$6:$C$250,0),1),"")</f>
        <v>0</v>
      </c>
      <c r="V41" s="30">
        <f>IFERROR(INDEX('[1]Link Out Forecast'!$O$6:$O$250,MATCH($J41,'[1]Link Out Forecast'!$C$6:$C$250,0),1),"")</f>
        <v>0</v>
      </c>
      <c r="W41" s="30">
        <f>IFERROR(INDEX('[1]Link Out Forecast'!$P$6:$P$250,MATCH($J41,'[1]Link Out Forecast'!$C$6:$C$250,0),1),"")</f>
        <v>0</v>
      </c>
      <c r="X41" s="30">
        <f>IFERROR(INDEX('[1]Link Out Forecast'!$Q$6:$Q$250,MATCH($J41,'[1]Link Out Forecast'!$C$6:$C$250,0),1),"")</f>
        <v>0</v>
      </c>
      <c r="Y41" s="30">
        <f>IFERROR(INDEX('[1]Link Out Forecast'!$R$6:$R$250,MATCH($J41,'[1]Link Out Forecast'!$C$6:$C$250,0),1),"")</f>
        <v>35000</v>
      </c>
    </row>
    <row r="42" spans="1:25">
      <c r="A42" s="41"/>
      <c r="B42" s="52"/>
      <c r="C42" s="52"/>
      <c r="D42" s="52"/>
      <c r="E42" s="52"/>
      <c r="F42" s="55"/>
      <c r="H42" s="2" t="str">
        <f>IFERROR(INDEX('[1]Link Out Forecast'!$A$6:$A$250,MATCH($J42,'[1]Link Out Forecast'!$C$6:$C$250,0),1),"")</f>
        <v>P32</v>
      </c>
      <c r="I42" s="2" t="str">
        <f>IFERROR(INDEX('[1]Link Out Forecast'!$B$6:$B$250,MATCH($J42,'[1]Link Out Forecast'!$C$6:$C$250,0),1),"")</f>
        <v>Transportation</v>
      </c>
      <c r="J42" s="27">
        <v>55010200</v>
      </c>
      <c r="K42" s="2" t="str">
        <f>IFERROR(INDEX('[1]Link Out Forecast'!$D$6:$D$250,MATCH($J42,'[1]Link Out Forecast'!$C$6:$C$250,0),1),"")</f>
        <v>Trans Lease Fuel</v>
      </c>
      <c r="L42" s="2" t="str">
        <f>IFERROR(INDEX('[1]Link Out Forecast'!$E$6:$E$250,MATCH($J42,'[1]Link Out Forecast'!$C$6:$C$250,0),1),"")</f>
        <v>650.8</v>
      </c>
      <c r="M42" s="30">
        <f>IFERROR(INDEX('[1]Link Out Forecast'!$F$6:$F$250,MATCH($J42,'[1]Link Out Forecast'!$C$6:$C$250,0),1),"")</f>
        <v>20000</v>
      </c>
      <c r="N42" s="30">
        <f>IFERROR(INDEX('[1]Link Out Forecast'!$G$6:$G$250,MATCH($J42,'[1]Link Out Forecast'!$C$6:$C$250,0),1),"")</f>
        <v>20000</v>
      </c>
      <c r="O42" s="30">
        <f>IFERROR(INDEX('[1]Link Out Forecast'!$H$6:$H$250,MATCH($J42,'[1]Link Out Forecast'!$C$6:$C$250,0),1),"")</f>
        <v>20000</v>
      </c>
      <c r="P42" s="30">
        <f>IFERROR(INDEX('[1]Link Out Forecast'!$I$6:$I$250,MATCH($J42,'[1]Link Out Forecast'!$C$6:$C$250,0),1),"")</f>
        <v>20000</v>
      </c>
      <c r="Q42" s="30">
        <f>IFERROR(INDEX('[1]Link Out Forecast'!$J$6:$J$250,MATCH($J42,'[1]Link Out Forecast'!$C$6:$C$250,0),1),"")</f>
        <v>20000</v>
      </c>
      <c r="R42" s="30">
        <f>IFERROR(INDEX('[1]Link Out Forecast'!$K$6:$K$250,MATCH($J42,'[1]Link Out Forecast'!$C$6:$C$250,0),1),"")</f>
        <v>21000</v>
      </c>
      <c r="S42" s="30">
        <f>IFERROR(INDEX('[1]Link Out Forecast'!$L$6:$L$250,MATCH($J42,'[1]Link Out Forecast'!$C$6:$C$250,0),1),"")</f>
        <v>0</v>
      </c>
      <c r="T42" s="30">
        <f>IFERROR(INDEX('[1]Link Out Forecast'!$M$6:$M$250,MATCH($J42,'[1]Link Out Forecast'!$C$6:$C$250,0),1),"")</f>
        <v>0</v>
      </c>
      <c r="U42" s="30">
        <f>IFERROR(INDEX('[1]Link Out Forecast'!$N$6:$N$250,MATCH($J42,'[1]Link Out Forecast'!$C$6:$C$250,0),1),"")</f>
        <v>0</v>
      </c>
      <c r="V42" s="30">
        <f>IFERROR(INDEX('[1]Link Out Forecast'!$O$6:$O$250,MATCH($J42,'[1]Link Out Forecast'!$C$6:$C$250,0),1),"")</f>
        <v>0</v>
      </c>
      <c r="W42" s="30">
        <f>IFERROR(INDEX('[1]Link Out Forecast'!$P$6:$P$250,MATCH($J42,'[1]Link Out Forecast'!$C$6:$C$250,0),1),"")</f>
        <v>0</v>
      </c>
      <c r="X42" s="30">
        <f>IFERROR(INDEX('[1]Link Out Forecast'!$Q$6:$Q$250,MATCH($J42,'[1]Link Out Forecast'!$C$6:$C$250,0),1),"")</f>
        <v>0</v>
      </c>
      <c r="Y42" s="30">
        <f>IFERROR(INDEX('[1]Link Out Forecast'!$R$6:$R$250,MATCH($J42,'[1]Link Out Forecast'!$C$6:$C$250,0),1),"")</f>
        <v>121000</v>
      </c>
    </row>
    <row r="43" spans="1:25">
      <c r="A43" s="41"/>
      <c r="B43" s="52"/>
      <c r="C43" s="52"/>
      <c r="D43" s="52"/>
      <c r="E43" s="52"/>
      <c r="F43" s="55"/>
      <c r="H43" s="2" t="str">
        <f>IFERROR(INDEX('[1]Link Out Forecast'!$A$6:$A$250,MATCH($J43,'[1]Link Out Forecast'!$C$6:$C$250,0),1),"")</f>
        <v>P32</v>
      </c>
      <c r="I43" s="2" t="str">
        <f>IFERROR(INDEX('[1]Link Out Forecast'!$B$6:$B$250,MATCH($J43,'[1]Link Out Forecast'!$C$6:$C$250,0),1),"")</f>
        <v>Transportation</v>
      </c>
      <c r="J43" s="27">
        <v>55010300</v>
      </c>
      <c r="K43" s="2" t="str">
        <f>IFERROR(INDEX('[1]Link Out Forecast'!$D$6:$D$250,MATCH($J43,'[1]Link Out Forecast'!$C$6:$C$250,0),1),"")</f>
        <v>Trans Lease Maint</v>
      </c>
      <c r="L43" s="2" t="str">
        <f>IFERROR(INDEX('[1]Link Out Forecast'!$E$6:$E$250,MATCH($J43,'[1]Link Out Forecast'!$C$6:$C$250,0),1),"")</f>
        <v>650.8</v>
      </c>
      <c r="M43" s="30">
        <f>IFERROR(INDEX('[1]Link Out Forecast'!$F$6:$F$250,MATCH($J43,'[1]Link Out Forecast'!$C$6:$C$250,0),1),"")</f>
        <v>16000</v>
      </c>
      <c r="N43" s="30">
        <f>IFERROR(INDEX('[1]Link Out Forecast'!$G$6:$G$250,MATCH($J43,'[1]Link Out Forecast'!$C$6:$C$250,0),1),"")</f>
        <v>16000</v>
      </c>
      <c r="O43" s="30">
        <f>IFERROR(INDEX('[1]Link Out Forecast'!$H$6:$H$250,MATCH($J43,'[1]Link Out Forecast'!$C$6:$C$250,0),1),"")</f>
        <v>16000</v>
      </c>
      <c r="P43" s="30">
        <f>IFERROR(INDEX('[1]Link Out Forecast'!$I$6:$I$250,MATCH($J43,'[1]Link Out Forecast'!$C$6:$C$250,0),1),"")</f>
        <v>16000</v>
      </c>
      <c r="Q43" s="30">
        <f>IFERROR(INDEX('[1]Link Out Forecast'!$J$6:$J$250,MATCH($J43,'[1]Link Out Forecast'!$C$6:$C$250,0),1),"")</f>
        <v>16000</v>
      </c>
      <c r="R43" s="30">
        <f>IFERROR(INDEX('[1]Link Out Forecast'!$K$6:$K$250,MATCH($J43,'[1]Link Out Forecast'!$C$6:$C$250,0),1),"")</f>
        <v>16000</v>
      </c>
      <c r="S43" s="30">
        <f>IFERROR(INDEX('[1]Link Out Forecast'!$L$6:$L$250,MATCH($J43,'[1]Link Out Forecast'!$C$6:$C$250,0),1),"")</f>
        <v>0</v>
      </c>
      <c r="T43" s="30">
        <f>IFERROR(INDEX('[1]Link Out Forecast'!$M$6:$M$250,MATCH($J43,'[1]Link Out Forecast'!$C$6:$C$250,0),1),"")</f>
        <v>0</v>
      </c>
      <c r="U43" s="30">
        <f>IFERROR(INDEX('[1]Link Out Forecast'!$N$6:$N$250,MATCH($J43,'[1]Link Out Forecast'!$C$6:$C$250,0),1),"")</f>
        <v>0</v>
      </c>
      <c r="V43" s="30">
        <f>IFERROR(INDEX('[1]Link Out Forecast'!$O$6:$O$250,MATCH($J43,'[1]Link Out Forecast'!$C$6:$C$250,0),1),"")</f>
        <v>0</v>
      </c>
      <c r="W43" s="30">
        <f>IFERROR(INDEX('[1]Link Out Forecast'!$P$6:$P$250,MATCH($J43,'[1]Link Out Forecast'!$C$6:$C$250,0),1),"")</f>
        <v>0</v>
      </c>
      <c r="X43" s="30">
        <f>IFERROR(INDEX('[1]Link Out Forecast'!$Q$6:$Q$250,MATCH($J43,'[1]Link Out Forecast'!$C$6:$C$250,0),1),"")</f>
        <v>0</v>
      </c>
      <c r="Y43" s="30">
        <f>IFERROR(INDEX('[1]Link Out Forecast'!$R$6:$R$250,MATCH($J43,'[1]Link Out Forecast'!$C$6:$C$250,0),1),"")</f>
        <v>96000</v>
      </c>
    </row>
    <row r="44" spans="1:25">
      <c r="A44" s="41"/>
      <c r="B44" s="52"/>
      <c r="C44" s="52"/>
      <c r="D44" s="52"/>
      <c r="E44" s="52"/>
      <c r="F44" s="55"/>
      <c r="H44" s="2" t="str">
        <f>IFERROR(INDEX('[1]Link Out Forecast'!$A$6:$A$250,MATCH($J44,'[1]Link Out Forecast'!$C$6:$C$250,0),1),"")</f>
        <v>P32</v>
      </c>
      <c r="I44" s="2" t="str">
        <f>IFERROR(INDEX('[1]Link Out Forecast'!$B$6:$B$250,MATCH($J44,'[1]Link Out Forecast'!$C$6:$C$250,0),1),"")</f>
        <v>Transportation</v>
      </c>
      <c r="J44" s="27">
        <v>55010500</v>
      </c>
      <c r="K44" s="2" t="str">
        <f>IFERROR(INDEX('[1]Link Out Forecast'!$D$6:$D$250,MATCH($J44,'[1]Link Out Forecast'!$C$6:$C$250,0),1),"")</f>
        <v>Trans Reimb EE Prsnl</v>
      </c>
      <c r="L44" s="2" t="str">
        <f>IFERROR(INDEX('[1]Link Out Forecast'!$E$6:$E$250,MATCH($J44,'[1]Link Out Forecast'!$C$6:$C$250,0),1),"")</f>
        <v>650.8</v>
      </c>
      <c r="M44" s="30">
        <f>IFERROR(INDEX('[1]Link Out Forecast'!$F$6:$F$250,MATCH($J44,'[1]Link Out Forecast'!$C$6:$C$250,0),1),"")</f>
        <v>886</v>
      </c>
      <c r="N44" s="30">
        <f>IFERROR(INDEX('[1]Link Out Forecast'!$G$6:$G$250,MATCH($J44,'[1]Link Out Forecast'!$C$6:$C$250,0),1),"")</f>
        <v>2181</v>
      </c>
      <c r="O44" s="30">
        <f>IFERROR(INDEX('[1]Link Out Forecast'!$H$6:$H$250,MATCH($J44,'[1]Link Out Forecast'!$C$6:$C$250,0),1),"")</f>
        <v>1742</v>
      </c>
      <c r="P44" s="30">
        <f>IFERROR(INDEX('[1]Link Out Forecast'!$I$6:$I$250,MATCH($J44,'[1]Link Out Forecast'!$C$6:$C$250,0),1),"")</f>
        <v>2261</v>
      </c>
      <c r="Q44" s="30">
        <f>IFERROR(INDEX('[1]Link Out Forecast'!$J$6:$J$250,MATCH($J44,'[1]Link Out Forecast'!$C$6:$C$250,0),1),"")</f>
        <v>2183</v>
      </c>
      <c r="R44" s="30">
        <f>IFERROR(INDEX('[1]Link Out Forecast'!$K$6:$K$250,MATCH($J44,'[1]Link Out Forecast'!$C$6:$C$250,0),1),"")</f>
        <v>2239</v>
      </c>
      <c r="S44" s="30">
        <f>IFERROR(INDEX('[1]Link Out Forecast'!$L$6:$L$250,MATCH($J44,'[1]Link Out Forecast'!$C$6:$C$250,0),1),"")</f>
        <v>0</v>
      </c>
      <c r="T44" s="30">
        <f>IFERROR(INDEX('[1]Link Out Forecast'!$M$6:$M$250,MATCH($J44,'[1]Link Out Forecast'!$C$6:$C$250,0),1),"")</f>
        <v>0</v>
      </c>
      <c r="U44" s="30">
        <f>IFERROR(INDEX('[1]Link Out Forecast'!$N$6:$N$250,MATCH($J44,'[1]Link Out Forecast'!$C$6:$C$250,0),1),"")</f>
        <v>0</v>
      </c>
      <c r="V44" s="30">
        <f>IFERROR(INDEX('[1]Link Out Forecast'!$O$6:$O$250,MATCH($J44,'[1]Link Out Forecast'!$C$6:$C$250,0),1),"")</f>
        <v>0</v>
      </c>
      <c r="W44" s="30">
        <f>IFERROR(INDEX('[1]Link Out Forecast'!$P$6:$P$250,MATCH($J44,'[1]Link Out Forecast'!$C$6:$C$250,0),1),"")</f>
        <v>0</v>
      </c>
      <c r="X44" s="30">
        <f>IFERROR(INDEX('[1]Link Out Forecast'!$Q$6:$Q$250,MATCH($J44,'[1]Link Out Forecast'!$C$6:$C$250,0),1),"")</f>
        <v>0</v>
      </c>
      <c r="Y44" s="30">
        <f>IFERROR(INDEX('[1]Link Out Forecast'!$R$6:$R$250,MATCH($J44,'[1]Link Out Forecast'!$C$6:$C$250,0),1),"")</f>
        <v>11492</v>
      </c>
    </row>
    <row r="45" spans="1:25">
      <c r="A45" s="41"/>
      <c r="B45" s="52"/>
      <c r="C45" s="52"/>
      <c r="D45" s="52"/>
      <c r="E45" s="52"/>
      <c r="F45" s="5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" thickBot="1">
      <c r="K47" s="2" t="s">
        <v>26</v>
      </c>
      <c r="M47" s="33">
        <f t="shared" ref="M47:Y47" si="4">SUM(M39:M46)</f>
        <v>26696</v>
      </c>
      <c r="N47" s="33">
        <f t="shared" si="4"/>
        <v>28400</v>
      </c>
      <c r="O47" s="33">
        <f t="shared" si="4"/>
        <v>31073</v>
      </c>
      <c r="P47" s="33">
        <f t="shared" si="4"/>
        <v>49713</v>
      </c>
      <c r="Q47" s="33">
        <f t="shared" si="4"/>
        <v>34452</v>
      </c>
      <c r="R47" s="33">
        <f t="shared" si="4"/>
        <v>32241</v>
      </c>
      <c r="S47" s="33">
        <f t="shared" si="4"/>
        <v>33856</v>
      </c>
      <c r="T47" s="33">
        <f t="shared" si="4"/>
        <v>39421</v>
      </c>
      <c r="U47" s="33">
        <f t="shared" si="4"/>
        <v>58767</v>
      </c>
      <c r="V47" s="33">
        <f t="shared" si="4"/>
        <v>31371</v>
      </c>
      <c r="W47" s="33">
        <f t="shared" si="4"/>
        <v>29611</v>
      </c>
      <c r="X47" s="33">
        <f t="shared" si="4"/>
        <v>28363</v>
      </c>
      <c r="Y47" s="33">
        <f t="shared" si="4"/>
        <v>423964</v>
      </c>
    </row>
    <row r="48" spans="1:25" ht="15" thickTop="1"/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P32</v>
      </c>
      <c r="B3" s="2" t="str">
        <f>'Link In'!A22</f>
        <v>Transportation</v>
      </c>
      <c r="C3" s="2" t="str">
        <f>'Link In'!A26</f>
        <v>Schedule D-2.3</v>
      </c>
      <c r="D3" s="59">
        <f>ROUND(Exhibit!C15,0)</f>
        <v>373594</v>
      </c>
      <c r="E3" s="59">
        <f>ROUND(Exhibit!E22,0)</f>
        <v>50370</v>
      </c>
      <c r="F3" s="59">
        <f>ROUND(Exhibit!E25,0)</f>
        <v>423964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55000000</v>
      </c>
      <c r="B8" s="17" t="str">
        <f>'Summary by Account'!B14</f>
        <v>Transportation (O&amp;M)</v>
      </c>
      <c r="C8" s="8"/>
      <c r="D8" s="60">
        <f>ROUND('Summary by Account'!E14,0)</f>
        <v>0</v>
      </c>
    </row>
    <row r="9" spans="1:6">
      <c r="A9" s="16">
        <f>'Summary by Account'!A15</f>
        <v>55000013</v>
      </c>
      <c r="B9" s="17" t="str">
        <f>'Summary by Account'!B15</f>
        <v>Trans Oper WT</v>
      </c>
      <c r="C9" s="8"/>
      <c r="D9" s="61">
        <f>ROUND('Summary by Account'!E15,0)</f>
        <v>946</v>
      </c>
    </row>
    <row r="10" spans="1:6">
      <c r="A10" s="16">
        <f>'Summary by Account'!A16</f>
        <v>55000016</v>
      </c>
      <c r="B10" s="17" t="str">
        <f>'Summary by Account'!B16</f>
        <v>Trans Oper AG</v>
      </c>
      <c r="C10" s="8"/>
      <c r="D10" s="61">
        <f>ROUND('Summary by Account'!E16,0)</f>
        <v>16104</v>
      </c>
    </row>
    <row r="11" spans="1:6">
      <c r="A11" s="16">
        <f>'Summary by Account'!A17</f>
        <v>55000023</v>
      </c>
      <c r="B11" s="17" t="str">
        <f>'Summary by Account'!B17</f>
        <v>Trans Maint WT</v>
      </c>
      <c r="C11" s="8"/>
      <c r="D11" s="61">
        <f>ROUND('Summary by Account'!E17,0)</f>
        <v>1066</v>
      </c>
    </row>
    <row r="12" spans="1:6">
      <c r="A12" s="16">
        <f>'Summary by Account'!A18</f>
        <v>55000024</v>
      </c>
      <c r="B12" s="17" t="str">
        <f>'Summary by Account'!B18</f>
        <v>Trans Maint TD</v>
      </c>
      <c r="C12" s="8"/>
      <c r="D12" s="61">
        <f>ROUND('Summary by Account'!E18,0)</f>
        <v>165</v>
      </c>
    </row>
    <row r="13" spans="1:6">
      <c r="A13" s="16">
        <f>'Summary by Account'!A19</f>
        <v>55000100</v>
      </c>
      <c r="B13" s="17" t="str">
        <f>'Summary by Account'!B19</f>
        <v>Trans Cap Credits</v>
      </c>
      <c r="C13" s="8"/>
      <c r="D13" s="61">
        <f>ROUND('Summary by Account'!E19,0)</f>
        <v>-153083</v>
      </c>
    </row>
    <row r="14" spans="1:6">
      <c r="A14" s="16">
        <f>'Summary by Account'!A20</f>
        <v>55010100</v>
      </c>
      <c r="B14" s="17" t="str">
        <f>'Summary by Account'!B20</f>
        <v>Trans Lease Costs</v>
      </c>
      <c r="C14" s="8"/>
      <c r="D14" s="61">
        <f>ROUND('Summary by Account'!E20,0)</f>
        <v>59766</v>
      </c>
    </row>
    <row r="15" spans="1:6">
      <c r="A15" s="16">
        <f>'Summary by Account'!A21</f>
        <v>55010200</v>
      </c>
      <c r="B15" s="17" t="str">
        <f>'Summary by Account'!B21</f>
        <v>Trans Lease Fuel</v>
      </c>
      <c r="C15" s="8"/>
      <c r="D15" s="61">
        <f>ROUND('Summary by Account'!E21,0)</f>
        <v>288634</v>
      </c>
    </row>
    <row r="16" spans="1:6">
      <c r="A16" s="16">
        <f>'Summary by Account'!A22</f>
        <v>55010300</v>
      </c>
      <c r="B16" s="17" t="str">
        <f>'Summary by Account'!B22</f>
        <v>Trans Lease Maint</v>
      </c>
      <c r="C16" s="8"/>
      <c r="D16" s="61">
        <f>ROUND('Summary by Account'!E22,0)</f>
        <v>187846</v>
      </c>
    </row>
    <row r="17" spans="1:4">
      <c r="A17" s="16">
        <f>'Summary by Account'!A23</f>
        <v>55010500</v>
      </c>
      <c r="B17" s="17" t="str">
        <f>'Summary by Account'!B23</f>
        <v>Trans Reimb EE Prsnl</v>
      </c>
      <c r="C17" s="8"/>
      <c r="D17" s="61">
        <f>ROUND('Summary by Account'!E23,0)</f>
        <v>22520</v>
      </c>
    </row>
    <row r="18" spans="1:4" ht="15" thickBot="1">
      <c r="A18" s="8"/>
      <c r="B18" s="18"/>
      <c r="C18" s="8"/>
      <c r="D18" s="46">
        <f>SUM(D8:D17)</f>
        <v>423964</v>
      </c>
    </row>
    <row r="19" spans="1:4" ht="15" thickTop="1">
      <c r="A19" s="8"/>
      <c r="B19" s="8"/>
      <c r="C19" s="8"/>
      <c r="D19" s="8"/>
    </row>
    <row r="20" spans="1:4">
      <c r="A20" s="15" t="s">
        <v>12</v>
      </c>
      <c r="B20" s="8"/>
      <c r="C20" s="8"/>
      <c r="D20" s="8"/>
    </row>
    <row r="22" spans="1:4">
      <c r="A22" s="2" t="str">
        <f>'Link In'!A25</f>
        <v>W/P - 3-21</v>
      </c>
    </row>
    <row r="23" spans="1:4">
      <c r="A23" s="2" t="str">
        <f ca="1">Exhibit!F2</f>
        <v>O&amp;M\[KAWC 2018 Rate Case - Transportation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- 3-21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Transportation Exhibit.xlsx]Exhibit</v>
      </c>
    </row>
    <row r="4" spans="1:6">
      <c r="A4" s="64" t="str">
        <f>'Link In'!A1</f>
        <v>Kentucky American Water Company</v>
      </c>
      <c r="B4" s="64"/>
      <c r="C4" s="64"/>
      <c r="D4" s="64"/>
      <c r="E4" s="64"/>
      <c r="F4" s="64"/>
    </row>
    <row r="5" spans="1:6">
      <c r="A5" s="64" t="str">
        <f>'Link In'!A3</f>
        <v>Case No. 2018-00358</v>
      </c>
      <c r="B5" s="64"/>
      <c r="C5" s="64"/>
      <c r="D5" s="64"/>
      <c r="E5" s="64"/>
      <c r="F5" s="64"/>
    </row>
    <row r="6" spans="1:6">
      <c r="A6" s="64" t="str">
        <f>'Link In'!A23</f>
        <v>Base Year Adjustment Transportation</v>
      </c>
      <c r="B6" s="64"/>
      <c r="C6" s="64"/>
      <c r="D6" s="64"/>
      <c r="E6" s="64"/>
      <c r="F6" s="64"/>
    </row>
    <row r="7" spans="1:6">
      <c r="A7" s="65" t="str">
        <f>'Link In'!A6</f>
        <v>For the 12 Months Ending June 30, 2020</v>
      </c>
      <c r="B7" s="65"/>
      <c r="C7" s="65"/>
      <c r="D7" s="65"/>
      <c r="E7" s="65"/>
      <c r="F7" s="65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In'!Y28,0)</f>
        <v>373594</v>
      </c>
      <c r="D15" s="48">
        <v>0</v>
      </c>
      <c r="E15" s="48">
        <f>C15</f>
        <v>373594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>
      <c r="A19" s="8">
        <v>5</v>
      </c>
      <c r="B19" s="9" t="s">
        <v>36</v>
      </c>
      <c r="C19" s="34"/>
      <c r="D19" s="39">
        <f>ROUND('Summary by Account'!D25,0)</f>
        <v>50370</v>
      </c>
      <c r="E19" s="34"/>
      <c r="F19" s="10" t="str">
        <f>'Link In'!A26</f>
        <v>Schedule D-2.3</v>
      </c>
    </row>
    <row r="20" spans="1:6">
      <c r="A20" s="8">
        <v>6</v>
      </c>
      <c r="B20" s="9"/>
      <c r="C20" s="34"/>
      <c r="D20" s="39"/>
      <c r="E20" s="34"/>
    </row>
    <row r="21" spans="1:6">
      <c r="A21" s="8">
        <v>7</v>
      </c>
      <c r="B21" s="9"/>
      <c r="C21" s="34"/>
      <c r="D21" s="39"/>
      <c r="E21" s="34"/>
    </row>
    <row r="22" spans="1:6">
      <c r="A22" s="8">
        <v>8</v>
      </c>
      <c r="B22" s="6" t="s">
        <v>5</v>
      </c>
      <c r="C22" s="34"/>
      <c r="D22" s="58">
        <f>SUM(D19:D21)</f>
        <v>50370</v>
      </c>
      <c r="E22" s="58">
        <f>D22</f>
        <v>50370</v>
      </c>
    </row>
    <row r="23" spans="1:6">
      <c r="A23" s="8">
        <v>9</v>
      </c>
      <c r="C23" s="34"/>
      <c r="D23" s="34"/>
      <c r="E23" s="34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423964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0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10</v>
      </c>
      <c r="B1" s="1"/>
      <c r="C1" s="1"/>
      <c r="D1" s="1"/>
      <c r="E1" s="4" t="str">
        <f>'Link In'!A25</f>
        <v>W/P - 3-21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Transportation Exhibit.xlsx]Summary by Account</v>
      </c>
    </row>
    <row r="4" spans="1:5">
      <c r="A4" s="64" t="str">
        <f>'Link In'!A1</f>
        <v>Kentucky American Water Company</v>
      </c>
      <c r="B4" s="64"/>
      <c r="C4" s="64"/>
      <c r="D4" s="64"/>
      <c r="E4" s="64"/>
    </row>
    <row r="5" spans="1:5">
      <c r="A5" s="64" t="str">
        <f>'Link In'!A3</f>
        <v>Case No. 2018-00358</v>
      </c>
      <c r="B5" s="64"/>
      <c r="C5" s="64"/>
      <c r="D5" s="64"/>
      <c r="E5" s="64"/>
    </row>
    <row r="6" spans="1:5">
      <c r="A6" s="64" t="str">
        <f>'Link In'!A23</f>
        <v>Base Year Adjustment Transportation</v>
      </c>
      <c r="B6" s="64"/>
      <c r="C6" s="64"/>
      <c r="D6" s="64"/>
      <c r="E6" s="64"/>
    </row>
    <row r="7" spans="1:5">
      <c r="A7" s="65" t="str">
        <f>'Link In'!A6</f>
        <v>For the 12 Months Ending June 30, 2020</v>
      </c>
      <c r="B7" s="65"/>
      <c r="C7" s="65"/>
      <c r="D7" s="65"/>
      <c r="E7" s="65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55000000</v>
      </c>
      <c r="B14" s="12" t="str">
        <f>'Link In'!K12</f>
        <v>Transportation (O&amp;M)</v>
      </c>
      <c r="C14" s="35">
        <f>'Link In'!Y12</f>
        <v>-2943</v>
      </c>
      <c r="D14" s="35">
        <f t="shared" ref="D14" si="0">E14-C14</f>
        <v>2943</v>
      </c>
      <c r="E14" s="35">
        <f>ROUND(SUM(VLOOKUP(A14,'Link In'!J:Z,17,FALSE)*$E$25),0)</f>
        <v>0</v>
      </c>
    </row>
    <row r="15" spans="1:5">
      <c r="A15" s="2">
        <f>'Link In'!J15</f>
        <v>55000013</v>
      </c>
      <c r="B15" s="12" t="str">
        <f>'Link In'!K15</f>
        <v>Trans Oper WT</v>
      </c>
      <c r="C15" s="36">
        <f>'Link In'!Y15</f>
        <v>459</v>
      </c>
      <c r="D15" s="36">
        <f t="shared" ref="D15:D23" si="1">E15-C15</f>
        <v>487</v>
      </c>
      <c r="E15" s="36">
        <f>ROUND(SUM(VLOOKUP(A15,'Link In'!J:Z,17,FALSE)*$E$25),0)</f>
        <v>946</v>
      </c>
    </row>
    <row r="16" spans="1:5">
      <c r="A16" s="2">
        <f>'Link In'!J18</f>
        <v>55000016</v>
      </c>
      <c r="B16" s="12" t="str">
        <f>'Link In'!K18</f>
        <v>Trans Oper AG</v>
      </c>
      <c r="C16" s="36">
        <f>'Link In'!Y18</f>
        <v>7814</v>
      </c>
      <c r="D16" s="36">
        <f t="shared" si="1"/>
        <v>8290</v>
      </c>
      <c r="E16" s="36">
        <f>ROUND(SUM(VLOOKUP(A16,'Link In'!J:Z,17,FALSE)*$E$25),0)</f>
        <v>16104</v>
      </c>
    </row>
    <row r="17" spans="1:5">
      <c r="A17" s="2">
        <f>'Link In'!J19</f>
        <v>55000023</v>
      </c>
      <c r="B17" s="12" t="str">
        <f>'Link In'!K19</f>
        <v>Trans Maint WT</v>
      </c>
      <c r="C17" s="36">
        <f>'Link In'!Y19</f>
        <v>517</v>
      </c>
      <c r="D17" s="36">
        <f t="shared" si="1"/>
        <v>549</v>
      </c>
      <c r="E17" s="36">
        <f>ROUND(SUM(VLOOKUP(A17,'Link In'!J:Z,17,FALSE)*$E$25),0)</f>
        <v>1066</v>
      </c>
    </row>
    <row r="18" spans="1:5">
      <c r="A18" s="2">
        <f>'Link In'!J20</f>
        <v>55000024</v>
      </c>
      <c r="B18" s="12" t="str">
        <f>'Link In'!K20</f>
        <v>Trans Maint TD</v>
      </c>
      <c r="C18" s="36">
        <f>'Link In'!Y20</f>
        <v>80</v>
      </c>
      <c r="D18" s="36">
        <f t="shared" si="1"/>
        <v>85</v>
      </c>
      <c r="E18" s="36">
        <f>ROUND(SUM(VLOOKUP(A18,'Link In'!J:Z,17,FALSE)*$E$25),0)</f>
        <v>165</v>
      </c>
    </row>
    <row r="19" spans="1:5">
      <c r="A19" s="2">
        <f>'Link In'!J21</f>
        <v>55000100</v>
      </c>
      <c r="B19" s="12" t="str">
        <f>'Link In'!K21</f>
        <v>Trans Cap Credits</v>
      </c>
      <c r="C19" s="36">
        <f>'Link In'!Y21</f>
        <v>-132201</v>
      </c>
      <c r="D19" s="36">
        <f t="shared" si="1"/>
        <v>-20882</v>
      </c>
      <c r="E19" s="36">
        <f>ROUND(SUM(VLOOKUP(A19,'Link In'!J:Z,17,FALSE)*$E$25),0)</f>
        <v>-153083</v>
      </c>
    </row>
    <row r="20" spans="1:5">
      <c r="A20" s="2">
        <f>'Link In'!J22</f>
        <v>55010100</v>
      </c>
      <c r="B20" s="12" t="str">
        <f>'Link In'!K22</f>
        <v>Trans Lease Costs</v>
      </c>
      <c r="C20" s="36">
        <f>'Link In'!Y22</f>
        <v>42481</v>
      </c>
      <c r="D20" s="36">
        <f t="shared" si="1"/>
        <v>17285</v>
      </c>
      <c r="E20" s="36">
        <f>ROUND(SUM(VLOOKUP(A20,'Link In'!J:Z,17,FALSE)*$E$25),0)</f>
        <v>59766</v>
      </c>
    </row>
    <row r="21" spans="1:5">
      <c r="A21" s="2">
        <f>'Link In'!J23</f>
        <v>55010200</v>
      </c>
      <c r="B21" s="12" t="str">
        <f>'Link In'!K23</f>
        <v>Trans Lease Fuel</v>
      </c>
      <c r="C21" s="36">
        <f>'Link In'!Y23</f>
        <v>251570</v>
      </c>
      <c r="D21" s="36">
        <f t="shared" si="1"/>
        <v>37064</v>
      </c>
      <c r="E21" s="36">
        <f>ROUND(SUM(VLOOKUP(A21,'Link In'!J:Z,17,FALSE)*$E$25),0)</f>
        <v>288634</v>
      </c>
    </row>
    <row r="22" spans="1:5">
      <c r="A22" s="2">
        <f>'Link In'!J24</f>
        <v>55010300</v>
      </c>
      <c r="B22" s="12" t="str">
        <f>'Link In'!K24</f>
        <v>Trans Lease Maint</v>
      </c>
      <c r="C22" s="36">
        <f>'Link In'!Y24</f>
        <v>184672</v>
      </c>
      <c r="D22" s="36">
        <f t="shared" si="1"/>
        <v>3174</v>
      </c>
      <c r="E22" s="36">
        <f>ROUND(SUM(VLOOKUP(A22,'Link In'!J:Z,17,FALSE)*$E$25),0)</f>
        <v>187846</v>
      </c>
    </row>
    <row r="23" spans="1:5">
      <c r="A23" s="2">
        <f>'Link In'!J26</f>
        <v>55010500</v>
      </c>
      <c r="B23" s="12" t="str">
        <f>'Link In'!K26</f>
        <v>Trans Reimb EE Prsnl</v>
      </c>
      <c r="C23" s="36">
        <f>'Link In'!Y26</f>
        <v>21145</v>
      </c>
      <c r="D23" s="36">
        <f t="shared" si="1"/>
        <v>1375</v>
      </c>
      <c r="E23" s="36">
        <f>ROUND(SUM(VLOOKUP(A23,'Link In'!J:Z,17,FALSE)*$E$25),0)</f>
        <v>22520</v>
      </c>
    </row>
    <row r="24" spans="1:5">
      <c r="B24" s="12"/>
      <c r="C24" s="36"/>
      <c r="D24" s="36"/>
      <c r="E24" s="36"/>
    </row>
    <row r="25" spans="1:5" ht="15" thickBot="1">
      <c r="C25" s="37">
        <f>SUM(C14:C24)</f>
        <v>373594</v>
      </c>
      <c r="D25" s="37">
        <f>SUM(D14:D24)</f>
        <v>50370</v>
      </c>
      <c r="E25" s="37">
        <f>'Base &amp; Forecast Detail'!O37</f>
        <v>423964</v>
      </c>
    </row>
    <row r="26" spans="1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29.33203125" style="2" bestFit="1" customWidth="1"/>
    <col min="3" max="14" width="10.6640625" style="2" customWidth="1"/>
    <col min="15" max="15" width="12.6640625" style="2" bestFit="1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- 3-21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Transportation Exhibit.xlsx]Base &amp; Forecast Detail</v>
      </c>
    </row>
    <row r="3" spans="1:1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>
      <c r="A4" s="64" t="str">
        <f>'Link In'!A3</f>
        <v>Case No. 2018-00358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A5" s="64" t="str">
        <f>'Link In'!A7</f>
        <v>Base Year for the 12 Months Ended February 28, 2019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>
      <c r="A6" s="64" t="str">
        <f>'Link In'!A9</f>
        <v>Forecast Year for the 12 Months Ended June 30, 2020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>
      <c r="A7" s="64" t="str">
        <f>'Link In'!A22</f>
        <v>Transportation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>
      <c r="A8" s="6" t="str">
        <f>'Link In'!A20</f>
        <v>Witness Responsible:   James Pellock</v>
      </c>
    </row>
    <row r="9" spans="1:15">
      <c r="A9" s="25" t="str">
        <f>'Link In'!A15</f>
        <v>Type of Filing: __X__ Original  _____ Updated  _____ Revised</v>
      </c>
    </row>
    <row r="10" spans="1:15">
      <c r="A10" s="25"/>
    </row>
    <row r="11" spans="1:15">
      <c r="C11" s="66" t="str">
        <f>'Link In'!A7</f>
        <v>Base Year for the 12 Months Ended February 28, 2019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>
      <c r="A12" s="57" t="s">
        <v>14</v>
      </c>
      <c r="B12" s="57" t="s">
        <v>6</v>
      </c>
      <c r="C12" s="32">
        <f>+'Link In'!M10</f>
        <v>43160</v>
      </c>
      <c r="D12" s="32">
        <f>+'Link In'!N10</f>
        <v>43191</v>
      </c>
      <c r="E12" s="32">
        <f>+'Link In'!O10</f>
        <v>43221</v>
      </c>
      <c r="F12" s="32">
        <f>+'Link In'!P10</f>
        <v>43252</v>
      </c>
      <c r="G12" s="32">
        <f>+'Link In'!Q10</f>
        <v>43282</v>
      </c>
      <c r="H12" s="32">
        <f>+'Link In'!R10</f>
        <v>43313</v>
      </c>
      <c r="I12" s="32">
        <f>+'Link In'!S10</f>
        <v>43344</v>
      </c>
      <c r="J12" s="32">
        <f>+'Link In'!T10</f>
        <v>43374</v>
      </c>
      <c r="K12" s="32">
        <f>+'Link In'!U10</f>
        <v>43405</v>
      </c>
      <c r="L12" s="32">
        <f>+'Link In'!V10</f>
        <v>43435</v>
      </c>
      <c r="M12" s="32">
        <f>+'Link In'!W10</f>
        <v>43466</v>
      </c>
      <c r="N12" s="32">
        <f>+'Link In'!X10</f>
        <v>43497</v>
      </c>
      <c r="O12" s="57" t="s">
        <v>7</v>
      </c>
    </row>
    <row r="13" spans="1:15">
      <c r="A13" s="41"/>
      <c r="B13" s="41"/>
      <c r="C13" s="41"/>
    </row>
    <row r="14" spans="1:15">
      <c r="A14" s="2">
        <f>'Link In'!J12</f>
        <v>55000000</v>
      </c>
      <c r="B14" s="12" t="str">
        <f>'Link In'!K12</f>
        <v>Transportation (O&amp;M)</v>
      </c>
      <c r="C14" s="43">
        <f>'Link In'!M12</f>
        <v>-661</v>
      </c>
      <c r="D14" s="43">
        <f>'Link In'!N12</f>
        <v>-886</v>
      </c>
      <c r="E14" s="43">
        <f>'Link In'!O12</f>
        <v>-1181</v>
      </c>
      <c r="F14" s="43">
        <f>'Link In'!P12</f>
        <v>-810</v>
      </c>
      <c r="G14" s="43">
        <f>'Link In'!Q12</f>
        <v>-824</v>
      </c>
      <c r="H14" s="43">
        <f>'Link In'!R12</f>
        <v>-1382</v>
      </c>
      <c r="I14" s="43">
        <f>'Link In'!S12</f>
        <v>480</v>
      </c>
      <c r="J14" s="43">
        <f>'Link In'!T12</f>
        <v>338</v>
      </c>
      <c r="K14" s="43">
        <f>'Link In'!U12</f>
        <v>625</v>
      </c>
      <c r="L14" s="43">
        <f>'Link In'!V12</f>
        <v>481</v>
      </c>
      <c r="M14" s="43">
        <f>'Link In'!W12</f>
        <v>415</v>
      </c>
      <c r="N14" s="43">
        <f>'Link In'!X12</f>
        <v>462</v>
      </c>
      <c r="O14" s="35">
        <f t="shared" ref="O14" si="0">SUM(C14:N14)</f>
        <v>-2943</v>
      </c>
    </row>
    <row r="15" spans="1:15">
      <c r="A15" s="2">
        <f>'Link In'!J15</f>
        <v>55000013</v>
      </c>
      <c r="B15" s="12" t="str">
        <f>'Link In'!K15</f>
        <v>Trans Oper WT</v>
      </c>
      <c r="C15" s="39">
        <f>'Link In'!M15</f>
        <v>306</v>
      </c>
      <c r="D15" s="39">
        <f>'Link In'!N15</f>
        <v>9</v>
      </c>
      <c r="E15" s="39">
        <f>'Link In'!O15</f>
        <v>10</v>
      </c>
      <c r="F15" s="39">
        <f>'Link In'!P15</f>
        <v>16</v>
      </c>
      <c r="G15" s="39">
        <f>'Link In'!Q15</f>
        <v>0</v>
      </c>
      <c r="H15" s="39">
        <f>'Link In'!R15</f>
        <v>118</v>
      </c>
      <c r="I15" s="39">
        <f>'Link In'!S15</f>
        <v>0</v>
      </c>
      <c r="J15" s="39">
        <f>'Link In'!T15</f>
        <v>0</v>
      </c>
      <c r="K15" s="39">
        <f>'Link In'!U15</f>
        <v>0</v>
      </c>
      <c r="L15" s="39">
        <f>'Link In'!V15</f>
        <v>0</v>
      </c>
      <c r="M15" s="39">
        <f>'Link In'!W15</f>
        <v>0</v>
      </c>
      <c r="N15" s="39">
        <f>'Link In'!X15</f>
        <v>0</v>
      </c>
      <c r="O15" s="36">
        <f t="shared" ref="O15:O23" si="1">SUM(C15:N15)</f>
        <v>459</v>
      </c>
    </row>
    <row r="16" spans="1:15">
      <c r="A16" s="2">
        <f>'Link In'!J18</f>
        <v>55000016</v>
      </c>
      <c r="B16" s="12" t="str">
        <f>'Link In'!K18</f>
        <v>Trans Oper AG</v>
      </c>
      <c r="C16" s="39">
        <f>'Link In'!M18</f>
        <v>1169</v>
      </c>
      <c r="D16" s="39">
        <f>'Link In'!N18</f>
        <v>1571</v>
      </c>
      <c r="E16" s="39">
        <f>'Link In'!O18</f>
        <v>9</v>
      </c>
      <c r="F16" s="39">
        <f>'Link In'!P18</f>
        <v>616</v>
      </c>
      <c r="G16" s="39">
        <f>'Link In'!Q18</f>
        <v>3197</v>
      </c>
      <c r="H16" s="39">
        <f>'Link In'!R18</f>
        <v>1252</v>
      </c>
      <c r="I16" s="39">
        <f>'Link In'!S18</f>
        <v>0</v>
      </c>
      <c r="J16" s="39">
        <f>'Link In'!T18</f>
        <v>0</v>
      </c>
      <c r="K16" s="39">
        <f>'Link In'!U18</f>
        <v>0</v>
      </c>
      <c r="L16" s="39">
        <f>'Link In'!V18</f>
        <v>0</v>
      </c>
      <c r="M16" s="39">
        <f>'Link In'!W18</f>
        <v>0</v>
      </c>
      <c r="N16" s="39">
        <f>'Link In'!X18</f>
        <v>0</v>
      </c>
      <c r="O16" s="36">
        <f t="shared" si="1"/>
        <v>7814</v>
      </c>
    </row>
    <row r="17" spans="1:15">
      <c r="A17" s="2">
        <f>'Link In'!J19</f>
        <v>55000023</v>
      </c>
      <c r="B17" s="12" t="str">
        <f>'Link In'!K19</f>
        <v>Trans Maint WT</v>
      </c>
      <c r="C17" s="39">
        <f>'Link In'!M19</f>
        <v>137</v>
      </c>
      <c r="D17" s="39">
        <f>'Link In'!N19</f>
        <v>114</v>
      </c>
      <c r="E17" s="39">
        <f>'Link In'!O19</f>
        <v>38</v>
      </c>
      <c r="F17" s="39">
        <f>'Link In'!P19</f>
        <v>52</v>
      </c>
      <c r="G17" s="39">
        <f>'Link In'!Q19</f>
        <v>95</v>
      </c>
      <c r="H17" s="39">
        <f>'Link In'!R19</f>
        <v>81</v>
      </c>
      <c r="I17" s="39">
        <f>'Link In'!S19</f>
        <v>0</v>
      </c>
      <c r="J17" s="39">
        <f>'Link In'!T19</f>
        <v>0</v>
      </c>
      <c r="K17" s="39">
        <f>'Link In'!U19</f>
        <v>0</v>
      </c>
      <c r="L17" s="39">
        <f>'Link In'!V19</f>
        <v>0</v>
      </c>
      <c r="M17" s="39">
        <f>'Link In'!W19</f>
        <v>0</v>
      </c>
      <c r="N17" s="39">
        <f>'Link In'!X19</f>
        <v>0</v>
      </c>
      <c r="O17" s="36">
        <f t="shared" si="1"/>
        <v>517</v>
      </c>
    </row>
    <row r="18" spans="1:15">
      <c r="A18" s="2">
        <f>'Link In'!J20</f>
        <v>55000024</v>
      </c>
      <c r="B18" s="12" t="str">
        <f>'Link In'!K20</f>
        <v>Trans Maint TD</v>
      </c>
      <c r="C18" s="39">
        <f>'Link In'!M20</f>
        <v>0</v>
      </c>
      <c r="D18" s="39">
        <f>'Link In'!N20</f>
        <v>0</v>
      </c>
      <c r="E18" s="39">
        <f>'Link In'!O20</f>
        <v>0</v>
      </c>
      <c r="F18" s="39">
        <f>'Link In'!P20</f>
        <v>0</v>
      </c>
      <c r="G18" s="39">
        <f>'Link In'!Q20</f>
        <v>0</v>
      </c>
      <c r="H18" s="39">
        <f>'Link In'!R20</f>
        <v>80</v>
      </c>
      <c r="I18" s="39">
        <f>'Link In'!S20</f>
        <v>0</v>
      </c>
      <c r="J18" s="39">
        <f>'Link In'!T20</f>
        <v>0</v>
      </c>
      <c r="K18" s="39">
        <f>'Link In'!U20</f>
        <v>0</v>
      </c>
      <c r="L18" s="39">
        <f>'Link In'!V20</f>
        <v>0</v>
      </c>
      <c r="M18" s="39">
        <f>'Link In'!W20</f>
        <v>0</v>
      </c>
      <c r="N18" s="39">
        <f>'Link In'!X20</f>
        <v>0</v>
      </c>
      <c r="O18" s="36">
        <f t="shared" si="1"/>
        <v>80</v>
      </c>
    </row>
    <row r="19" spans="1:15">
      <c r="A19" s="2">
        <f>'Link In'!J21</f>
        <v>55000100</v>
      </c>
      <c r="B19" s="12" t="str">
        <f>'Link In'!K21</f>
        <v>Trans Cap Credits</v>
      </c>
      <c r="C19" s="39">
        <f>'Link In'!M21</f>
        <v>-11274</v>
      </c>
      <c r="D19" s="39">
        <f>'Link In'!N21</f>
        <v>-10580</v>
      </c>
      <c r="E19" s="39">
        <f>'Link In'!O21</f>
        <v>-12433</v>
      </c>
      <c r="F19" s="39">
        <f>'Link In'!P21</f>
        <v>-13256</v>
      </c>
      <c r="G19" s="39">
        <f>'Link In'!Q21</f>
        <v>-12248</v>
      </c>
      <c r="H19" s="39">
        <f>'Link In'!R21</f>
        <v>-14486</v>
      </c>
      <c r="I19" s="39">
        <f>'Link In'!S21</f>
        <v>-11149</v>
      </c>
      <c r="J19" s="39">
        <f>'Link In'!T21</f>
        <v>-6886</v>
      </c>
      <c r="K19" s="39">
        <f>'Link In'!U21</f>
        <v>-14356</v>
      </c>
      <c r="L19" s="39">
        <f>'Link In'!V21</f>
        <v>-8479</v>
      </c>
      <c r="M19" s="39">
        <f>'Link In'!W21</f>
        <v>-8600</v>
      </c>
      <c r="N19" s="39">
        <f>'Link In'!X21</f>
        <v>-8454</v>
      </c>
      <c r="O19" s="36">
        <f t="shared" si="1"/>
        <v>-132201</v>
      </c>
    </row>
    <row r="20" spans="1:15">
      <c r="A20" s="2">
        <f>'Link In'!J22</f>
        <v>55010100</v>
      </c>
      <c r="B20" s="12" t="str">
        <f>'Link In'!K22</f>
        <v>Trans Lease Costs</v>
      </c>
      <c r="C20" s="39">
        <f>'Link In'!M22</f>
        <v>26602</v>
      </c>
      <c r="D20" s="39">
        <f>'Link In'!N22</f>
        <v>1742</v>
      </c>
      <c r="E20" s="39">
        <f>'Link In'!O22</f>
        <v>798</v>
      </c>
      <c r="F20" s="39">
        <f>'Link In'!P22</f>
        <v>-2377</v>
      </c>
      <c r="G20" s="39">
        <f>'Link In'!Q22</f>
        <v>1259</v>
      </c>
      <c r="H20" s="39">
        <f>'Link In'!R22</f>
        <v>975</v>
      </c>
      <c r="I20" s="39">
        <f>'Link In'!S22</f>
        <v>-3106</v>
      </c>
      <c r="J20" s="39">
        <f>'Link In'!T22</f>
        <v>8117</v>
      </c>
      <c r="K20" s="39">
        <f>'Link In'!U22</f>
        <v>2964</v>
      </c>
      <c r="L20" s="39">
        <f>'Link In'!V22</f>
        <v>-1493</v>
      </c>
      <c r="M20" s="39">
        <f>'Link In'!W22</f>
        <v>1000</v>
      </c>
      <c r="N20" s="39">
        <f>'Link In'!X22</f>
        <v>6000</v>
      </c>
      <c r="O20" s="36">
        <f t="shared" si="1"/>
        <v>42481</v>
      </c>
    </row>
    <row r="21" spans="1:15">
      <c r="A21" s="2">
        <f>'Link In'!J23</f>
        <v>55010200</v>
      </c>
      <c r="B21" s="12" t="str">
        <f>'Link In'!K23</f>
        <v>Trans Lease Fuel</v>
      </c>
      <c r="C21" s="39">
        <f>'Link In'!M23</f>
        <v>17734</v>
      </c>
      <c r="D21" s="39">
        <f>'Link In'!N23</f>
        <v>19145</v>
      </c>
      <c r="E21" s="39">
        <f>'Link In'!O23</f>
        <v>24385</v>
      </c>
      <c r="F21" s="39">
        <f>'Link In'!P23</f>
        <v>28034</v>
      </c>
      <c r="G21" s="39">
        <f>'Link In'!Q23</f>
        <v>24500</v>
      </c>
      <c r="H21" s="39">
        <f>'Link In'!R23</f>
        <v>26249</v>
      </c>
      <c r="I21" s="39">
        <f>'Link In'!S23</f>
        <v>21182</v>
      </c>
      <c r="J21" s="39">
        <f>'Link In'!T23</f>
        <v>15100</v>
      </c>
      <c r="K21" s="39">
        <f>'Link In'!U23</f>
        <v>17297</v>
      </c>
      <c r="L21" s="39">
        <f>'Link In'!V23</f>
        <v>15944</v>
      </c>
      <c r="M21" s="39">
        <f>'Link In'!W23</f>
        <v>21000</v>
      </c>
      <c r="N21" s="39">
        <f>'Link In'!X23</f>
        <v>21000</v>
      </c>
      <c r="O21" s="36">
        <f t="shared" si="1"/>
        <v>251570</v>
      </c>
    </row>
    <row r="22" spans="1:15">
      <c r="A22" s="2">
        <f>'Link In'!J24</f>
        <v>55010300</v>
      </c>
      <c r="B22" s="12" t="str">
        <f>'Link In'!K24</f>
        <v>Trans Lease Maint</v>
      </c>
      <c r="C22" s="39">
        <f>'Link In'!M24</f>
        <v>13697</v>
      </c>
      <c r="D22" s="39">
        <f>'Link In'!N24</f>
        <v>12299</v>
      </c>
      <c r="E22" s="39">
        <f>'Link In'!O24</f>
        <v>10867</v>
      </c>
      <c r="F22" s="39">
        <f>'Link In'!P24</f>
        <v>10622</v>
      </c>
      <c r="G22" s="39">
        <f>'Link In'!Q24</f>
        <v>14290</v>
      </c>
      <c r="H22" s="39">
        <f>'Link In'!R24</f>
        <v>29369</v>
      </c>
      <c r="I22" s="39">
        <f>'Link In'!S24</f>
        <v>17887</v>
      </c>
      <c r="J22" s="39">
        <f>'Link In'!T24</f>
        <v>17383</v>
      </c>
      <c r="K22" s="39">
        <f>'Link In'!U24</f>
        <v>13987</v>
      </c>
      <c r="L22" s="39">
        <f>'Link In'!V24</f>
        <v>12271</v>
      </c>
      <c r="M22" s="39">
        <f>'Link In'!W24</f>
        <v>16000</v>
      </c>
      <c r="N22" s="39">
        <f>'Link In'!X24</f>
        <v>16000</v>
      </c>
      <c r="O22" s="36">
        <f t="shared" si="1"/>
        <v>184672</v>
      </c>
    </row>
    <row r="23" spans="1:15">
      <c r="A23" s="2">
        <f>'Link In'!J26</f>
        <v>55010500</v>
      </c>
      <c r="B23" s="12" t="str">
        <f>'Link In'!K26</f>
        <v>Trans Reimb EE Prsnl</v>
      </c>
      <c r="C23" s="39">
        <f>'Link In'!M26</f>
        <v>2203</v>
      </c>
      <c r="D23" s="39">
        <f>'Link In'!N26</f>
        <v>1531</v>
      </c>
      <c r="E23" s="39">
        <f>'Link In'!O26</f>
        <v>1287</v>
      </c>
      <c r="F23" s="39">
        <f>'Link In'!P26</f>
        <v>1315</v>
      </c>
      <c r="G23" s="39">
        <f>'Link In'!Q26</f>
        <v>1948</v>
      </c>
      <c r="H23" s="39">
        <f>'Link In'!R26</f>
        <v>2643</v>
      </c>
      <c r="I23" s="39">
        <f>'Link In'!S26</f>
        <v>1742</v>
      </c>
      <c r="J23" s="39">
        <f>'Link In'!T26</f>
        <v>2261</v>
      </c>
      <c r="K23" s="39">
        <f>'Link In'!U26</f>
        <v>2183</v>
      </c>
      <c r="L23" s="39">
        <f>'Link In'!V26</f>
        <v>2239</v>
      </c>
      <c r="M23" s="39">
        <f>'Link In'!W26</f>
        <v>964</v>
      </c>
      <c r="N23" s="39">
        <f>'Link In'!X26</f>
        <v>829</v>
      </c>
      <c r="O23" s="36">
        <f t="shared" si="1"/>
        <v>21145</v>
      </c>
    </row>
    <row r="24" spans="1:15">
      <c r="B24" s="1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6"/>
    </row>
    <row r="25" spans="1:15">
      <c r="A25" s="41"/>
      <c r="B25" s="41"/>
      <c r="C25" s="42"/>
      <c r="O25" s="44">
        <f>SUM(O14:O23)</f>
        <v>373594</v>
      </c>
    </row>
    <row r="26" spans="1:15">
      <c r="A26" s="41"/>
      <c r="B26" s="41"/>
      <c r="C26" s="42"/>
    </row>
    <row r="27" spans="1:15">
      <c r="C27" s="66" t="str">
        <f>'Link In'!A9</f>
        <v>Forecast Year for the 12 Months Ended June 30, 2020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>
      <c r="A28" s="57" t="s">
        <v>14</v>
      </c>
      <c r="B28" s="57" t="s">
        <v>6</v>
      </c>
      <c r="C28" s="32">
        <f>+'Link In'!M37</f>
        <v>43647</v>
      </c>
      <c r="D28" s="32">
        <f>+'Link In'!N37</f>
        <v>43678</v>
      </c>
      <c r="E28" s="32">
        <f>+'Link In'!O37</f>
        <v>43709</v>
      </c>
      <c r="F28" s="32">
        <f>+'Link In'!P37</f>
        <v>43739</v>
      </c>
      <c r="G28" s="32">
        <f>+'Link In'!Q37</f>
        <v>43770</v>
      </c>
      <c r="H28" s="32">
        <f>+'Link In'!R37</f>
        <v>43800</v>
      </c>
      <c r="I28" s="32">
        <f>+'Link In'!S37</f>
        <v>43831</v>
      </c>
      <c r="J28" s="32">
        <f>+'Link In'!T37</f>
        <v>43862</v>
      </c>
      <c r="K28" s="32">
        <f>+'Link In'!U37</f>
        <v>43891</v>
      </c>
      <c r="L28" s="32">
        <f>+'Link In'!V37</f>
        <v>43922</v>
      </c>
      <c r="M28" s="32">
        <f>+'Link In'!W37</f>
        <v>43952</v>
      </c>
      <c r="N28" s="32">
        <f>+'Link In'!X37</f>
        <v>43983</v>
      </c>
      <c r="O28" s="57" t="s">
        <v>27</v>
      </c>
    </row>
    <row r="30" spans="1:15">
      <c r="A30" s="2">
        <f>'Link In'!J39</f>
        <v>55000000</v>
      </c>
      <c r="B30" s="2" t="str">
        <f>'Link In'!K39</f>
        <v>Transportation (O&amp;M)</v>
      </c>
      <c r="C30" s="43">
        <f>'Link In'!M39</f>
        <v>455</v>
      </c>
      <c r="D30" s="43">
        <f>'Link In'!N39</f>
        <v>507</v>
      </c>
      <c r="E30" s="43">
        <f>'Link In'!O39</f>
        <v>480</v>
      </c>
      <c r="F30" s="43">
        <f>'Link In'!P39</f>
        <v>338</v>
      </c>
      <c r="G30" s="43">
        <f>'Link In'!Q39</f>
        <v>625</v>
      </c>
      <c r="H30" s="43">
        <f>'Link In'!R39</f>
        <v>481</v>
      </c>
      <c r="I30" s="43">
        <f>'Link In'!S39</f>
        <v>33856</v>
      </c>
      <c r="J30" s="43">
        <f>'Link In'!T39</f>
        <v>39421</v>
      </c>
      <c r="K30" s="43">
        <f>'Link In'!U39</f>
        <v>58767</v>
      </c>
      <c r="L30" s="43">
        <f>'Link In'!V39</f>
        <v>31371</v>
      </c>
      <c r="M30" s="43">
        <f>'Link In'!W39</f>
        <v>29611</v>
      </c>
      <c r="N30" s="43">
        <f>'Link In'!X39</f>
        <v>28363</v>
      </c>
      <c r="O30" s="43">
        <f>SUM(C30:N30)</f>
        <v>224275</v>
      </c>
    </row>
    <row r="31" spans="1:15">
      <c r="A31" s="2">
        <f>'Link In'!J40</f>
        <v>55000100</v>
      </c>
      <c r="B31" s="2" t="str">
        <f>'Link In'!K40</f>
        <v>Trans Cap Credits</v>
      </c>
      <c r="C31" s="38">
        <f>'Link In'!M40</f>
        <v>-11645</v>
      </c>
      <c r="D31" s="38">
        <f>'Link In'!N40</f>
        <v>-11288</v>
      </c>
      <c r="E31" s="38">
        <f>'Link In'!O40</f>
        <v>-11149</v>
      </c>
      <c r="F31" s="38">
        <f>'Link In'!P40</f>
        <v>-6886</v>
      </c>
      <c r="G31" s="38">
        <f>'Link In'!Q40</f>
        <v>-14356</v>
      </c>
      <c r="H31" s="38">
        <f>'Link In'!R40</f>
        <v>-8479</v>
      </c>
      <c r="I31" s="38">
        <f>'Link In'!S40</f>
        <v>0</v>
      </c>
      <c r="J31" s="38">
        <f>'Link In'!T40</f>
        <v>0</v>
      </c>
      <c r="K31" s="38">
        <f>'Link In'!U40</f>
        <v>0</v>
      </c>
      <c r="L31" s="38">
        <f>'Link In'!V40</f>
        <v>0</v>
      </c>
      <c r="M31" s="38">
        <f>'Link In'!W40</f>
        <v>0</v>
      </c>
      <c r="N31" s="38">
        <f>'Link In'!X40</f>
        <v>0</v>
      </c>
      <c r="O31" s="38">
        <f>SUM(C31:N31)</f>
        <v>-63803</v>
      </c>
    </row>
    <row r="32" spans="1:15">
      <c r="A32" s="2">
        <f>'Link In'!J41</f>
        <v>55010100</v>
      </c>
      <c r="B32" s="2" t="str">
        <f>'Link In'!K41</f>
        <v>Transportation Lease Costs</v>
      </c>
      <c r="C32" s="38">
        <f>'Link In'!M41</f>
        <v>1000</v>
      </c>
      <c r="D32" s="38">
        <f>'Link In'!N41</f>
        <v>1000</v>
      </c>
      <c r="E32" s="38">
        <f>'Link In'!O41</f>
        <v>4000</v>
      </c>
      <c r="F32" s="38">
        <f>'Link In'!P41</f>
        <v>18000</v>
      </c>
      <c r="G32" s="38">
        <f>'Link In'!Q41</f>
        <v>10000</v>
      </c>
      <c r="H32" s="38">
        <f>'Link In'!R41</f>
        <v>1000</v>
      </c>
      <c r="I32" s="38">
        <f>'Link In'!S41</f>
        <v>0</v>
      </c>
      <c r="J32" s="38">
        <f>'Link In'!T41</f>
        <v>0</v>
      </c>
      <c r="K32" s="38">
        <f>'Link In'!U41</f>
        <v>0</v>
      </c>
      <c r="L32" s="38">
        <f>'Link In'!V41</f>
        <v>0</v>
      </c>
      <c r="M32" s="38">
        <f>'Link In'!W41</f>
        <v>0</v>
      </c>
      <c r="N32" s="38">
        <f>'Link In'!X41</f>
        <v>0</v>
      </c>
      <c r="O32" s="38">
        <f>SUM(C32:N32)</f>
        <v>35000</v>
      </c>
    </row>
    <row r="33" spans="1:15">
      <c r="A33" s="2">
        <f>'Link In'!J42</f>
        <v>55010200</v>
      </c>
      <c r="B33" s="2" t="str">
        <f>'Link In'!K42</f>
        <v>Trans Lease Fuel</v>
      </c>
      <c r="C33" s="38">
        <f>'Link In'!M42</f>
        <v>20000</v>
      </c>
      <c r="D33" s="38">
        <f>'Link In'!N42</f>
        <v>20000</v>
      </c>
      <c r="E33" s="38">
        <f>'Link In'!O42</f>
        <v>20000</v>
      </c>
      <c r="F33" s="38">
        <f>'Link In'!P42</f>
        <v>20000</v>
      </c>
      <c r="G33" s="38">
        <f>'Link In'!Q42</f>
        <v>20000</v>
      </c>
      <c r="H33" s="38">
        <f>'Link In'!R42</f>
        <v>21000</v>
      </c>
      <c r="I33" s="38">
        <f>'Link In'!S42</f>
        <v>0</v>
      </c>
      <c r="J33" s="38">
        <f>'Link In'!T42</f>
        <v>0</v>
      </c>
      <c r="K33" s="38">
        <f>'Link In'!U42</f>
        <v>0</v>
      </c>
      <c r="L33" s="38">
        <f>'Link In'!V42</f>
        <v>0</v>
      </c>
      <c r="M33" s="38">
        <f>'Link In'!W42</f>
        <v>0</v>
      </c>
      <c r="N33" s="38">
        <f>'Link In'!X42</f>
        <v>0</v>
      </c>
      <c r="O33" s="38">
        <f t="shared" ref="O33:O35" si="2">SUM(C33:N33)</f>
        <v>121000</v>
      </c>
    </row>
    <row r="34" spans="1:15">
      <c r="A34" s="2">
        <f>'Link In'!J43</f>
        <v>55010300</v>
      </c>
      <c r="B34" s="2" t="str">
        <f>'Link In'!K43</f>
        <v>Trans Lease Maint</v>
      </c>
      <c r="C34" s="38">
        <f>'Link In'!M43</f>
        <v>16000</v>
      </c>
      <c r="D34" s="38">
        <f>'Link In'!N43</f>
        <v>16000</v>
      </c>
      <c r="E34" s="38">
        <f>'Link In'!O43</f>
        <v>16000</v>
      </c>
      <c r="F34" s="38">
        <f>'Link In'!P43</f>
        <v>16000</v>
      </c>
      <c r="G34" s="38">
        <f>'Link In'!Q43</f>
        <v>16000</v>
      </c>
      <c r="H34" s="38">
        <f>'Link In'!R43</f>
        <v>16000</v>
      </c>
      <c r="I34" s="38">
        <f>'Link In'!S43</f>
        <v>0</v>
      </c>
      <c r="J34" s="38">
        <f>'Link In'!T43</f>
        <v>0</v>
      </c>
      <c r="K34" s="38">
        <f>'Link In'!U43</f>
        <v>0</v>
      </c>
      <c r="L34" s="38">
        <f>'Link In'!V43</f>
        <v>0</v>
      </c>
      <c r="M34" s="38">
        <f>'Link In'!W43</f>
        <v>0</v>
      </c>
      <c r="N34" s="38">
        <f>'Link In'!X43</f>
        <v>0</v>
      </c>
      <c r="O34" s="38">
        <f t="shared" si="2"/>
        <v>96000</v>
      </c>
    </row>
    <row r="35" spans="1:15">
      <c r="A35" s="2">
        <f>'Link In'!J44</f>
        <v>55010500</v>
      </c>
      <c r="B35" s="2" t="str">
        <f>'Link In'!K44</f>
        <v>Trans Reimb EE Prsnl</v>
      </c>
      <c r="C35" s="38">
        <f>'Link In'!M44</f>
        <v>886</v>
      </c>
      <c r="D35" s="38">
        <f>'Link In'!N44</f>
        <v>2181</v>
      </c>
      <c r="E35" s="38">
        <f>'Link In'!O44</f>
        <v>1742</v>
      </c>
      <c r="F35" s="38">
        <f>'Link In'!P44</f>
        <v>2261</v>
      </c>
      <c r="G35" s="38">
        <f>'Link In'!Q44</f>
        <v>2183</v>
      </c>
      <c r="H35" s="38">
        <f>'Link In'!R44</f>
        <v>2239</v>
      </c>
      <c r="I35" s="38">
        <f>'Link In'!S44</f>
        <v>0</v>
      </c>
      <c r="J35" s="38">
        <f>'Link In'!T44</f>
        <v>0</v>
      </c>
      <c r="K35" s="38">
        <f>'Link In'!U44</f>
        <v>0</v>
      </c>
      <c r="L35" s="38">
        <f>'Link In'!V44</f>
        <v>0</v>
      </c>
      <c r="M35" s="38">
        <f>'Link In'!W44</f>
        <v>0</v>
      </c>
      <c r="N35" s="38">
        <f>'Link In'!X44</f>
        <v>0</v>
      </c>
      <c r="O35" s="38">
        <f t="shared" si="2"/>
        <v>11492</v>
      </c>
    </row>
    <row r="37" spans="1:15">
      <c r="O37" s="44">
        <f>SUM(O30:O36)</f>
        <v>423964</v>
      </c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6" orientation="landscape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- 3-21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Transportation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0" t="s">
        <v>32</v>
      </c>
    </row>
    <row r="8" spans="1:12">
      <c r="B8" s="50" t="s">
        <v>30</v>
      </c>
    </row>
    <row r="11" spans="1:12">
      <c r="A11" s="6" t="s">
        <v>31</v>
      </c>
      <c r="B11" s="2" t="s">
        <v>35</v>
      </c>
    </row>
    <row r="12" spans="1:12">
      <c r="B12" s="2" t="s">
        <v>33</v>
      </c>
    </row>
    <row r="13" spans="1:12">
      <c r="B13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2018-10-05T13:59:11Z</cp:lastPrinted>
  <dcterms:created xsi:type="dcterms:W3CDTF">2012-08-27T14:54:09Z</dcterms:created>
  <dcterms:modified xsi:type="dcterms:W3CDTF">2018-12-06T15:53:55Z</dcterms:modified>
</cp:coreProperties>
</file>