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KY\2018 Water Rate Case\Exhibits\Rate Base\"/>
    </mc:Choice>
  </mc:AlternateContent>
  <bookViews>
    <workbookView xWindow="396" yWindow="252" windowWidth="16260" windowHeight="9348" activeTab="2"/>
  </bookViews>
  <sheets>
    <sheet name="Link In" sheetId="5" r:id="rId1"/>
    <sheet name="Link Out" sheetId="4" r:id="rId2"/>
    <sheet name="Exhibit" sheetId="2" r:id="rId3"/>
    <sheet name="24 Month Average" sheetId="1" r:id="rId4"/>
  </sheets>
  <externalReferences>
    <externalReference r:id="rId5"/>
  </externalReferences>
  <definedNames>
    <definedName name="_xlnm.Print_Area" localSheetId="3">'24 Month Average'!$C$1:$AA$16</definedName>
    <definedName name="_xlnm.Print_Area" localSheetId="2">Exhibit!$A$1:$K$27</definedName>
    <definedName name="_xlnm.Print_Titles" localSheetId="3">'24 Month Average'!$A:$B</definedName>
  </definedNames>
  <calcPr calcId="162913" iterate="1"/>
</workbook>
</file>

<file path=xl/calcChain.xml><?xml version="1.0" encoding="utf-8"?>
<calcChain xmlns="http://schemas.openxmlformats.org/spreadsheetml/2006/main">
  <c r="Z2" i="1" l="1"/>
  <c r="N2" i="1"/>
  <c r="K2" i="2" l="1"/>
  <c r="C21" i="5" l="1"/>
  <c r="C22" i="5"/>
  <c r="C23" i="5"/>
  <c r="C24" i="5"/>
  <c r="C25" i="5"/>
  <c r="C26" i="5"/>
  <c r="C27" i="5"/>
  <c r="C28" i="5"/>
  <c r="A9" i="2" s="1"/>
  <c r="C29" i="5"/>
  <c r="C30" i="5"/>
  <c r="C31" i="5"/>
  <c r="C20" i="5"/>
  <c r="A21" i="5"/>
  <c r="A22" i="5"/>
  <c r="A23" i="5"/>
  <c r="A24" i="5"/>
  <c r="A25" i="5"/>
  <c r="A26" i="5"/>
  <c r="A27" i="5"/>
  <c r="A28" i="5"/>
  <c r="A29" i="5"/>
  <c r="A30" i="5"/>
  <c r="A31" i="5"/>
  <c r="A20" i="5"/>
  <c r="C6" i="5"/>
  <c r="C7" i="5"/>
  <c r="C8" i="5"/>
  <c r="C9" i="5"/>
  <c r="C10" i="5"/>
  <c r="C11" i="5"/>
  <c r="C12" i="5"/>
  <c r="C13" i="5"/>
  <c r="C14" i="5"/>
  <c r="C15" i="5"/>
  <c r="C16" i="5"/>
  <c r="C17" i="5"/>
  <c r="C5" i="5"/>
  <c r="A5" i="2" l="1"/>
  <c r="A7" i="1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G16" i="4"/>
  <c r="F16" i="4"/>
  <c r="E16" i="4"/>
  <c r="D16" i="4"/>
  <c r="C16" i="4"/>
  <c r="G15" i="4"/>
  <c r="F15" i="4"/>
  <c r="E15" i="4"/>
  <c r="D15" i="4"/>
  <c r="C15" i="4"/>
  <c r="G14" i="4"/>
  <c r="F14" i="4"/>
  <c r="E14" i="4"/>
  <c r="D14" i="4"/>
  <c r="C14" i="4"/>
  <c r="G13" i="4"/>
  <c r="F13" i="4"/>
  <c r="E13" i="4"/>
  <c r="D13" i="4"/>
  <c r="C13" i="4"/>
  <c r="G12" i="4"/>
  <c r="F12" i="4"/>
  <c r="E12" i="4"/>
  <c r="D12" i="4"/>
  <c r="C12" i="4"/>
  <c r="G11" i="4"/>
  <c r="F11" i="4"/>
  <c r="E11" i="4"/>
  <c r="D11" i="4"/>
  <c r="C11" i="4"/>
  <c r="G10" i="4"/>
  <c r="F10" i="4"/>
  <c r="E10" i="4"/>
  <c r="D10" i="4"/>
  <c r="C10" i="4"/>
  <c r="G9" i="4"/>
  <c r="F9" i="4"/>
  <c r="E9" i="4"/>
  <c r="D9" i="4"/>
  <c r="C9" i="4"/>
  <c r="G8" i="4"/>
  <c r="F8" i="4"/>
  <c r="E8" i="4"/>
  <c r="D8" i="4"/>
  <c r="C8" i="4"/>
  <c r="G7" i="4"/>
  <c r="F7" i="4"/>
  <c r="E7" i="4"/>
  <c r="D7" i="4"/>
  <c r="C7" i="4"/>
  <c r="G6" i="4"/>
  <c r="F6" i="4"/>
  <c r="E6" i="4"/>
  <c r="D6" i="4"/>
  <c r="C6" i="4"/>
  <c r="G5" i="4"/>
  <c r="F5" i="4"/>
  <c r="E5" i="4"/>
  <c r="D5" i="4"/>
  <c r="C5" i="4"/>
  <c r="B7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AA11" i="1" l="1"/>
  <c r="Z16" i="1"/>
  <c r="Y16" i="1"/>
  <c r="AA15" i="1"/>
  <c r="AA14" i="1"/>
  <c r="AA13" i="1"/>
  <c r="AA12" i="1"/>
  <c r="G31" i="4" l="1"/>
  <c r="G32" i="4" s="1"/>
  <c r="F31" i="4"/>
  <c r="F32" i="4" s="1"/>
  <c r="E31" i="4"/>
  <c r="E32" i="4" s="1"/>
  <c r="D31" i="4"/>
  <c r="D32" i="4" s="1"/>
  <c r="C31" i="4"/>
  <c r="C32" i="4" s="1"/>
  <c r="X16" i="1"/>
  <c r="W16" i="1"/>
  <c r="V16" i="1"/>
  <c r="H31" i="4" l="1"/>
  <c r="B36" i="4" s="1"/>
  <c r="G19" i="2" l="1"/>
  <c r="K19" i="2" s="1"/>
  <c r="U16" i="1" l="1"/>
  <c r="T16" i="1"/>
  <c r="AA16" i="1" l="1"/>
  <c r="E14" i="2" s="1"/>
  <c r="K14" i="2" s="1"/>
  <c r="K22" i="2" s="1"/>
</calcChain>
</file>

<file path=xl/sharedStrings.xml><?xml version="1.0" encoding="utf-8"?>
<sst xmlns="http://schemas.openxmlformats.org/spreadsheetml/2006/main" count="57" uniqueCount="52">
  <si>
    <t>Inventory - Plant Material</t>
  </si>
  <si>
    <t>Inventory - Chemicals</t>
  </si>
  <si>
    <t>Inventory - Other Materials &amp; Supplies</t>
  </si>
  <si>
    <t>Inventory - Price Difference</t>
  </si>
  <si>
    <t>Inventory - Conversion</t>
  </si>
  <si>
    <t>Total Materials and supplies</t>
  </si>
  <si>
    <t xml:space="preserve">24 Month </t>
  </si>
  <si>
    <t>Average</t>
  </si>
  <si>
    <t xml:space="preserve">Kentucky American Water Company </t>
  </si>
  <si>
    <t>Kentucky American Water Company</t>
  </si>
  <si>
    <t>Pro Forma Adjustment of Materials &amp; Supplies</t>
  </si>
  <si>
    <t>Witness Responsible:</t>
  </si>
  <si>
    <t>Type of Filing: __X__ Original  _____ Updated  _____ Revised</t>
  </si>
  <si>
    <t>Line No.</t>
  </si>
  <si>
    <t>Description</t>
  </si>
  <si>
    <t>Adjustments</t>
  </si>
  <si>
    <t>Reference</t>
  </si>
  <si>
    <t>Adjustments:</t>
  </si>
  <si>
    <t>Total Adjustments:</t>
  </si>
  <si>
    <t>Forecasted Year at Present Rates</t>
  </si>
  <si>
    <t>W/P - 1-5</t>
  </si>
  <si>
    <t>Total</t>
  </si>
  <si>
    <t>LINK OUT for Property Tax</t>
  </si>
  <si>
    <t>Kentucky American Water</t>
  </si>
  <si>
    <t>Link In Data</t>
  </si>
  <si>
    <t>24 Month Average for the Period of September 2016 - August 2018</t>
  </si>
  <si>
    <t>G/L Account</t>
  </si>
  <si>
    <t>Material and Supplies - Water Operations</t>
  </si>
  <si>
    <t>Account Description</t>
  </si>
  <si>
    <t>15110000</t>
  </si>
  <si>
    <t>15130000</t>
  </si>
  <si>
    <t>15140000</t>
  </si>
  <si>
    <t>15199997</t>
  </si>
  <si>
    <t>15199999</t>
  </si>
  <si>
    <t>Month</t>
  </si>
  <si>
    <t>SAP Acct</t>
  </si>
  <si>
    <t>Base Year for the 12 Months Ended 2/28/19</t>
  </si>
  <si>
    <t>For the 13 Month Average June 30, 2019 - June 30, 2020</t>
  </si>
  <si>
    <t>Note: Base and Forecast  based on a 24 month average of the actual balances</t>
  </si>
  <si>
    <t>for the period September 2016 - August 2018</t>
  </si>
  <si>
    <t>Company Title:</t>
  </si>
  <si>
    <t>Company:</t>
  </si>
  <si>
    <t>PSC Case Number:</t>
  </si>
  <si>
    <t>Base Year:</t>
  </si>
  <si>
    <t>Forecasted Test Year:</t>
  </si>
  <si>
    <t>True-up Date</t>
  </si>
  <si>
    <t>Workpaper #:</t>
  </si>
  <si>
    <t>Excel Reference:</t>
  </si>
  <si>
    <t>24 Month Average for the Period of September  2016 to August 2018</t>
  </si>
  <si>
    <t xml:space="preserve">Materials and Supplies </t>
  </si>
  <si>
    <t>Forecast Year at 6/30/2020</t>
  </si>
  <si>
    <t>Base Year at 2/28/2019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</si>
</sst>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###,000"/>
    <numFmt numFmtId="169" formatCode="#,##0.00;\-#,##0.00;#,##0.00"/>
    <numFmt numFmtId="170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4" applyNumberFormat="0" applyAlignment="0" applyProtection="0">
      <alignment horizontal="left" vertical="center" indent="1"/>
    </xf>
    <xf numFmtId="168" fontId="7" fillId="0" borderId="5" applyNumberFormat="0" applyProtection="0">
      <alignment horizontal="right" vertical="center"/>
    </xf>
    <xf numFmtId="168" fontId="6" fillId="0" borderId="6" applyNumberFormat="0" applyProtection="0">
      <alignment horizontal="right" vertical="center"/>
    </xf>
    <xf numFmtId="0" fontId="8" fillId="0" borderId="7" applyNumberFormat="0" applyFill="0" applyBorder="0" applyAlignment="0" applyProtection="0"/>
    <xf numFmtId="0" fontId="9" fillId="3" borderId="6" applyNumberFormat="0" applyAlignment="0" applyProtection="0">
      <alignment horizontal="left" vertical="center" indent="1"/>
    </xf>
    <xf numFmtId="0" fontId="9" fillId="4" borderId="6" applyNumberFormat="0" applyAlignment="0" applyProtection="0">
      <alignment horizontal="left" vertical="center" indent="1"/>
    </xf>
    <xf numFmtId="168" fontId="7" fillId="5" borderId="5" applyNumberFormat="0" applyBorder="0" applyProtection="0">
      <alignment horizontal="right" vertical="center"/>
    </xf>
    <xf numFmtId="0" fontId="9" fillId="3" borderId="6" applyNumberFormat="0" applyAlignment="0" applyProtection="0">
      <alignment horizontal="left" vertical="center" indent="1"/>
    </xf>
    <xf numFmtId="168" fontId="6" fillId="4" borderId="6" applyNumberFormat="0" applyProtection="0">
      <alignment horizontal="right" vertical="center"/>
    </xf>
    <xf numFmtId="168" fontId="6" fillId="5" borderId="6" applyNumberFormat="0" applyBorder="0" applyProtection="0">
      <alignment horizontal="right" vertical="center"/>
    </xf>
    <xf numFmtId="168" fontId="10" fillId="6" borderId="8" applyNumberFormat="0" applyBorder="0" applyAlignment="0" applyProtection="0">
      <alignment horizontal="right" vertical="center" indent="1"/>
    </xf>
    <xf numFmtId="168" fontId="11" fillId="7" borderId="8" applyNumberFormat="0" applyBorder="0" applyAlignment="0" applyProtection="0">
      <alignment horizontal="right" vertical="center" indent="1"/>
    </xf>
    <xf numFmtId="168" fontId="11" fillId="8" borderId="8" applyNumberFormat="0" applyBorder="0" applyAlignment="0" applyProtection="0">
      <alignment horizontal="right" vertical="center" indent="1"/>
    </xf>
    <xf numFmtId="168" fontId="12" fillId="9" borderId="8" applyNumberFormat="0" applyBorder="0" applyAlignment="0" applyProtection="0">
      <alignment horizontal="right" vertical="center" indent="1"/>
    </xf>
    <xf numFmtId="168" fontId="12" fillId="10" borderId="8" applyNumberFormat="0" applyBorder="0" applyAlignment="0" applyProtection="0">
      <alignment horizontal="right" vertical="center" indent="1"/>
    </xf>
    <xf numFmtId="168" fontId="12" fillId="11" borderId="8" applyNumberFormat="0" applyBorder="0" applyAlignment="0" applyProtection="0">
      <alignment horizontal="right" vertical="center" indent="1"/>
    </xf>
    <xf numFmtId="168" fontId="13" fillId="12" borderId="8" applyNumberFormat="0" applyBorder="0" applyAlignment="0" applyProtection="0">
      <alignment horizontal="right" vertical="center" indent="1"/>
    </xf>
    <xf numFmtId="168" fontId="13" fillId="13" borderId="8" applyNumberFormat="0" applyBorder="0" applyAlignment="0" applyProtection="0">
      <alignment horizontal="right" vertical="center" indent="1"/>
    </xf>
    <xf numFmtId="168" fontId="13" fillId="14" borderId="8" applyNumberFormat="0" applyBorder="0" applyAlignment="0" applyProtection="0">
      <alignment horizontal="right" vertical="center" indent="1"/>
    </xf>
    <xf numFmtId="0" fontId="14" fillId="0" borderId="4" applyNumberFormat="0" applyFont="0" applyFill="0" applyAlignment="0" applyProtection="0"/>
    <xf numFmtId="168" fontId="7" fillId="15" borderId="4" applyNumberFormat="0" applyAlignment="0" applyProtection="0">
      <alignment horizontal="left" vertical="center" indent="1"/>
    </xf>
    <xf numFmtId="0" fontId="6" fillId="2" borderId="6" applyNumberFormat="0" applyAlignment="0" applyProtection="0">
      <alignment horizontal="left" vertical="center" indent="1"/>
    </xf>
    <xf numFmtId="0" fontId="9" fillId="16" borderId="4" applyNumberFormat="0" applyAlignment="0" applyProtection="0">
      <alignment horizontal="left" vertical="center" indent="1"/>
    </xf>
    <xf numFmtId="0" fontId="9" fillId="17" borderId="4" applyNumberFormat="0" applyAlignment="0" applyProtection="0">
      <alignment horizontal="left" vertical="center" indent="1"/>
    </xf>
    <xf numFmtId="0" fontId="9" fillId="18" borderId="4" applyNumberFormat="0" applyAlignment="0" applyProtection="0">
      <alignment horizontal="left" vertical="center" indent="1"/>
    </xf>
    <xf numFmtId="0" fontId="9" fillId="5" borderId="4" applyNumberFormat="0" applyAlignment="0" applyProtection="0">
      <alignment horizontal="left" vertical="center" indent="1"/>
    </xf>
    <xf numFmtId="0" fontId="9" fillId="4" borderId="6" applyNumberFormat="0" applyAlignment="0" applyProtection="0">
      <alignment horizontal="left" vertical="center" indent="1"/>
    </xf>
    <xf numFmtId="0" fontId="1" fillId="0" borderId="0"/>
  </cellStyleXfs>
  <cellXfs count="52">
    <xf numFmtId="0" fontId="0" fillId="0" borderId="0" xfId="0"/>
    <xf numFmtId="43" fontId="0" fillId="0" borderId="2" xfId="1" applyFont="1" applyBorder="1"/>
    <xf numFmtId="4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/>
    <xf numFmtId="0" fontId="0" fillId="0" borderId="0" xfId="0" applyFont="1" applyFill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165" fontId="3" fillId="0" borderId="3" xfId="2" applyNumberFormat="1" applyFont="1" applyFill="1" applyBorder="1"/>
    <xf numFmtId="165" fontId="3" fillId="0" borderId="0" xfId="2" applyNumberFormat="1" applyFont="1"/>
    <xf numFmtId="0" fontId="3" fillId="0" borderId="0" xfId="0" applyFont="1" applyAlignment="1">
      <alignment horizontal="left" indent="1"/>
    </xf>
    <xf numFmtId="165" fontId="3" fillId="0" borderId="2" xfId="2" applyNumberFormat="1" applyFont="1" applyBorder="1"/>
    <xf numFmtId="37" fontId="3" fillId="0" borderId="1" xfId="2" applyNumberFormat="1" applyFont="1" applyBorder="1"/>
    <xf numFmtId="0" fontId="3" fillId="0" borderId="0" xfId="0" applyFont="1" applyBorder="1"/>
    <xf numFmtId="165" fontId="3" fillId="0" borderId="3" xfId="2" applyNumberFormat="1" applyFont="1" applyBorder="1"/>
    <xf numFmtId="165" fontId="0" fillId="0" borderId="0" xfId="0" applyNumberFormat="1"/>
    <xf numFmtId="166" fontId="0" fillId="0" borderId="0" xfId="3" applyNumberFormat="1" applyFont="1"/>
    <xf numFmtId="0" fontId="0" fillId="0" borderId="0" xfId="0" applyAlignment="1">
      <alignment wrapText="1"/>
    </xf>
    <xf numFmtId="167" fontId="0" fillId="0" borderId="0" xfId="0" applyNumberFormat="1" applyAlignment="1">
      <alignment wrapText="1"/>
    </xf>
    <xf numFmtId="0" fontId="0" fillId="0" borderId="0" xfId="0" applyBorder="1"/>
    <xf numFmtId="169" fontId="7" fillId="0" borderId="0" xfId="5" applyNumberFormat="1" applyBorder="1">
      <alignment horizontal="right" vertical="center"/>
    </xf>
    <xf numFmtId="164" fontId="2" fillId="0" borderId="0" xfId="0" applyNumberFormat="1" applyFont="1" applyBorder="1" applyAlignment="1">
      <alignment horizontal="center"/>
    </xf>
    <xf numFmtId="14" fontId="0" fillId="0" borderId="0" xfId="0" applyNumberFormat="1" applyBorder="1"/>
    <xf numFmtId="167" fontId="0" fillId="0" borderId="2" xfId="0" applyNumberFormat="1" applyBorder="1" applyAlignment="1">
      <alignment wrapText="1"/>
    </xf>
    <xf numFmtId="0" fontId="0" fillId="0" borderId="0" xfId="0"/>
    <xf numFmtId="5" fontId="0" fillId="0" borderId="0" xfId="0" applyNumberFormat="1"/>
    <xf numFmtId="0" fontId="15" fillId="0" borderId="0" xfId="0" applyFont="1"/>
    <xf numFmtId="164" fontId="15" fillId="0" borderId="1" xfId="0" applyNumberFormat="1" applyFont="1" applyBorder="1" applyAlignment="1">
      <alignment horizontal="center"/>
    </xf>
    <xf numFmtId="0" fontId="16" fillId="0" borderId="0" xfId="24" quotePrefix="1" applyNumberFormat="1" applyFont="1" applyFill="1" applyBorder="1" applyAlignment="1">
      <alignment horizontal="center"/>
    </xf>
    <xf numFmtId="0" fontId="16" fillId="0" borderId="0" xfId="30" quotePrefix="1" applyNumberFormat="1" applyFont="1" applyFill="1" applyBorder="1" applyAlignment="1">
      <alignment horizontal="center"/>
    </xf>
    <xf numFmtId="39" fontId="17" fillId="0" borderId="0" xfId="5" applyNumberFormat="1" applyFont="1" applyFill="1" applyBorder="1">
      <alignment horizontal="right" vertical="center"/>
    </xf>
    <xf numFmtId="39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37" fontId="0" fillId="0" borderId="0" xfId="0" applyNumberFormat="1"/>
    <xf numFmtId="0" fontId="18" fillId="0" borderId="0" xfId="0" applyFont="1"/>
    <xf numFmtId="170" fontId="18" fillId="0" borderId="0" xfId="0" applyNumberFormat="1" applyFont="1" applyAlignment="1">
      <alignment horizontal="left"/>
    </xf>
    <xf numFmtId="0" fontId="5" fillId="0" borderId="1" xfId="0" applyFont="1" applyBorder="1"/>
    <xf numFmtId="0" fontId="19" fillId="0" borderId="0" xfId="0" applyFont="1" applyFill="1" applyAlignment="1">
      <alignment horizontal="right"/>
    </xf>
    <xf numFmtId="0" fontId="2" fillId="0" borderId="0" xfId="31" applyFont="1" applyAlignment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32">
    <cellStyle name="Comma" xfId="1" builtinId="3"/>
    <cellStyle name="Currency" xfId="2" builtinId="4"/>
    <cellStyle name="Normal" xfId="0" builtinId="0"/>
    <cellStyle name="Normal 36" xfId="31"/>
    <cellStyle name="Percent" xfId="3" builtinId="5"/>
    <cellStyle name="SAPBorder" xfId="23"/>
    <cellStyle name="SAPDataCell" xfId="5"/>
    <cellStyle name="SAPDataTotalCell" xfId="6"/>
    <cellStyle name="SAPDimensionCell" xfId="4"/>
    <cellStyle name="SAPEditableDataCell" xfId="8"/>
    <cellStyle name="SAPEditableDataTotalCell" xfId="11"/>
    <cellStyle name="SAPEmphasized" xfId="7"/>
    <cellStyle name="SAPExceptionLevel1" xfId="14"/>
    <cellStyle name="SAPExceptionLevel2" xfId="15"/>
    <cellStyle name="SAPExceptionLevel3" xfId="16"/>
    <cellStyle name="SAPExceptionLevel4" xfId="17"/>
    <cellStyle name="SAPExceptionLevel5" xfId="18"/>
    <cellStyle name="SAPExceptionLevel6" xfId="19"/>
    <cellStyle name="SAPExceptionLevel7" xfId="20"/>
    <cellStyle name="SAPExceptionLevel8" xfId="21"/>
    <cellStyle name="SAPExceptionLevel9" xfId="22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10"/>
    <cellStyle name="SAPLockedDataTotalCell" xfId="13"/>
    <cellStyle name="SAPMemberCell" xfId="24"/>
    <cellStyle name="SAPMemberTotalCell" xfId="25"/>
    <cellStyle name="SAPReadonlyDataCell" xfId="9"/>
    <cellStyle name="SAPReadonlyDataTotalCell" xfId="1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31">
          <cell r="A31" t="str">
            <v>Ann Bulkley</v>
          </cell>
          <cell r="C31" t="str">
            <v>Witness Responsible:   Ann Bulkley</v>
          </cell>
        </row>
        <row r="32">
          <cell r="A32" t="str">
            <v>Brent O'Neill</v>
          </cell>
          <cell r="C32" t="str">
            <v>Witness Responsible:   Brent O'Neill</v>
          </cell>
        </row>
        <row r="33">
          <cell r="A33" t="str">
            <v>Chuck Rea</v>
          </cell>
          <cell r="C33" t="str">
            <v>Witness Responsible:   Chuck Rea</v>
          </cell>
        </row>
        <row r="34">
          <cell r="A34" t="str">
            <v>Ed Spitznagel</v>
          </cell>
          <cell r="C34" t="str">
            <v>Witness Responsible:   Ed Spitznagel</v>
          </cell>
        </row>
        <row r="35">
          <cell r="A35" t="str">
            <v>John Wilde</v>
          </cell>
          <cell r="C35" t="str">
            <v>Witness Responsible:   John Wilde</v>
          </cell>
        </row>
        <row r="36">
          <cell r="A36" t="str">
            <v>Kevin Rogers</v>
          </cell>
          <cell r="C36" t="str">
            <v>Witness Responsible:   Kevin Rogers</v>
          </cell>
        </row>
        <row r="37">
          <cell r="A37" t="str">
            <v>James Pellock</v>
          </cell>
          <cell r="C37" t="str">
            <v>Witness Responsible:   James Pellock</v>
          </cell>
        </row>
        <row r="38">
          <cell r="A38" t="str">
            <v>Robert Mustich</v>
          </cell>
          <cell r="C38" t="str">
            <v>Witness Responsible:   Robert Mustich</v>
          </cell>
        </row>
        <row r="39">
          <cell r="A39" t="str">
            <v>Melissa Schwarzell</v>
          </cell>
          <cell r="C39" t="str">
            <v>Witness Responsible:   Melissa Schwarzell</v>
          </cell>
        </row>
        <row r="40">
          <cell r="A40" t="str">
            <v>Pat Baryenbruch</v>
          </cell>
          <cell r="C40" t="str">
            <v>Witness Responsible:   Pat Baryenbruch</v>
          </cell>
        </row>
        <row r="41">
          <cell r="A41" t="str">
            <v>Nick Rowe</v>
          </cell>
          <cell r="C41" t="str">
            <v>Witness Responsible:   Nick Rowe</v>
          </cell>
        </row>
        <row r="42">
          <cell r="A42" t="str">
            <v>Scott Rungren</v>
          </cell>
          <cell r="C42" t="str">
            <v>Witness Responsible:   Scott Rungren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1"/>
  <sheetViews>
    <sheetView workbookViewId="0">
      <selection activeCell="C26" sqref="C26"/>
    </sheetView>
  </sheetViews>
  <sheetFormatPr defaultRowHeight="14.4" x14ac:dyDescent="0.3"/>
  <cols>
    <col min="1" max="1" width="22.33203125" bestFit="1" customWidth="1"/>
    <col min="3" max="3" width="43.6640625" bestFit="1" customWidth="1"/>
  </cols>
  <sheetData>
    <row r="1" spans="1:3" x14ac:dyDescent="0.3">
      <c r="A1" s="3" t="s">
        <v>23</v>
      </c>
    </row>
    <row r="2" spans="1:3" x14ac:dyDescent="0.3">
      <c r="A2" s="3" t="s">
        <v>24</v>
      </c>
    </row>
    <row r="5" spans="1:3" x14ac:dyDescent="0.3">
      <c r="A5" s="44" t="s">
        <v>40</v>
      </c>
      <c r="B5" s="44"/>
      <c r="C5" s="44" t="str">
        <f>'[1]Rate Case Constants'!C9</f>
        <v>Kentucky American Water Company</v>
      </c>
    </row>
    <row r="6" spans="1:3" x14ac:dyDescent="0.3">
      <c r="A6" s="44" t="s">
        <v>41</v>
      </c>
      <c r="B6" s="44"/>
      <c r="C6" s="44" t="str">
        <f>'[1]Rate Case Constants'!C10</f>
        <v>KENTUCKY AMERICAN WATER COMPANY</v>
      </c>
    </row>
    <row r="7" spans="1:3" x14ac:dyDescent="0.3">
      <c r="A7" s="44" t="s">
        <v>42</v>
      </c>
      <c r="B7" s="44"/>
      <c r="C7" s="44" t="str">
        <f>'[1]Rate Case Constants'!C11</f>
        <v>Case No. 2018-00358</v>
      </c>
    </row>
    <row r="8" spans="1:3" x14ac:dyDescent="0.3">
      <c r="A8" s="44" t="s">
        <v>43</v>
      </c>
      <c r="B8" s="44"/>
      <c r="C8" s="45">
        <f>'[1]Rate Case Constants'!C12</f>
        <v>43524</v>
      </c>
    </row>
    <row r="9" spans="1:3" x14ac:dyDescent="0.3">
      <c r="A9" s="44" t="s">
        <v>44</v>
      </c>
      <c r="B9" s="44"/>
      <c r="C9" s="45" t="str">
        <f>'[1]Rate Case Constants'!C13</f>
        <v>June 30, 2020</v>
      </c>
    </row>
    <row r="10" spans="1:3" x14ac:dyDescent="0.3">
      <c r="A10" s="44" t="s">
        <v>45</v>
      </c>
      <c r="B10" s="44"/>
      <c r="C10" s="44" t="str">
        <f>'[1]Rate Case Constants'!C14</f>
        <v>For the 12 Months Ending June 30, 2020</v>
      </c>
    </row>
    <row r="11" spans="1:3" x14ac:dyDescent="0.3">
      <c r="A11" s="44"/>
      <c r="B11" s="44"/>
      <c r="C11" s="44" t="str">
        <f>'[1]Rate Case Constants'!C15</f>
        <v>Base Year for the 12 Months Ended February 28, 2019</v>
      </c>
    </row>
    <row r="12" spans="1:3" x14ac:dyDescent="0.3">
      <c r="A12" s="44"/>
      <c r="B12" s="44"/>
      <c r="C12" s="44" t="str">
        <f>'[1]Rate Case Constants'!C16</f>
        <v>Base Year Adjustment</v>
      </c>
    </row>
    <row r="13" spans="1:3" x14ac:dyDescent="0.3">
      <c r="A13" s="44"/>
      <c r="B13" s="44"/>
      <c r="C13" s="44" t="str">
        <f>'[1]Rate Case Constants'!C17</f>
        <v>Forecast Year for the 12 Months Ended June 30, 2020</v>
      </c>
    </row>
    <row r="14" spans="1:3" x14ac:dyDescent="0.3">
      <c r="A14" s="44"/>
      <c r="B14" s="44"/>
      <c r="C14" s="44" t="str">
        <f>'[1]Rate Case Constants'!C18</f>
        <v>Attrition Year Adjustment at Present Rates:</v>
      </c>
    </row>
    <row r="15" spans="1:3" x14ac:dyDescent="0.3">
      <c r="A15" s="44"/>
      <c r="B15" s="44"/>
      <c r="C15" s="44" t="str">
        <f>'[1]Rate Case Constants'!C19</f>
        <v>Attrition Year at Present Rates</v>
      </c>
    </row>
    <row r="16" spans="1:3" x14ac:dyDescent="0.3">
      <c r="A16" s="44"/>
      <c r="B16" s="44"/>
      <c r="C16" s="44" t="str">
        <f>'[1]Rate Case Constants'!C20</f>
        <v>Adjustments for Proposed Rates:</v>
      </c>
    </row>
    <row r="17" spans="1:3" x14ac:dyDescent="0.3">
      <c r="A17" s="44"/>
      <c r="B17" s="44"/>
      <c r="C17" s="44" t="str">
        <f>'[1]Rate Case Constants'!C21</f>
        <v>Attrition Year at Proposed Rates</v>
      </c>
    </row>
    <row r="19" spans="1:3" x14ac:dyDescent="0.3">
      <c r="A19" s="46" t="s">
        <v>11</v>
      </c>
      <c r="B19" s="44"/>
      <c r="C19" s="44"/>
    </row>
    <row r="20" spans="1:3" x14ac:dyDescent="0.3">
      <c r="A20" s="44" t="str">
        <f>'[1]Rate Case Constants'!A31</f>
        <v>Ann Bulkley</v>
      </c>
      <c r="B20" s="44"/>
      <c r="C20" s="44" t="str">
        <f>'[1]Rate Case Constants'!C31</f>
        <v>Witness Responsible:   Ann Bulkley</v>
      </c>
    </row>
    <row r="21" spans="1:3" x14ac:dyDescent="0.3">
      <c r="A21" s="44" t="str">
        <f>'[1]Rate Case Constants'!A32</f>
        <v>Brent O'Neill</v>
      </c>
      <c r="B21" s="44"/>
      <c r="C21" s="44" t="str">
        <f>'[1]Rate Case Constants'!C32</f>
        <v>Witness Responsible:   Brent O'Neill</v>
      </c>
    </row>
    <row r="22" spans="1:3" x14ac:dyDescent="0.3">
      <c r="A22" s="44" t="str">
        <f>'[1]Rate Case Constants'!A33</f>
        <v>Chuck Rea</v>
      </c>
      <c r="B22" s="44"/>
      <c r="C22" s="44" t="str">
        <f>'[1]Rate Case Constants'!C33</f>
        <v>Witness Responsible:   Chuck Rea</v>
      </c>
    </row>
    <row r="23" spans="1:3" x14ac:dyDescent="0.3">
      <c r="A23" s="44" t="str">
        <f>'[1]Rate Case Constants'!A34</f>
        <v>Ed Spitznagel</v>
      </c>
      <c r="B23" s="44"/>
      <c r="C23" s="44" t="str">
        <f>'[1]Rate Case Constants'!C34</f>
        <v>Witness Responsible:   Ed Spitznagel</v>
      </c>
    </row>
    <row r="24" spans="1:3" x14ac:dyDescent="0.3">
      <c r="A24" s="44" t="str">
        <f>'[1]Rate Case Constants'!A35</f>
        <v>John Wilde</v>
      </c>
      <c r="B24" s="44"/>
      <c r="C24" s="44" t="str">
        <f>'[1]Rate Case Constants'!C35</f>
        <v>Witness Responsible:   John Wilde</v>
      </c>
    </row>
    <row r="25" spans="1:3" x14ac:dyDescent="0.3">
      <c r="A25" s="44" t="str">
        <f>'[1]Rate Case Constants'!A36</f>
        <v>Kevin Rogers</v>
      </c>
      <c r="B25" s="44"/>
      <c r="C25" s="44" t="str">
        <f>'[1]Rate Case Constants'!C36</f>
        <v>Witness Responsible:   Kevin Rogers</v>
      </c>
    </row>
    <row r="26" spans="1:3" x14ac:dyDescent="0.3">
      <c r="A26" s="44" t="str">
        <f>'[1]Rate Case Constants'!A37</f>
        <v>James Pellock</v>
      </c>
      <c r="B26" s="44"/>
      <c r="C26" s="44" t="str">
        <f>'[1]Rate Case Constants'!C37</f>
        <v>Witness Responsible:   James Pellock</v>
      </c>
    </row>
    <row r="27" spans="1:3" x14ac:dyDescent="0.3">
      <c r="A27" s="44" t="str">
        <f>'[1]Rate Case Constants'!A38</f>
        <v>Robert Mustich</v>
      </c>
      <c r="B27" s="44"/>
      <c r="C27" s="44" t="str">
        <f>'[1]Rate Case Constants'!C38</f>
        <v>Witness Responsible:   Robert Mustich</v>
      </c>
    </row>
    <row r="28" spans="1:3" x14ac:dyDescent="0.3">
      <c r="A28" s="44" t="str">
        <f>'[1]Rate Case Constants'!A39</f>
        <v>Melissa Schwarzell</v>
      </c>
      <c r="B28" s="44"/>
      <c r="C28" s="44" t="str">
        <f>'[1]Rate Case Constants'!C39</f>
        <v>Witness Responsible:   Melissa Schwarzell</v>
      </c>
    </row>
    <row r="29" spans="1:3" x14ac:dyDescent="0.3">
      <c r="A29" s="44" t="str">
        <f>'[1]Rate Case Constants'!A40</f>
        <v>Pat Baryenbruch</v>
      </c>
      <c r="B29" s="44"/>
      <c r="C29" s="44" t="str">
        <f>'[1]Rate Case Constants'!C40</f>
        <v>Witness Responsible:   Pat Baryenbruch</v>
      </c>
    </row>
    <row r="30" spans="1:3" x14ac:dyDescent="0.3">
      <c r="A30" s="44" t="str">
        <f>'[1]Rate Case Constants'!A41</f>
        <v>Nick Rowe</v>
      </c>
      <c r="B30" s="44"/>
      <c r="C30" s="44" t="str">
        <f>'[1]Rate Case Constants'!C41</f>
        <v>Witness Responsible:   Nick Rowe</v>
      </c>
    </row>
    <row r="31" spans="1:3" x14ac:dyDescent="0.3">
      <c r="A31" s="44" t="str">
        <f>'[1]Rate Case Constants'!A42</f>
        <v>Scott Rungren</v>
      </c>
      <c r="B31" s="44"/>
      <c r="C31" s="44" t="str">
        <f>'[1]Rate Case Constants'!C42</f>
        <v>Witness Responsible:   Scott Rungren</v>
      </c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36"/>
  <sheetViews>
    <sheetView workbookViewId="0">
      <selection activeCell="C26" sqref="C26"/>
    </sheetView>
  </sheetViews>
  <sheetFormatPr defaultRowHeight="14.4" x14ac:dyDescent="0.3"/>
  <cols>
    <col min="2" max="2" width="11.44140625" customWidth="1"/>
    <col min="3" max="8" width="17.5546875" style="25" customWidth="1"/>
  </cols>
  <sheetData>
    <row r="1" spans="1:28" x14ac:dyDescent="0.3">
      <c r="A1" s="3" t="s">
        <v>8</v>
      </c>
    </row>
    <row r="2" spans="1:28" x14ac:dyDescent="0.3">
      <c r="A2" s="3" t="s">
        <v>49</v>
      </c>
    </row>
    <row r="3" spans="1:28" x14ac:dyDescent="0.3">
      <c r="A3" s="34" t="s">
        <v>48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5" spans="1:28" x14ac:dyDescent="0.3">
      <c r="B5" s="41" t="s">
        <v>35</v>
      </c>
      <c r="C5" s="42" t="str">
        <f>'24 Month Average'!B11</f>
        <v>15110000</v>
      </c>
      <c r="D5" s="42" t="str">
        <f>'24 Month Average'!B12</f>
        <v>15130000</v>
      </c>
      <c r="E5" s="42" t="str">
        <f>'24 Month Average'!B13</f>
        <v>15140000</v>
      </c>
      <c r="F5" s="42" t="str">
        <f>'24 Month Average'!B14</f>
        <v>15199997</v>
      </c>
      <c r="G5" s="42" t="str">
        <f>'24 Month Average'!B15</f>
        <v>15199999</v>
      </c>
    </row>
    <row r="6" spans="1:28" ht="43.2" x14ac:dyDescent="0.3">
      <c r="B6" s="41" t="s">
        <v>34</v>
      </c>
      <c r="C6" s="42" t="str">
        <f>'24 Month Average'!A11</f>
        <v>Inventory - Plant Material</v>
      </c>
      <c r="D6" s="42" t="str">
        <f>'24 Month Average'!A12</f>
        <v>Inventory - Chemicals</v>
      </c>
      <c r="E6" s="42" t="str">
        <f>'24 Month Average'!A13</f>
        <v>Inventory - Other Materials &amp; Supplies</v>
      </c>
      <c r="F6" s="42" t="str">
        <f>'24 Month Average'!A14</f>
        <v>Inventory - Price Difference</v>
      </c>
      <c r="G6" s="42" t="str">
        <f>'24 Month Average'!A15</f>
        <v>Inventory - Conversion</v>
      </c>
    </row>
    <row r="7" spans="1:28" x14ac:dyDescent="0.3">
      <c r="B7" s="40">
        <f>'24 Month Average'!$C$10</f>
        <v>42643</v>
      </c>
      <c r="C7" s="43">
        <f>'24 Month Average'!$C$11</f>
        <v>589612.41</v>
      </c>
      <c r="D7" s="43">
        <f>'24 Month Average'!$C$12</f>
        <v>237744.97</v>
      </c>
      <c r="E7" s="43">
        <f>'24 Month Average'!$C$13</f>
        <v>23843.05</v>
      </c>
      <c r="F7" s="43">
        <f>'24 Month Average'!$C$14</f>
        <v>0</v>
      </c>
      <c r="G7" s="43">
        <f>'24 Month Average'!$C$15</f>
        <v>25.47</v>
      </c>
      <c r="H7" s="26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x14ac:dyDescent="0.3">
      <c r="B8" s="40">
        <f>'24 Month Average'!$D$10</f>
        <v>42674</v>
      </c>
      <c r="C8" s="43">
        <f>'24 Month Average'!$D$11</f>
        <v>603128.74</v>
      </c>
      <c r="D8" s="43">
        <f>'24 Month Average'!$D$12</f>
        <v>240918.26</v>
      </c>
      <c r="E8" s="43">
        <f>'24 Month Average'!$D$13</f>
        <v>3575.56</v>
      </c>
      <c r="F8" s="43">
        <f>'24 Month Average'!$D$14</f>
        <v>0</v>
      </c>
      <c r="G8" s="43">
        <f>'24 Month Average'!$D$15</f>
        <v>25.47</v>
      </c>
      <c r="H8" s="26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1:28" x14ac:dyDescent="0.3">
      <c r="B9" s="40">
        <f>'24 Month Average'!$E$10</f>
        <v>42704</v>
      </c>
      <c r="C9" s="43">
        <f>'24 Month Average'!$E$11</f>
        <v>574614.31999999995</v>
      </c>
      <c r="D9" s="43">
        <f>'24 Month Average'!$E$12</f>
        <v>242964.47</v>
      </c>
      <c r="E9" s="43">
        <f>'24 Month Average'!$E$13</f>
        <v>4202.32</v>
      </c>
      <c r="F9" s="43">
        <f>'24 Month Average'!$E$14</f>
        <v>0</v>
      </c>
      <c r="G9" s="43">
        <f>'24 Month Average'!$E$15</f>
        <v>25.47</v>
      </c>
      <c r="H9" s="26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1:28" x14ac:dyDescent="0.3">
      <c r="B10" s="40">
        <f>'24 Month Average'!$F$10</f>
        <v>42735</v>
      </c>
      <c r="C10" s="43">
        <f>'24 Month Average'!$F$11</f>
        <v>541352.43999999994</v>
      </c>
      <c r="D10" s="43">
        <f>'24 Month Average'!$F$12</f>
        <v>208511.87</v>
      </c>
      <c r="E10" s="43">
        <f>'24 Month Average'!$F$13</f>
        <v>5883.92</v>
      </c>
      <c r="F10" s="43">
        <f>'24 Month Average'!$F$14</f>
        <v>0</v>
      </c>
      <c r="G10" s="43">
        <f>'24 Month Average'!$F$15</f>
        <v>25.47</v>
      </c>
      <c r="H10" s="26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1:28" x14ac:dyDescent="0.3">
      <c r="B11" s="40">
        <f>'24 Month Average'!$G$10</f>
        <v>42766</v>
      </c>
      <c r="C11" s="43">
        <f>'24 Month Average'!$G$11</f>
        <v>537209.89</v>
      </c>
      <c r="D11" s="43">
        <f>'24 Month Average'!$G$12</f>
        <v>202032.17</v>
      </c>
      <c r="E11" s="43">
        <f>'24 Month Average'!$G$13</f>
        <v>3595.2</v>
      </c>
      <c r="F11" s="43">
        <f>'24 Month Average'!$G$14</f>
        <v>0</v>
      </c>
      <c r="G11" s="43">
        <f>'24 Month Average'!$G$15</f>
        <v>25.47</v>
      </c>
      <c r="H11" s="26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</row>
    <row r="12" spans="1:28" x14ac:dyDescent="0.3">
      <c r="B12" s="40">
        <f>'24 Month Average'!$H$10</f>
        <v>42794</v>
      </c>
      <c r="C12" s="43">
        <f>'24 Month Average'!$H$11</f>
        <v>525979.51</v>
      </c>
      <c r="D12" s="43">
        <f>'24 Month Average'!$H$12</f>
        <v>211846.71</v>
      </c>
      <c r="E12" s="43">
        <f>'24 Month Average'!$H$13</f>
        <v>1668.5</v>
      </c>
      <c r="F12" s="43">
        <f>'24 Month Average'!$H$14</f>
        <v>0</v>
      </c>
      <c r="G12" s="43">
        <f>'24 Month Average'!$H$15</f>
        <v>25.47</v>
      </c>
      <c r="H12" s="26"/>
    </row>
    <row r="13" spans="1:28" x14ac:dyDescent="0.3">
      <c r="B13" s="40">
        <f>'24 Month Average'!$I$10</f>
        <v>42825</v>
      </c>
      <c r="C13" s="43">
        <f>'24 Month Average'!$I$11</f>
        <v>558099.62</v>
      </c>
      <c r="D13" s="43">
        <f>'24 Month Average'!$I$12</f>
        <v>226320.1</v>
      </c>
      <c r="E13" s="43">
        <f>'24 Month Average'!$I$13</f>
        <v>239796.88</v>
      </c>
      <c r="F13" s="43">
        <f>'24 Month Average'!$I$14</f>
        <v>0</v>
      </c>
      <c r="G13" s="43">
        <f>'24 Month Average'!$I$15</f>
        <v>25.47</v>
      </c>
      <c r="H13" s="26"/>
    </row>
    <row r="14" spans="1:28" x14ac:dyDescent="0.3">
      <c r="B14" s="40">
        <f>'24 Month Average'!$J$10</f>
        <v>42855</v>
      </c>
      <c r="C14" s="43">
        <f>'24 Month Average'!$J$11</f>
        <v>796099.81</v>
      </c>
      <c r="D14" s="43">
        <f>'24 Month Average'!$J$12</f>
        <v>216071.03</v>
      </c>
      <c r="E14" s="43">
        <f>'24 Month Average'!$J$13</f>
        <v>8070.84</v>
      </c>
      <c r="F14" s="43">
        <f>'24 Month Average'!$J$14</f>
        <v>0</v>
      </c>
      <c r="G14" s="43">
        <f>'24 Month Average'!$J$15</f>
        <v>25.47</v>
      </c>
      <c r="H14" s="26"/>
    </row>
    <row r="15" spans="1:28" x14ac:dyDescent="0.3">
      <c r="B15" s="40">
        <f>'24 Month Average'!$K$10</f>
        <v>42886</v>
      </c>
      <c r="C15" s="43">
        <f>'24 Month Average'!$K$11</f>
        <v>910333.05</v>
      </c>
      <c r="D15" s="43">
        <f>'24 Month Average'!$K$12</f>
        <v>215047.63</v>
      </c>
      <c r="E15" s="43">
        <f>'24 Month Average'!$K$13</f>
        <v>1154.8399999999999</v>
      </c>
      <c r="F15" s="43">
        <f>'24 Month Average'!$K$14</f>
        <v>0</v>
      </c>
      <c r="G15" s="43">
        <f>'24 Month Average'!$K$15</f>
        <v>25.47</v>
      </c>
      <c r="H15" s="26"/>
    </row>
    <row r="16" spans="1:28" x14ac:dyDescent="0.3">
      <c r="B16" s="40">
        <f>'24 Month Average'!$L$10</f>
        <v>42916</v>
      </c>
      <c r="C16" s="43">
        <f>'24 Month Average'!$L$11</f>
        <v>435013.67</v>
      </c>
      <c r="D16" s="43">
        <f>'24 Month Average'!$L$12</f>
        <v>214805.05</v>
      </c>
      <c r="E16" s="43">
        <f>'24 Month Average'!$L$13</f>
        <v>12875.92</v>
      </c>
      <c r="F16" s="43">
        <f>'24 Month Average'!$L$14</f>
        <v>0</v>
      </c>
      <c r="G16" s="43">
        <f>'24 Month Average'!$L$15</f>
        <v>25.47</v>
      </c>
      <c r="H16" s="26"/>
    </row>
    <row r="17" spans="2:9" x14ac:dyDescent="0.3">
      <c r="B17" s="40">
        <f>'24 Month Average'!$M$10</f>
        <v>42947</v>
      </c>
      <c r="C17" s="43">
        <f>'24 Month Average'!$M$11</f>
        <v>520832.2</v>
      </c>
      <c r="D17" s="43">
        <f>'24 Month Average'!$M$12</f>
        <v>213838.26</v>
      </c>
      <c r="E17" s="43">
        <f>'24 Month Average'!$M$13</f>
        <v>2133.88</v>
      </c>
      <c r="F17" s="43">
        <f>'24 Month Average'!$M$14</f>
        <v>0</v>
      </c>
      <c r="G17" s="43">
        <f>'24 Month Average'!$M$15</f>
        <v>25.47</v>
      </c>
      <c r="H17" s="26"/>
    </row>
    <row r="18" spans="2:9" x14ac:dyDescent="0.3">
      <c r="B18" s="40">
        <f>'24 Month Average'!$N$10</f>
        <v>42978</v>
      </c>
      <c r="C18" s="43">
        <f>'24 Month Average'!$N$11</f>
        <v>512176.52</v>
      </c>
      <c r="D18" s="43">
        <f>'24 Month Average'!$N$12</f>
        <v>218495.81</v>
      </c>
      <c r="E18" s="43">
        <f>'24 Month Average'!$N$13</f>
        <v>4250.29</v>
      </c>
      <c r="F18" s="43">
        <f>'24 Month Average'!$N$14</f>
        <v>0</v>
      </c>
      <c r="G18" s="43">
        <f>'24 Month Average'!$N$15</f>
        <v>25.47</v>
      </c>
      <c r="H18" s="26"/>
    </row>
    <row r="19" spans="2:9" x14ac:dyDescent="0.3">
      <c r="B19" s="40">
        <f>'24 Month Average'!$O$10</f>
        <v>43008</v>
      </c>
      <c r="C19" s="43">
        <f>'24 Month Average'!$O$11</f>
        <v>518459.5</v>
      </c>
      <c r="D19" s="43">
        <f>'24 Month Average'!$O$12</f>
        <v>223774.29</v>
      </c>
      <c r="E19" s="43">
        <f>'24 Month Average'!$O$13</f>
        <v>16439.599999999999</v>
      </c>
      <c r="F19" s="43">
        <f>'24 Month Average'!$O$14</f>
        <v>0</v>
      </c>
      <c r="G19" s="43">
        <f>'24 Month Average'!$O$15</f>
        <v>25.47</v>
      </c>
      <c r="H19" s="26"/>
    </row>
    <row r="20" spans="2:9" x14ac:dyDescent="0.3">
      <c r="B20" s="40">
        <f>'24 Month Average'!$P$10</f>
        <v>43039</v>
      </c>
      <c r="C20" s="43">
        <f>'24 Month Average'!$P$11</f>
        <v>542225.5</v>
      </c>
      <c r="D20" s="43">
        <f>'24 Month Average'!$P$12</f>
        <v>207338.13</v>
      </c>
      <c r="E20" s="43">
        <f>'24 Month Average'!$P$13</f>
        <v>14850.98</v>
      </c>
      <c r="F20" s="43">
        <f>'24 Month Average'!$P$14</f>
        <v>0</v>
      </c>
      <c r="G20" s="43">
        <f>'24 Month Average'!$P$15</f>
        <v>25.47</v>
      </c>
      <c r="H20" s="26"/>
    </row>
    <row r="21" spans="2:9" x14ac:dyDescent="0.3">
      <c r="B21" s="40">
        <f>'24 Month Average'!$Q$10</f>
        <v>43069</v>
      </c>
      <c r="C21" s="43">
        <f>'24 Month Average'!$Q$11</f>
        <v>524299.85</v>
      </c>
      <c r="D21" s="43">
        <f>'24 Month Average'!$Q$12</f>
        <v>222565.93</v>
      </c>
      <c r="E21" s="43">
        <f>'24 Month Average'!$Q$13</f>
        <v>17987.38</v>
      </c>
      <c r="F21" s="43">
        <f>'24 Month Average'!$Q$14</f>
        <v>0</v>
      </c>
      <c r="G21" s="43">
        <f>'24 Month Average'!$Q$15</f>
        <v>25.47</v>
      </c>
      <c r="H21" s="26"/>
    </row>
    <row r="22" spans="2:9" x14ac:dyDescent="0.3">
      <c r="B22" s="40">
        <f>'24 Month Average'!$R$10</f>
        <v>43100</v>
      </c>
      <c r="C22" s="43">
        <f>'24 Month Average'!$R$11</f>
        <v>575145.43999999994</v>
      </c>
      <c r="D22" s="43">
        <f>'24 Month Average'!$R$12</f>
        <v>223912.78</v>
      </c>
      <c r="E22" s="43">
        <f>'24 Month Average'!$R$13</f>
        <v>6650.86</v>
      </c>
      <c r="F22" s="43">
        <f>'24 Month Average'!$R$14</f>
        <v>0</v>
      </c>
      <c r="G22" s="43">
        <f>'24 Month Average'!$R$15</f>
        <v>25.47</v>
      </c>
      <c r="H22" s="26"/>
    </row>
    <row r="23" spans="2:9" x14ac:dyDescent="0.3">
      <c r="B23" s="40">
        <f>'24 Month Average'!$S$10</f>
        <v>43131</v>
      </c>
      <c r="C23" s="43">
        <f>'24 Month Average'!$S$11</f>
        <v>546628.37</v>
      </c>
      <c r="D23" s="43">
        <f>'24 Month Average'!$S$12</f>
        <v>225922.22</v>
      </c>
      <c r="E23" s="43">
        <f>'24 Month Average'!$S$13</f>
        <v>101377.37</v>
      </c>
      <c r="F23" s="43">
        <f>'24 Month Average'!$S$14</f>
        <v>0</v>
      </c>
      <c r="G23" s="43">
        <f>'24 Month Average'!$S$15</f>
        <v>25.47</v>
      </c>
      <c r="H23" s="26"/>
    </row>
    <row r="24" spans="2:9" x14ac:dyDescent="0.3">
      <c r="B24" s="40">
        <f>'24 Month Average'!$T$10</f>
        <v>43159</v>
      </c>
      <c r="C24" s="43">
        <f>'24 Month Average'!$T$11</f>
        <v>581117.29</v>
      </c>
      <c r="D24" s="43">
        <f>'24 Month Average'!$T$12</f>
        <v>193283.78</v>
      </c>
      <c r="E24" s="43">
        <f>'24 Month Average'!$T$13</f>
        <v>0</v>
      </c>
      <c r="F24" s="43">
        <f>'24 Month Average'!$T$14</f>
        <v>0</v>
      </c>
      <c r="G24" s="43">
        <f>'24 Month Average'!$T$15</f>
        <v>25.47</v>
      </c>
      <c r="H24" s="26"/>
    </row>
    <row r="25" spans="2:9" x14ac:dyDescent="0.3">
      <c r="B25" s="40">
        <f>'24 Month Average'!$U$10</f>
        <v>43190</v>
      </c>
      <c r="C25" s="43">
        <f>'24 Month Average'!$U$11</f>
        <v>580003.77</v>
      </c>
      <c r="D25" s="43">
        <f>'24 Month Average'!$U$12</f>
        <v>196420.53</v>
      </c>
      <c r="E25" s="43">
        <f>'24 Month Average'!$U$13</f>
        <v>1824.03</v>
      </c>
      <c r="F25" s="43">
        <f>'24 Month Average'!$U$14</f>
        <v>0</v>
      </c>
      <c r="G25" s="43">
        <f>'24 Month Average'!$U$15</f>
        <v>25.47</v>
      </c>
      <c r="H25" s="26"/>
    </row>
    <row r="26" spans="2:9" x14ac:dyDescent="0.3">
      <c r="B26" s="40">
        <f>'24 Month Average'!$V$10</f>
        <v>43220</v>
      </c>
      <c r="C26" s="43">
        <f>'24 Month Average'!$V$11</f>
        <v>506621.35</v>
      </c>
      <c r="D26" s="43">
        <f>'24 Month Average'!$V$12</f>
        <v>211376.66</v>
      </c>
      <c r="E26" s="43">
        <f>'24 Month Average'!$V$13</f>
        <v>43.6</v>
      </c>
      <c r="F26" s="43">
        <f>'24 Month Average'!$V$14</f>
        <v>0</v>
      </c>
      <c r="G26" s="43">
        <f>'24 Month Average'!$V$15</f>
        <v>25.47</v>
      </c>
      <c r="H26" s="26"/>
    </row>
    <row r="27" spans="2:9" x14ac:dyDescent="0.3">
      <c r="B27" s="40">
        <f>'24 Month Average'!$W$10</f>
        <v>43251</v>
      </c>
      <c r="C27" s="43">
        <f>'24 Month Average'!$W$11</f>
        <v>502970.96</v>
      </c>
      <c r="D27" s="43">
        <f>'24 Month Average'!$W$12</f>
        <v>209965.23</v>
      </c>
      <c r="E27" s="43">
        <f>'24 Month Average'!$W$13</f>
        <v>20620.16</v>
      </c>
      <c r="F27" s="43">
        <f>'24 Month Average'!$W$14</f>
        <v>0</v>
      </c>
      <c r="G27" s="43">
        <f>'24 Month Average'!$W$15</f>
        <v>25.47</v>
      </c>
      <c r="H27" s="26"/>
    </row>
    <row r="28" spans="2:9" s="32" customFormat="1" x14ac:dyDescent="0.3">
      <c r="B28" s="40">
        <f>'24 Month Average'!$X$10</f>
        <v>43281</v>
      </c>
      <c r="C28" s="43">
        <f>'24 Month Average'!$X$11</f>
        <v>527842.67000000004</v>
      </c>
      <c r="D28" s="43">
        <f>'24 Month Average'!$X$12</f>
        <v>236135.03</v>
      </c>
      <c r="E28" s="43">
        <f>'24 Month Average'!$X$13</f>
        <v>255.19</v>
      </c>
      <c r="F28" s="43">
        <f>'24 Month Average'!$X$14</f>
        <v>0</v>
      </c>
      <c r="G28" s="43">
        <f>'24 Month Average'!$X$15</f>
        <v>25.47</v>
      </c>
      <c r="H28" s="26"/>
    </row>
    <row r="29" spans="2:9" s="32" customFormat="1" x14ac:dyDescent="0.3">
      <c r="B29" s="40">
        <f>'24 Month Average'!$Y$10</f>
        <v>43312</v>
      </c>
      <c r="C29" s="43">
        <f>'24 Month Average'!$Y$11</f>
        <v>525152.88</v>
      </c>
      <c r="D29" s="43">
        <f>'24 Month Average'!$Y$12</f>
        <v>184918.21</v>
      </c>
      <c r="E29" s="43">
        <f>'24 Month Average'!$Y$13</f>
        <v>16089.58</v>
      </c>
      <c r="F29" s="43">
        <f>'24 Month Average'!$Y$14</f>
        <v>0</v>
      </c>
      <c r="G29" s="43">
        <f>'24 Month Average'!$Y$15</f>
        <v>25.47</v>
      </c>
      <c r="H29" s="26"/>
    </row>
    <row r="30" spans="2:9" s="32" customFormat="1" x14ac:dyDescent="0.3">
      <c r="B30" s="40">
        <f>'24 Month Average'!$Z$10</f>
        <v>43343</v>
      </c>
      <c r="C30" s="43">
        <f>'24 Month Average'!$Z$11</f>
        <v>631447.56000000006</v>
      </c>
      <c r="D30" s="43">
        <f>'24 Month Average'!$Z$12</f>
        <v>193486.16</v>
      </c>
      <c r="E30" s="43">
        <f>'24 Month Average'!$Z$13</f>
        <v>35082.6</v>
      </c>
      <c r="F30" s="43">
        <f>'24 Month Average'!$Z$14</f>
        <v>0</v>
      </c>
      <c r="G30" s="43">
        <f>'24 Month Average'!$Z$15</f>
        <v>25.47</v>
      </c>
      <c r="H30" s="26"/>
    </row>
    <row r="31" spans="2:9" ht="15" thickBot="1" x14ac:dyDescent="0.35">
      <c r="C31" s="31">
        <f>AVERAGE(C7:C30)</f>
        <v>569431.97166666668</v>
      </c>
      <c r="D31" s="31">
        <f t="shared" ref="D31:G31" si="0">AVERAGE(D7:D30)</f>
        <v>215737.30333333334</v>
      </c>
      <c r="E31" s="31">
        <f t="shared" si="0"/>
        <v>22594.689583333329</v>
      </c>
      <c r="F31" s="31">
        <f t="shared" si="0"/>
        <v>0</v>
      </c>
      <c r="G31" s="31">
        <f t="shared" si="0"/>
        <v>25.470000000000013</v>
      </c>
      <c r="H31" s="26">
        <f>SUM(C31:G31)</f>
        <v>807789.43458333332</v>
      </c>
      <c r="I31" t="s">
        <v>21</v>
      </c>
    </row>
    <row r="32" spans="2:9" ht="15" thickTop="1" x14ac:dyDescent="0.3">
      <c r="C32" s="25" t="b">
        <f>C31='24 Month Average'!AA11</f>
        <v>1</v>
      </c>
      <c r="D32" s="25" t="b">
        <f>D31='24 Month Average'!AA12</f>
        <v>1</v>
      </c>
      <c r="E32" s="25" t="b">
        <f>E31='24 Month Average'!AA13</f>
        <v>1</v>
      </c>
      <c r="F32" s="25" t="b">
        <f>F31='24 Month Average'!AA14</f>
        <v>1</v>
      </c>
      <c r="G32" s="25" t="b">
        <f>G31='24 Month Average'!AA15</f>
        <v>1</v>
      </c>
    </row>
    <row r="35" spans="2:2" x14ac:dyDescent="0.3">
      <c r="B35" t="s">
        <v>22</v>
      </c>
    </row>
    <row r="36" spans="2:2" x14ac:dyDescent="0.3">
      <c r="B36" s="33">
        <f>+H31</f>
        <v>807789.43458333332</v>
      </c>
    </row>
  </sheetData>
  <pageMargins left="0.7" right="0.7" top="0.75" bottom="0.75" header="0.3" footer="0.3"/>
  <pageSetup scale="68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4"/>
  <sheetViews>
    <sheetView tabSelected="1" topLeftCell="A4" zoomScaleNormal="100" workbookViewId="0">
      <selection activeCell="A4" sqref="A4:K4"/>
    </sheetView>
  </sheetViews>
  <sheetFormatPr defaultRowHeight="14.4" x14ac:dyDescent="0.3"/>
  <cols>
    <col min="2" max="2" width="1.6640625" customWidth="1"/>
    <col min="3" max="3" width="38.6640625" bestFit="1" customWidth="1"/>
    <col min="4" max="4" width="1.6640625" customWidth="1"/>
    <col min="5" max="5" width="13.109375" bestFit="1" customWidth="1"/>
    <col min="6" max="6" width="1.6640625" customWidth="1"/>
    <col min="7" max="7" width="12" bestFit="1" customWidth="1"/>
    <col min="8" max="8" width="1.6640625" customWidth="1"/>
    <col min="9" max="9" width="12.33203125" customWidth="1"/>
    <col min="10" max="10" width="1.6640625" customWidth="1"/>
    <col min="11" max="11" width="13.109375" bestFit="1" customWidth="1"/>
    <col min="12" max="12" width="39.88671875" bestFit="1" customWidth="1"/>
  </cols>
  <sheetData>
    <row r="1" spans="1:12" x14ac:dyDescent="0.3">
      <c r="A1" s="48" t="s">
        <v>46</v>
      </c>
      <c r="B1" s="6"/>
      <c r="C1" s="6"/>
      <c r="D1" s="6"/>
      <c r="E1" s="6"/>
      <c r="F1" s="6"/>
      <c r="G1" s="6"/>
      <c r="H1" s="6"/>
      <c r="I1" s="6"/>
      <c r="J1" s="6"/>
      <c r="K1" s="49" t="s">
        <v>20</v>
      </c>
    </row>
    <row r="2" spans="1:12" x14ac:dyDescent="0.3">
      <c r="A2" s="48" t="s">
        <v>47</v>
      </c>
      <c r="G2" s="7"/>
      <c r="K2" s="47" t="str">
        <f ca="1">RIGHT(CELL("filename",$A$1),LEN(CELL("filename",$A$1))-SEARCH("\Exhibits",CELL("filename",$A$1),1))</f>
        <v>Exhibits\Rate Base\[KAWC 2018 Rate Case - Materials and Supplies.xlsx]Exhibit</v>
      </c>
      <c r="L2" s="8"/>
    </row>
    <row r="3" spans="1:12" s="32" customFormat="1" x14ac:dyDescent="0.3">
      <c r="G3" s="7"/>
      <c r="K3" s="47"/>
      <c r="L3" s="8"/>
    </row>
    <row r="4" spans="1:12" x14ac:dyDescent="0.3">
      <c r="A4" s="50" t="s">
        <v>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2" x14ac:dyDescent="0.3">
      <c r="A5" s="51" t="str">
        <f>'Link In'!C7</f>
        <v>Case No. 2018-00358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2" x14ac:dyDescent="0.3">
      <c r="A6" s="50" t="s">
        <v>10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2" x14ac:dyDescent="0.3">
      <c r="A7" s="50" t="s">
        <v>37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9" spans="1:12" s="9" customFormat="1" x14ac:dyDescent="0.3">
      <c r="A9" s="15" t="str">
        <f>'Link In'!C28</f>
        <v>Witness Responsible:   Melissa Schwarzell</v>
      </c>
      <c r="B9" s="7"/>
      <c r="D9" s="7"/>
      <c r="E9" s="7"/>
      <c r="F9" s="7"/>
      <c r="G9" s="7"/>
      <c r="H9" s="7"/>
      <c r="I9" s="7"/>
      <c r="J9" s="7"/>
    </row>
    <row r="10" spans="1:12" s="9" customFormat="1" x14ac:dyDescent="0.3">
      <c r="A10" s="15" t="s">
        <v>12</v>
      </c>
      <c r="B10" s="7"/>
      <c r="D10" s="7"/>
      <c r="E10" s="7"/>
      <c r="F10" s="7"/>
      <c r="G10" s="7"/>
      <c r="H10" s="7"/>
      <c r="I10" s="7"/>
      <c r="J10" s="7"/>
    </row>
    <row r="12" spans="1:12" ht="27.6" x14ac:dyDescent="0.3">
      <c r="A12" s="10" t="s">
        <v>13</v>
      </c>
      <c r="B12" s="11"/>
      <c r="C12" s="10" t="s">
        <v>14</v>
      </c>
      <c r="D12" s="11"/>
      <c r="E12" s="10" t="s">
        <v>51</v>
      </c>
      <c r="F12" s="11"/>
      <c r="G12" s="12" t="s">
        <v>15</v>
      </c>
      <c r="H12" s="13"/>
      <c r="I12" s="10" t="s">
        <v>16</v>
      </c>
      <c r="J12" s="11"/>
      <c r="K12" s="10" t="s">
        <v>50</v>
      </c>
      <c r="L12" s="13"/>
    </row>
    <row r="14" spans="1:12" ht="15" thickBot="1" x14ac:dyDescent="0.35">
      <c r="A14" s="14">
        <v>1</v>
      </c>
      <c r="C14" s="15" t="s">
        <v>36</v>
      </c>
      <c r="E14" s="16">
        <f>+'24 Month Average'!AA16</f>
        <v>807789.43458333332</v>
      </c>
      <c r="K14" s="17">
        <f>E14</f>
        <v>807789.43458333332</v>
      </c>
    </row>
    <row r="15" spans="1:12" ht="15" thickTop="1" x14ac:dyDescent="0.3">
      <c r="A15" s="14">
        <v>2</v>
      </c>
    </row>
    <row r="16" spans="1:12" x14ac:dyDescent="0.3">
      <c r="A16" s="14">
        <v>3</v>
      </c>
    </row>
    <row r="17" spans="1:13" x14ac:dyDescent="0.3">
      <c r="A17" s="14">
        <v>4</v>
      </c>
      <c r="C17" s="15" t="s">
        <v>17</v>
      </c>
    </row>
    <row r="18" spans="1:13" x14ac:dyDescent="0.3">
      <c r="A18" s="14">
        <v>5</v>
      </c>
      <c r="C18" s="18"/>
      <c r="G18" s="17">
        <v>0</v>
      </c>
      <c r="I18" s="14"/>
    </row>
    <row r="19" spans="1:13" ht="15" thickBot="1" x14ac:dyDescent="0.35">
      <c r="A19" s="14">
        <v>7</v>
      </c>
      <c r="C19" s="15" t="s">
        <v>18</v>
      </c>
      <c r="G19" s="19">
        <f>G18</f>
        <v>0</v>
      </c>
      <c r="K19" s="20">
        <f>G19</f>
        <v>0</v>
      </c>
    </row>
    <row r="20" spans="1:13" ht="15" thickTop="1" x14ac:dyDescent="0.3">
      <c r="A20" s="14">
        <v>8</v>
      </c>
    </row>
    <row r="21" spans="1:13" x14ac:dyDescent="0.3">
      <c r="A21" s="14">
        <v>9</v>
      </c>
      <c r="K21" s="21"/>
    </row>
    <row r="22" spans="1:13" ht="15" thickBot="1" x14ac:dyDescent="0.35">
      <c r="A22" s="14">
        <v>10</v>
      </c>
      <c r="C22" s="15" t="s">
        <v>19</v>
      </c>
      <c r="K22" s="22">
        <f>K14+K19</f>
        <v>807789.43458333332</v>
      </c>
    </row>
    <row r="23" spans="1:13" ht="15" thickTop="1" x14ac:dyDescent="0.3">
      <c r="A23" s="14">
        <v>11</v>
      </c>
    </row>
    <row r="24" spans="1:13" x14ac:dyDescent="0.3">
      <c r="A24" s="14">
        <v>12</v>
      </c>
    </row>
    <row r="25" spans="1:13" x14ac:dyDescent="0.3">
      <c r="A25" s="14">
        <v>13</v>
      </c>
      <c r="C25" t="s">
        <v>38</v>
      </c>
    </row>
    <row r="26" spans="1:13" x14ac:dyDescent="0.3">
      <c r="A26" s="14">
        <v>14</v>
      </c>
      <c r="C26" t="s">
        <v>39</v>
      </c>
    </row>
    <row r="27" spans="1:13" x14ac:dyDescent="0.3">
      <c r="A27" s="14">
        <v>15</v>
      </c>
      <c r="M27" s="23"/>
    </row>
    <row r="28" spans="1:13" x14ac:dyDescent="0.3">
      <c r="A28" s="14">
        <v>16</v>
      </c>
    </row>
    <row r="29" spans="1:13" x14ac:dyDescent="0.3">
      <c r="A29" s="14">
        <v>17</v>
      </c>
    </row>
    <row r="30" spans="1:13" x14ac:dyDescent="0.3">
      <c r="A30" s="14">
        <v>18</v>
      </c>
    </row>
    <row r="31" spans="1:13" x14ac:dyDescent="0.3">
      <c r="A31" s="14">
        <v>19</v>
      </c>
      <c r="L31" s="24"/>
    </row>
    <row r="32" spans="1:13" x14ac:dyDescent="0.3">
      <c r="A32" s="14">
        <v>20</v>
      </c>
    </row>
    <row r="33" spans="1:1" x14ac:dyDescent="0.3">
      <c r="A33" s="14">
        <v>21</v>
      </c>
    </row>
    <row r="34" spans="1:1" x14ac:dyDescent="0.3">
      <c r="A34" s="14">
        <v>22</v>
      </c>
    </row>
  </sheetData>
  <mergeCells count="4">
    <mergeCell ref="A4:K4"/>
    <mergeCell ref="A5:K5"/>
    <mergeCell ref="A6:K6"/>
    <mergeCell ref="A7:K7"/>
  </mergeCells>
  <printOptions horizontalCentered="1"/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workbookViewId="0">
      <selection activeCell="C26" sqref="C26"/>
    </sheetView>
  </sheetViews>
  <sheetFormatPr defaultRowHeight="14.4" x14ac:dyDescent="0.3"/>
  <cols>
    <col min="1" max="1" width="32.44140625" bestFit="1" customWidth="1"/>
    <col min="2" max="2" width="15" style="32" customWidth="1"/>
    <col min="3" max="6" width="11.44140625" customWidth="1"/>
    <col min="7" max="16" width="11.109375" bestFit="1" customWidth="1"/>
    <col min="17" max="18" width="12.5546875" bestFit="1" customWidth="1"/>
    <col min="19" max="19" width="11.109375" bestFit="1" customWidth="1"/>
    <col min="20" max="21" width="11.6640625" customWidth="1"/>
    <col min="22" max="26" width="11.6640625" style="32" customWidth="1"/>
    <col min="27" max="27" width="11.5546875" bestFit="1" customWidth="1"/>
  </cols>
  <sheetData>
    <row r="1" spans="1:27" s="32" customFormat="1" x14ac:dyDescent="0.3">
      <c r="A1" s="48" t="s">
        <v>46</v>
      </c>
      <c r="N1" s="49" t="s">
        <v>20</v>
      </c>
      <c r="Z1" s="49" t="s">
        <v>20</v>
      </c>
    </row>
    <row r="2" spans="1:27" s="32" customFormat="1" x14ac:dyDescent="0.3">
      <c r="A2" s="48" t="s">
        <v>47</v>
      </c>
      <c r="N2" s="47" t="str">
        <f ca="1">RIGHT(CELL("filename",$A$1),LEN(CELL("filename",$A$1))-SEARCH("\Exhibits",CELL("filename",$A$1),1))</f>
        <v>Exhibits\Rate Base\[KAWC 2018 Rate Case - Materials and Supplies.xlsx]24 Month Average</v>
      </c>
      <c r="Z2" s="47" t="str">
        <f ca="1">RIGHT(CELL("filename",$A$1),LEN(CELL("filename",$A$1))-SEARCH("\Exhibits",CELL("filename",$A$1),1))</f>
        <v>Exhibits\Rate Base\[KAWC 2018 Rate Case - Materials and Supplies.xlsx]24 Month Average</v>
      </c>
    </row>
    <row r="3" spans="1:27" s="32" customFormat="1" x14ac:dyDescent="0.3"/>
    <row r="4" spans="1:27" x14ac:dyDescent="0.3">
      <c r="A4" s="3" t="s">
        <v>8</v>
      </c>
      <c r="B4" s="3"/>
    </row>
    <row r="5" spans="1:27" x14ac:dyDescent="0.3">
      <c r="A5" s="3" t="s">
        <v>27</v>
      </c>
      <c r="B5" s="3"/>
    </row>
    <row r="6" spans="1:27" x14ac:dyDescent="0.3">
      <c r="A6" s="34" t="s">
        <v>25</v>
      </c>
      <c r="B6" s="34"/>
    </row>
    <row r="7" spans="1:27" x14ac:dyDescent="0.3">
      <c r="A7" s="3" t="str">
        <f>'Link In'!C7</f>
        <v>Case No. 2018-00358</v>
      </c>
    </row>
    <row r="9" spans="1:27" x14ac:dyDescent="0.3">
      <c r="AA9" s="4" t="s">
        <v>6</v>
      </c>
    </row>
    <row r="10" spans="1:27" x14ac:dyDescent="0.3">
      <c r="A10" s="4" t="s">
        <v>28</v>
      </c>
      <c r="B10" s="4" t="s">
        <v>26</v>
      </c>
      <c r="C10" s="35">
        <v>42643</v>
      </c>
      <c r="D10" s="35">
        <v>42674</v>
      </c>
      <c r="E10" s="35">
        <v>42704</v>
      </c>
      <c r="F10" s="35">
        <v>42735</v>
      </c>
      <c r="G10" s="35">
        <v>42766</v>
      </c>
      <c r="H10" s="35">
        <v>42794</v>
      </c>
      <c r="I10" s="35">
        <v>42825</v>
      </c>
      <c r="J10" s="35">
        <v>42855</v>
      </c>
      <c r="K10" s="35">
        <v>42886</v>
      </c>
      <c r="L10" s="35">
        <v>42916</v>
      </c>
      <c r="M10" s="35">
        <v>42947</v>
      </c>
      <c r="N10" s="35">
        <v>42978</v>
      </c>
      <c r="O10" s="35">
        <v>43008</v>
      </c>
      <c r="P10" s="35">
        <v>43039</v>
      </c>
      <c r="Q10" s="35">
        <v>43069</v>
      </c>
      <c r="R10" s="35">
        <v>43100</v>
      </c>
      <c r="S10" s="35">
        <v>43131</v>
      </c>
      <c r="T10" s="35">
        <v>43159</v>
      </c>
      <c r="U10" s="35">
        <v>43190</v>
      </c>
      <c r="V10" s="35">
        <v>43220</v>
      </c>
      <c r="W10" s="35">
        <v>43251</v>
      </c>
      <c r="X10" s="35">
        <v>43281</v>
      </c>
      <c r="Y10" s="35">
        <v>43312</v>
      </c>
      <c r="Z10" s="35">
        <v>43343</v>
      </c>
      <c r="AA10" s="5" t="s">
        <v>7</v>
      </c>
    </row>
    <row r="11" spans="1:27" x14ac:dyDescent="0.3">
      <c r="A11" t="s">
        <v>0</v>
      </c>
      <c r="B11" s="36" t="s">
        <v>29</v>
      </c>
      <c r="C11" s="38">
        <v>589612.41</v>
      </c>
      <c r="D11" s="38">
        <v>603128.74</v>
      </c>
      <c r="E11" s="38">
        <v>574614.31999999995</v>
      </c>
      <c r="F11" s="38">
        <v>541352.43999999994</v>
      </c>
      <c r="G11" s="38">
        <v>537209.89</v>
      </c>
      <c r="H11" s="38">
        <v>525979.51</v>
      </c>
      <c r="I11" s="38">
        <v>558099.62</v>
      </c>
      <c r="J11" s="38">
        <v>796099.81</v>
      </c>
      <c r="K11" s="38">
        <v>910333.05</v>
      </c>
      <c r="L11" s="38">
        <v>435013.67</v>
      </c>
      <c r="M11" s="38">
        <v>520832.2</v>
      </c>
      <c r="N11" s="38">
        <v>512176.52</v>
      </c>
      <c r="O11" s="38">
        <v>518459.5</v>
      </c>
      <c r="P11" s="38">
        <v>542225.5</v>
      </c>
      <c r="Q11" s="38">
        <v>524299.85</v>
      </c>
      <c r="R11" s="38">
        <v>575145.43999999994</v>
      </c>
      <c r="S11" s="38">
        <v>546628.37</v>
      </c>
      <c r="T11" s="38">
        <v>581117.29</v>
      </c>
      <c r="U11" s="38">
        <v>580003.77</v>
      </c>
      <c r="V11" s="38">
        <v>506621.35</v>
      </c>
      <c r="W11" s="38">
        <v>502970.96</v>
      </c>
      <c r="X11" s="38">
        <v>527842.67000000004</v>
      </c>
      <c r="Y11" s="38">
        <v>525152.88</v>
      </c>
      <c r="Z11" s="38">
        <v>631447.56000000006</v>
      </c>
      <c r="AA11" s="39">
        <f>AVERAGE(C11:Z11)</f>
        <v>569431.97166666668</v>
      </c>
    </row>
    <row r="12" spans="1:27" x14ac:dyDescent="0.3">
      <c r="A12" t="s">
        <v>1</v>
      </c>
      <c r="B12" s="36" t="s">
        <v>30</v>
      </c>
      <c r="C12" s="38">
        <v>237744.97</v>
      </c>
      <c r="D12" s="38">
        <v>240918.26</v>
      </c>
      <c r="E12" s="38">
        <v>242964.47</v>
      </c>
      <c r="F12" s="38">
        <v>208511.87</v>
      </c>
      <c r="G12" s="38">
        <v>202032.17</v>
      </c>
      <c r="H12" s="38">
        <v>211846.71</v>
      </c>
      <c r="I12" s="38">
        <v>226320.1</v>
      </c>
      <c r="J12" s="38">
        <v>216071.03</v>
      </c>
      <c r="K12" s="38">
        <v>215047.63</v>
      </c>
      <c r="L12" s="38">
        <v>214805.05</v>
      </c>
      <c r="M12" s="38">
        <v>213838.26</v>
      </c>
      <c r="N12" s="38">
        <v>218495.81</v>
      </c>
      <c r="O12" s="38">
        <v>223774.29</v>
      </c>
      <c r="P12" s="38">
        <v>207338.13</v>
      </c>
      <c r="Q12" s="38">
        <v>222565.93</v>
      </c>
      <c r="R12" s="38">
        <v>223912.78</v>
      </c>
      <c r="S12" s="38">
        <v>225922.22</v>
      </c>
      <c r="T12" s="38">
        <v>193283.78</v>
      </c>
      <c r="U12" s="38">
        <v>196420.53</v>
      </c>
      <c r="V12" s="38">
        <v>211376.66</v>
      </c>
      <c r="W12" s="38">
        <v>209965.23</v>
      </c>
      <c r="X12" s="38">
        <v>236135.03</v>
      </c>
      <c r="Y12" s="38">
        <v>184918.21</v>
      </c>
      <c r="Z12" s="38">
        <v>193486.16</v>
      </c>
      <c r="AA12" s="39">
        <f t="shared" ref="AA12:AA15" si="0">AVERAGE(C12:Z12)</f>
        <v>215737.30333333334</v>
      </c>
    </row>
    <row r="13" spans="1:27" x14ac:dyDescent="0.3">
      <c r="A13" t="s">
        <v>2</v>
      </c>
      <c r="B13" s="36" t="s">
        <v>31</v>
      </c>
      <c r="C13" s="38">
        <v>23843.05</v>
      </c>
      <c r="D13" s="38">
        <v>3575.56</v>
      </c>
      <c r="E13" s="38">
        <v>4202.32</v>
      </c>
      <c r="F13" s="38">
        <v>5883.92</v>
      </c>
      <c r="G13" s="38">
        <v>3595.2</v>
      </c>
      <c r="H13" s="38">
        <v>1668.5</v>
      </c>
      <c r="I13" s="38">
        <v>239796.88</v>
      </c>
      <c r="J13" s="38">
        <v>8070.84</v>
      </c>
      <c r="K13" s="38">
        <v>1154.8399999999999</v>
      </c>
      <c r="L13" s="38">
        <v>12875.92</v>
      </c>
      <c r="M13" s="38">
        <v>2133.88</v>
      </c>
      <c r="N13" s="38">
        <v>4250.29</v>
      </c>
      <c r="O13" s="38">
        <v>16439.599999999999</v>
      </c>
      <c r="P13" s="38">
        <v>14850.98</v>
      </c>
      <c r="Q13" s="38">
        <v>17987.38</v>
      </c>
      <c r="R13" s="38">
        <v>6650.86</v>
      </c>
      <c r="S13" s="38">
        <v>101377.37</v>
      </c>
      <c r="T13" s="38">
        <v>0</v>
      </c>
      <c r="U13" s="38">
        <v>1824.03</v>
      </c>
      <c r="V13" s="38">
        <v>43.6</v>
      </c>
      <c r="W13" s="38">
        <v>20620.16</v>
      </c>
      <c r="X13" s="38">
        <v>255.19</v>
      </c>
      <c r="Y13" s="38">
        <v>16089.58</v>
      </c>
      <c r="Z13" s="38">
        <v>35082.6</v>
      </c>
      <c r="AA13" s="39">
        <f t="shared" si="0"/>
        <v>22594.689583333329</v>
      </c>
    </row>
    <row r="14" spans="1:27" x14ac:dyDescent="0.3">
      <c r="A14" t="s">
        <v>3</v>
      </c>
      <c r="B14" s="36" t="s">
        <v>32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9">
        <f t="shared" si="0"/>
        <v>0</v>
      </c>
    </row>
    <row r="15" spans="1:27" x14ac:dyDescent="0.3">
      <c r="A15" t="s">
        <v>4</v>
      </c>
      <c r="B15" s="36" t="s">
        <v>33</v>
      </c>
      <c r="C15" s="38">
        <v>25.47</v>
      </c>
      <c r="D15" s="38">
        <v>25.47</v>
      </c>
      <c r="E15" s="38">
        <v>25.47</v>
      </c>
      <c r="F15" s="38">
        <v>25.47</v>
      </c>
      <c r="G15" s="38">
        <v>25.47</v>
      </c>
      <c r="H15" s="38">
        <v>25.47</v>
      </c>
      <c r="I15" s="38">
        <v>25.47</v>
      </c>
      <c r="J15" s="38">
        <v>25.47</v>
      </c>
      <c r="K15" s="38">
        <v>25.47</v>
      </c>
      <c r="L15" s="38">
        <v>25.47</v>
      </c>
      <c r="M15" s="38">
        <v>25.47</v>
      </c>
      <c r="N15" s="38">
        <v>25.47</v>
      </c>
      <c r="O15" s="38">
        <v>25.47</v>
      </c>
      <c r="P15" s="38">
        <v>25.47</v>
      </c>
      <c r="Q15" s="38">
        <v>25.47</v>
      </c>
      <c r="R15" s="38">
        <v>25.47</v>
      </c>
      <c r="S15" s="38">
        <v>25.47</v>
      </c>
      <c r="T15" s="38">
        <v>25.47</v>
      </c>
      <c r="U15" s="38">
        <v>25.47</v>
      </c>
      <c r="V15" s="38">
        <v>25.47</v>
      </c>
      <c r="W15" s="38">
        <v>25.47</v>
      </c>
      <c r="X15" s="38">
        <v>25.47</v>
      </c>
      <c r="Y15" s="38">
        <v>25.47</v>
      </c>
      <c r="Z15" s="38">
        <v>25.47</v>
      </c>
      <c r="AA15" s="39">
        <f t="shared" si="0"/>
        <v>25.470000000000013</v>
      </c>
    </row>
    <row r="16" spans="1:27" ht="15" thickBot="1" x14ac:dyDescent="0.35">
      <c r="A16" t="s">
        <v>5</v>
      </c>
      <c r="B16" s="37"/>
      <c r="C16" s="1">
        <v>577522.6</v>
      </c>
      <c r="D16" s="1">
        <v>631237.6</v>
      </c>
      <c r="E16" s="1">
        <v>634441.34</v>
      </c>
      <c r="F16" s="1">
        <v>682482.33</v>
      </c>
      <c r="G16" s="1">
        <v>671366.04</v>
      </c>
      <c r="H16" s="1">
        <v>816924.87</v>
      </c>
      <c r="I16" s="1">
        <v>765556.66</v>
      </c>
      <c r="J16" s="1">
        <v>823471.28</v>
      </c>
      <c r="K16" s="1">
        <v>878554.37</v>
      </c>
      <c r="L16" s="1">
        <v>880450.76</v>
      </c>
      <c r="M16" s="1">
        <v>749202.25</v>
      </c>
      <c r="N16" s="1">
        <v>799298.37</v>
      </c>
      <c r="O16" s="1">
        <v>801637.91</v>
      </c>
      <c r="P16" s="1">
        <v>943657.78</v>
      </c>
      <c r="Q16" s="1">
        <v>1110492.29</v>
      </c>
      <c r="R16" s="1">
        <v>1115819.44</v>
      </c>
      <c r="S16" s="1">
        <v>908765.24</v>
      </c>
      <c r="T16" s="1">
        <f t="shared" ref="T16:Z16" si="1">SUM(T11:T15)</f>
        <v>774426.54</v>
      </c>
      <c r="U16" s="1">
        <f t="shared" si="1"/>
        <v>778273.8</v>
      </c>
      <c r="V16" s="1">
        <f t="shared" si="1"/>
        <v>718067.08</v>
      </c>
      <c r="W16" s="1">
        <f t="shared" si="1"/>
        <v>733581.82000000007</v>
      </c>
      <c r="X16" s="1">
        <f t="shared" si="1"/>
        <v>764258.36</v>
      </c>
      <c r="Y16" s="1">
        <f t="shared" si="1"/>
        <v>726186.1399999999</v>
      </c>
      <c r="Z16" s="1">
        <f t="shared" si="1"/>
        <v>860041.79</v>
      </c>
      <c r="AA16" s="1">
        <f>SUM(AA11:AA15)</f>
        <v>807789.43458333332</v>
      </c>
    </row>
    <row r="17" spans="1:27" ht="15" thickTop="1" x14ac:dyDescent="0.3"/>
    <row r="18" spans="1:27" x14ac:dyDescent="0.3">
      <c r="AA18" s="2"/>
    </row>
    <row r="25" spans="1:27" x14ac:dyDescent="0.3">
      <c r="A25" s="32"/>
      <c r="C25" s="27"/>
      <c r="D25" s="27"/>
      <c r="E25" s="27"/>
      <c r="F25" s="27"/>
      <c r="G25" s="27"/>
      <c r="H25" s="27"/>
      <c r="I25" s="27"/>
      <c r="J25" s="27"/>
    </row>
    <row r="26" spans="1:27" x14ac:dyDescent="0.3">
      <c r="A26" s="32"/>
      <c r="C26" s="27"/>
      <c r="D26" s="27"/>
      <c r="E26" s="30"/>
      <c r="F26" s="30"/>
      <c r="G26" s="30"/>
      <c r="H26" s="30"/>
      <c r="I26" s="29"/>
      <c r="J26" s="29"/>
    </row>
    <row r="27" spans="1:27" x14ac:dyDescent="0.3">
      <c r="A27" s="32"/>
      <c r="C27" s="28"/>
      <c r="D27" s="28"/>
      <c r="E27" s="28"/>
      <c r="F27" s="28"/>
      <c r="G27" s="28"/>
      <c r="H27" s="28"/>
      <c r="I27" s="28"/>
      <c r="J27" s="28"/>
    </row>
    <row r="28" spans="1:27" x14ac:dyDescent="0.3">
      <c r="A28" s="32"/>
      <c r="C28" s="28"/>
      <c r="D28" s="28"/>
      <c r="E28" s="28"/>
      <c r="F28" s="28"/>
      <c r="G28" s="28"/>
      <c r="H28" s="28"/>
      <c r="I28" s="28"/>
      <c r="J28" s="28"/>
    </row>
    <row r="29" spans="1:27" x14ac:dyDescent="0.3">
      <c r="A29" s="32"/>
      <c r="C29" s="28"/>
      <c r="D29" s="28"/>
      <c r="E29" s="28"/>
      <c r="F29" s="28"/>
      <c r="G29" s="28"/>
      <c r="H29" s="28"/>
      <c r="I29" s="28"/>
      <c r="J29" s="28"/>
    </row>
    <row r="30" spans="1:27" x14ac:dyDescent="0.3">
      <c r="A30" s="32"/>
      <c r="C30" s="28"/>
      <c r="D30" s="28"/>
      <c r="E30" s="28"/>
      <c r="F30" s="28"/>
      <c r="G30" s="28"/>
      <c r="H30" s="28"/>
      <c r="I30" s="28"/>
      <c r="J30" s="28"/>
    </row>
    <row r="31" spans="1:27" x14ac:dyDescent="0.3">
      <c r="A31" s="32"/>
      <c r="C31" s="28"/>
      <c r="D31" s="28"/>
      <c r="E31" s="28"/>
      <c r="F31" s="28"/>
      <c r="G31" s="28"/>
      <c r="H31" s="28"/>
      <c r="I31" s="28"/>
      <c r="J31" s="28"/>
    </row>
    <row r="32" spans="1:27" x14ac:dyDescent="0.3">
      <c r="A32" s="32"/>
      <c r="C32" s="27"/>
      <c r="D32" s="27"/>
      <c r="E32" s="27"/>
      <c r="F32" s="27"/>
      <c r="G32" s="27"/>
      <c r="H32" s="27"/>
      <c r="I32" s="27"/>
      <c r="J32" s="27"/>
    </row>
  </sheetData>
  <pageMargins left="0.7" right="0.7" top="0.75" bottom="0.75" header="0.3" footer="0.3"/>
  <pageSetup scale="63" fitToWidth="2" fitToHeight="0" orientation="landscape" r:id="rId1"/>
  <customProperties>
    <customPr name="_pios_id" r:id="rId2"/>
  </customProperties>
  <ignoredErrors>
    <ignoredError sqref="B11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Link In</vt:lpstr>
      <vt:lpstr>Link Out</vt:lpstr>
      <vt:lpstr>Exhibit</vt:lpstr>
      <vt:lpstr>24 Month Average</vt:lpstr>
      <vt:lpstr>'24 Month Average'!Print_Area</vt:lpstr>
      <vt:lpstr>Exhibit!Print_Area</vt:lpstr>
      <vt:lpstr>'24 Month Average'!Print_Titles</vt:lpstr>
    </vt:vector>
  </TitlesOfParts>
  <Company>American Water Works,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hunneldp</dc:creator>
  <cp:lastModifiedBy>Lori N O'Malley</cp:lastModifiedBy>
  <cp:lastPrinted>2018-12-06T16:22:21Z</cp:lastPrinted>
  <dcterms:created xsi:type="dcterms:W3CDTF">2015-04-09T12:20:14Z</dcterms:created>
  <dcterms:modified xsi:type="dcterms:W3CDTF">2018-12-06T16:22:25Z</dcterms:modified>
</cp:coreProperties>
</file>