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R:\KY\2018 Water Rate Case\Exhibits\O&amp;M\"/>
    </mc:Choice>
  </mc:AlternateContent>
  <bookViews>
    <workbookView xWindow="252" yWindow="108" windowWidth="15480" windowHeight="11340" tabRatio="790" activeTab="2"/>
  </bookViews>
  <sheets>
    <sheet name="Link In" sheetId="1" r:id="rId1"/>
    <sheet name="Link Out" sheetId="2" r:id="rId2"/>
    <sheet name="Exhibit" sheetId="3" r:id="rId3"/>
    <sheet name="Summary by Account" sheetId="5" r:id="rId4"/>
    <sheet name="Workpaper 1" sheetId="7" r:id="rId5"/>
    <sheet name="Workpaper 2" sheetId="9" r:id="rId6"/>
    <sheet name="Workpaper 3" sheetId="10" r:id="rId7"/>
    <sheet name="Notes" sheetId="4" r:id="rId8"/>
  </sheets>
  <externalReferences>
    <externalReference r:id="rId9"/>
    <externalReference r:id="rId10"/>
  </externalReferences>
  <definedNames>
    <definedName name="_xlnm.Print_Area" localSheetId="4">'Workpaper 1'!$A$1:$M$43</definedName>
    <definedName name="_xlnm.Print_Area" localSheetId="5">'Workpaper 2'!$A$1:$H$41</definedName>
    <definedName name="_xlnm.Print_Area" localSheetId="6">'Workpaper 3'!$A$1:$F$27</definedName>
  </definedNames>
  <calcPr calcId="162913" iterate="1"/>
</workbook>
</file>

<file path=xl/calcChain.xml><?xml version="1.0" encoding="utf-8"?>
<calcChain xmlns="http://schemas.openxmlformats.org/spreadsheetml/2006/main">
  <c r="A12" i="10" l="1"/>
  <c r="A11" i="10"/>
  <c r="A8" i="7"/>
  <c r="B8" i="10"/>
  <c r="B7" i="10"/>
  <c r="B6" i="10"/>
  <c r="B5" i="10"/>
  <c r="F1" i="10"/>
  <c r="G12" i="5" l="1"/>
  <c r="B22" i="3"/>
  <c r="D23" i="5" s="1"/>
  <c r="F2" i="10" l="1"/>
  <c r="A31" i="2" l="1"/>
  <c r="B81" i="1" l="1"/>
  <c r="F29" i="9" s="1"/>
  <c r="H29" i="9" s="1"/>
  <c r="B80" i="1"/>
  <c r="F28" i="9" s="1"/>
  <c r="H28" i="9" s="1"/>
  <c r="B78" i="1"/>
  <c r="B77" i="1"/>
  <c r="F26" i="9" s="1"/>
  <c r="B76" i="1"/>
  <c r="F25" i="9" s="1"/>
  <c r="B75" i="1"/>
  <c r="F24" i="9" s="1"/>
  <c r="B74" i="1"/>
  <c r="A81" i="1"/>
  <c r="E29" i="9" s="1"/>
  <c r="A80" i="1"/>
  <c r="E28" i="9" s="1"/>
  <c r="A77" i="1"/>
  <c r="E26" i="9" s="1"/>
  <c r="A76" i="1"/>
  <c r="E25" i="9" s="1"/>
  <c r="A75" i="1"/>
  <c r="E24" i="9" s="1"/>
  <c r="A74" i="1"/>
  <c r="E23" i="9" s="1"/>
  <c r="F23" i="9" l="1"/>
  <c r="F22" i="10"/>
  <c r="H30" i="9"/>
  <c r="H2" i="9"/>
  <c r="A73" i="1" l="1"/>
  <c r="E22" i="9" s="1"/>
  <c r="B70" i="1"/>
  <c r="F25" i="10" s="1"/>
  <c r="I29" i="7" l="1"/>
  <c r="I27" i="7"/>
  <c r="I26" i="7"/>
  <c r="I25" i="7"/>
  <c r="B66" i="1" l="1"/>
  <c r="J39" i="7" l="1"/>
  <c r="I35" i="7" l="1"/>
  <c r="J35" i="7" s="1"/>
  <c r="I34" i="7"/>
  <c r="J34" i="7" s="1"/>
  <c r="I33" i="7"/>
  <c r="J33" i="7" s="1"/>
  <c r="I32" i="7"/>
  <c r="J32" i="7" s="1"/>
  <c r="E19" i="5" s="1"/>
  <c r="I31" i="7"/>
  <c r="J31" i="7" s="1"/>
  <c r="I30" i="7"/>
  <c r="J30" i="7" s="1"/>
  <c r="J29" i="7"/>
  <c r="I28" i="7"/>
  <c r="J28" i="7" s="1"/>
  <c r="J27" i="7"/>
  <c r="J26" i="7"/>
  <c r="J25" i="7"/>
  <c r="E14" i="5" s="1"/>
  <c r="I24" i="7"/>
  <c r="J24" i="7" s="1"/>
  <c r="I23" i="7"/>
  <c r="J23" i="7" s="1"/>
  <c r="I22" i="7"/>
  <c r="J22" i="7" s="1"/>
  <c r="I21" i="7"/>
  <c r="J21" i="7" s="1"/>
  <c r="I20" i="7"/>
  <c r="J20" i="7" s="1"/>
  <c r="I19" i="7"/>
  <c r="M2" i="7"/>
  <c r="E15" i="5" l="1"/>
  <c r="H33" i="9"/>
  <c r="J40" i="7"/>
  <c r="E17" i="5" s="1"/>
  <c r="E16" i="5"/>
  <c r="H34" i="9"/>
  <c r="H38" i="9" s="1"/>
  <c r="E25" i="5" s="1"/>
  <c r="D21" i="3" s="1"/>
  <c r="I37" i="7"/>
  <c r="J19" i="7"/>
  <c r="H37" i="9" l="1"/>
  <c r="H35" i="9"/>
  <c r="J37" i="7"/>
  <c r="J42" i="7" s="1"/>
  <c r="F21" i="10" s="1"/>
  <c r="F23" i="10" s="1"/>
  <c r="F26" i="10" s="1"/>
  <c r="D31" i="2" s="1"/>
  <c r="E18" i="5"/>
  <c r="A19" i="5"/>
  <c r="A13" i="2" s="1"/>
  <c r="A18" i="5"/>
  <c r="A12" i="2" s="1"/>
  <c r="A17" i="5"/>
  <c r="A11" i="2" s="1"/>
  <c r="A16" i="5"/>
  <c r="A10" i="2" s="1"/>
  <c r="A15" i="5"/>
  <c r="A9" i="2" s="1"/>
  <c r="A30" i="1"/>
  <c r="A11" i="9" s="1"/>
  <c r="E23" i="5" l="1"/>
  <c r="D22" i="3" s="1"/>
  <c r="E24" i="5"/>
  <c r="D20" i="3" s="1"/>
  <c r="H39" i="9"/>
  <c r="A10" i="7"/>
  <c r="A35" i="1"/>
  <c r="H1" i="9" s="1"/>
  <c r="A32" i="1"/>
  <c r="B8" i="9" l="1"/>
  <c r="M1" i="7"/>
  <c r="I57" i="1"/>
  <c r="H57" i="1"/>
  <c r="I56" i="1"/>
  <c r="H56" i="1"/>
  <c r="I55" i="1"/>
  <c r="H55" i="1"/>
  <c r="I54" i="1"/>
  <c r="H54" i="1"/>
  <c r="I53" i="1"/>
  <c r="H53" i="1"/>
  <c r="I52" i="1"/>
  <c r="H52" i="1"/>
  <c r="I51" i="1"/>
  <c r="H51" i="1"/>
  <c r="I50" i="1"/>
  <c r="H50" i="1"/>
  <c r="I49" i="1"/>
  <c r="H49" i="1"/>
  <c r="I48" i="1"/>
  <c r="H48" i="1"/>
  <c r="I47" i="1"/>
  <c r="H47" i="1"/>
  <c r="I46" i="1"/>
  <c r="H46" i="1"/>
  <c r="I45" i="1"/>
  <c r="H45" i="1"/>
  <c r="Y57" i="1"/>
  <c r="X57" i="1"/>
  <c r="W57" i="1"/>
  <c r="V57" i="1"/>
  <c r="U57" i="1"/>
  <c r="T57" i="1"/>
  <c r="S57" i="1"/>
  <c r="R57" i="1"/>
  <c r="Q57" i="1"/>
  <c r="P57" i="1"/>
  <c r="O57" i="1"/>
  <c r="N57" i="1"/>
  <c r="M57" i="1"/>
  <c r="L57" i="1"/>
  <c r="K57" i="1"/>
  <c r="Y56" i="1"/>
  <c r="X56" i="1"/>
  <c r="W56" i="1"/>
  <c r="V56" i="1"/>
  <c r="U56" i="1"/>
  <c r="T56" i="1"/>
  <c r="S56" i="1"/>
  <c r="R56" i="1"/>
  <c r="Q56" i="1"/>
  <c r="P56" i="1"/>
  <c r="O56" i="1"/>
  <c r="N56" i="1"/>
  <c r="M56" i="1"/>
  <c r="L56" i="1"/>
  <c r="K56" i="1"/>
  <c r="Y55" i="1"/>
  <c r="X55" i="1"/>
  <c r="W55" i="1"/>
  <c r="V55" i="1"/>
  <c r="U55" i="1"/>
  <c r="T55" i="1"/>
  <c r="S55" i="1"/>
  <c r="R55" i="1"/>
  <c r="Q55" i="1"/>
  <c r="P55" i="1"/>
  <c r="O55" i="1"/>
  <c r="N55" i="1"/>
  <c r="M55" i="1"/>
  <c r="L55" i="1"/>
  <c r="K55" i="1"/>
  <c r="Y54" i="1"/>
  <c r="X54" i="1"/>
  <c r="W54" i="1"/>
  <c r="V54" i="1"/>
  <c r="U54" i="1"/>
  <c r="T54" i="1"/>
  <c r="S54" i="1"/>
  <c r="R54" i="1"/>
  <c r="Q54" i="1"/>
  <c r="P54" i="1"/>
  <c r="O54" i="1"/>
  <c r="N54" i="1"/>
  <c r="M54" i="1"/>
  <c r="L54" i="1"/>
  <c r="K54" i="1"/>
  <c r="Y53" i="1"/>
  <c r="X53" i="1"/>
  <c r="W53" i="1"/>
  <c r="V53" i="1"/>
  <c r="U53" i="1"/>
  <c r="T53" i="1"/>
  <c r="S53" i="1"/>
  <c r="R53" i="1"/>
  <c r="Q53" i="1"/>
  <c r="P53" i="1"/>
  <c r="O53" i="1"/>
  <c r="N53" i="1"/>
  <c r="M53" i="1"/>
  <c r="L53" i="1"/>
  <c r="K53" i="1"/>
  <c r="Y52" i="1"/>
  <c r="X52" i="1"/>
  <c r="W52" i="1"/>
  <c r="V52" i="1"/>
  <c r="U52" i="1"/>
  <c r="T52" i="1"/>
  <c r="S52" i="1"/>
  <c r="R52" i="1"/>
  <c r="Q52" i="1"/>
  <c r="P52" i="1"/>
  <c r="O52" i="1"/>
  <c r="N52" i="1"/>
  <c r="M52" i="1"/>
  <c r="L52" i="1"/>
  <c r="K52" i="1"/>
  <c r="Y51" i="1"/>
  <c r="X51" i="1"/>
  <c r="W51" i="1"/>
  <c r="V51" i="1"/>
  <c r="U51" i="1"/>
  <c r="T51" i="1"/>
  <c r="S51" i="1"/>
  <c r="R51" i="1"/>
  <c r="Q51" i="1"/>
  <c r="P51" i="1"/>
  <c r="O51" i="1"/>
  <c r="N51" i="1"/>
  <c r="M51" i="1"/>
  <c r="L51" i="1"/>
  <c r="K51" i="1"/>
  <c r="Y50" i="1"/>
  <c r="X50" i="1"/>
  <c r="W50" i="1"/>
  <c r="V50" i="1"/>
  <c r="U50" i="1"/>
  <c r="T50" i="1"/>
  <c r="S50" i="1"/>
  <c r="R50" i="1"/>
  <c r="Q50" i="1"/>
  <c r="P50" i="1"/>
  <c r="O50" i="1"/>
  <c r="N50" i="1"/>
  <c r="M50" i="1"/>
  <c r="L50" i="1"/>
  <c r="K50" i="1"/>
  <c r="Y49" i="1"/>
  <c r="X49" i="1"/>
  <c r="W49" i="1"/>
  <c r="V49" i="1"/>
  <c r="U49" i="1"/>
  <c r="T49" i="1"/>
  <c r="S49" i="1"/>
  <c r="R49" i="1"/>
  <c r="Q49" i="1"/>
  <c r="P49" i="1"/>
  <c r="O49" i="1"/>
  <c r="N49" i="1"/>
  <c r="M49" i="1"/>
  <c r="L49" i="1"/>
  <c r="K49" i="1"/>
  <c r="X48" i="1"/>
  <c r="W48" i="1"/>
  <c r="V48" i="1"/>
  <c r="U48" i="1"/>
  <c r="T48" i="1"/>
  <c r="S48" i="1"/>
  <c r="R48" i="1"/>
  <c r="Q48" i="1"/>
  <c r="P48" i="1"/>
  <c r="O48" i="1"/>
  <c r="N48" i="1"/>
  <c r="M48" i="1"/>
  <c r="L48" i="1"/>
  <c r="K48" i="1"/>
  <c r="Y47" i="1"/>
  <c r="X47" i="1"/>
  <c r="W47" i="1"/>
  <c r="V47" i="1"/>
  <c r="U47" i="1"/>
  <c r="T47" i="1"/>
  <c r="S47" i="1"/>
  <c r="R47" i="1"/>
  <c r="Q47" i="1"/>
  <c r="P47" i="1"/>
  <c r="O47" i="1"/>
  <c r="N47" i="1"/>
  <c r="M47" i="1"/>
  <c r="L47" i="1"/>
  <c r="K47" i="1"/>
  <c r="Y46" i="1"/>
  <c r="X46" i="1"/>
  <c r="W46" i="1"/>
  <c r="V46" i="1"/>
  <c r="U46" i="1"/>
  <c r="T46" i="1"/>
  <c r="S46" i="1"/>
  <c r="R46" i="1"/>
  <c r="Q46" i="1"/>
  <c r="P46" i="1"/>
  <c r="O46" i="1"/>
  <c r="N46" i="1"/>
  <c r="M46" i="1"/>
  <c r="L46" i="1"/>
  <c r="K46" i="1"/>
  <c r="X45" i="1"/>
  <c r="W45" i="1"/>
  <c r="V45" i="1"/>
  <c r="U45" i="1"/>
  <c r="T45" i="1"/>
  <c r="S45" i="1"/>
  <c r="R45" i="1"/>
  <c r="Q45" i="1"/>
  <c r="P45" i="1"/>
  <c r="O45" i="1"/>
  <c r="N45" i="1"/>
  <c r="M45" i="1"/>
  <c r="L45" i="1"/>
  <c r="K45" i="1"/>
  <c r="X22" i="1"/>
  <c r="W22" i="1"/>
  <c r="V22" i="1"/>
  <c r="U22" i="1"/>
  <c r="T22" i="1"/>
  <c r="S22" i="1"/>
  <c r="R22" i="1"/>
  <c r="Q22" i="1"/>
  <c r="P22" i="1"/>
  <c r="O22" i="1"/>
  <c r="N22" i="1"/>
  <c r="M22" i="1"/>
  <c r="L22" i="1"/>
  <c r="K22" i="1"/>
  <c r="I22" i="1"/>
  <c r="H22" i="1"/>
  <c r="X28" i="1"/>
  <c r="W28" i="1"/>
  <c r="V28" i="1"/>
  <c r="U28" i="1"/>
  <c r="T28" i="1"/>
  <c r="S28" i="1"/>
  <c r="R28" i="1"/>
  <c r="Q28" i="1"/>
  <c r="P28" i="1"/>
  <c r="O28" i="1"/>
  <c r="N28" i="1"/>
  <c r="M28" i="1"/>
  <c r="L28" i="1"/>
  <c r="K28" i="1"/>
  <c r="I28" i="1"/>
  <c r="H28" i="1"/>
  <c r="X27" i="1"/>
  <c r="W27" i="1"/>
  <c r="V27" i="1"/>
  <c r="U27" i="1"/>
  <c r="T27" i="1"/>
  <c r="S27" i="1"/>
  <c r="R27" i="1"/>
  <c r="Q27" i="1"/>
  <c r="P27" i="1"/>
  <c r="O27" i="1"/>
  <c r="N27" i="1"/>
  <c r="M27" i="1"/>
  <c r="L27" i="1"/>
  <c r="K27" i="1"/>
  <c r="I27" i="1"/>
  <c r="H27" i="1"/>
  <c r="X26" i="1"/>
  <c r="W26" i="1"/>
  <c r="V26" i="1"/>
  <c r="U26" i="1"/>
  <c r="T26" i="1"/>
  <c r="S26" i="1"/>
  <c r="R26" i="1"/>
  <c r="Q26" i="1"/>
  <c r="P26" i="1"/>
  <c r="O26" i="1"/>
  <c r="N26" i="1"/>
  <c r="M26" i="1"/>
  <c r="L26" i="1"/>
  <c r="K26" i="1"/>
  <c r="I26" i="1"/>
  <c r="H26" i="1"/>
  <c r="X25" i="1"/>
  <c r="W25" i="1"/>
  <c r="V25" i="1"/>
  <c r="U25" i="1"/>
  <c r="T25" i="1"/>
  <c r="S25" i="1"/>
  <c r="R25" i="1"/>
  <c r="Q25" i="1"/>
  <c r="P25" i="1"/>
  <c r="O25" i="1"/>
  <c r="N25" i="1"/>
  <c r="M25" i="1"/>
  <c r="L25" i="1"/>
  <c r="K25" i="1"/>
  <c r="I25" i="1"/>
  <c r="H25" i="1"/>
  <c r="X24" i="1"/>
  <c r="W24" i="1"/>
  <c r="V24" i="1"/>
  <c r="U24" i="1"/>
  <c r="T24" i="1"/>
  <c r="S24" i="1"/>
  <c r="R24" i="1"/>
  <c r="Q24" i="1"/>
  <c r="P24" i="1"/>
  <c r="O24" i="1"/>
  <c r="N24" i="1"/>
  <c r="M24" i="1"/>
  <c r="L24" i="1"/>
  <c r="K24" i="1"/>
  <c r="I24" i="1"/>
  <c r="H24" i="1"/>
  <c r="X23" i="1"/>
  <c r="W23" i="1"/>
  <c r="V23" i="1"/>
  <c r="U23" i="1"/>
  <c r="T23" i="1"/>
  <c r="S23" i="1"/>
  <c r="R23" i="1"/>
  <c r="Q23" i="1"/>
  <c r="P23" i="1"/>
  <c r="O23" i="1"/>
  <c r="N23" i="1"/>
  <c r="M23" i="1"/>
  <c r="L23" i="1"/>
  <c r="K23" i="1"/>
  <c r="I23" i="1"/>
  <c r="H23" i="1"/>
  <c r="X21" i="1"/>
  <c r="W21" i="1"/>
  <c r="V21" i="1"/>
  <c r="U21" i="1"/>
  <c r="T21" i="1"/>
  <c r="S21" i="1"/>
  <c r="R21" i="1"/>
  <c r="Q21" i="1"/>
  <c r="P21" i="1"/>
  <c r="O21" i="1"/>
  <c r="N21" i="1"/>
  <c r="M21" i="1"/>
  <c r="L21" i="1"/>
  <c r="K21" i="1"/>
  <c r="I21" i="1"/>
  <c r="H21" i="1"/>
  <c r="X20" i="1"/>
  <c r="W20" i="1"/>
  <c r="V20" i="1"/>
  <c r="U20" i="1"/>
  <c r="T20" i="1"/>
  <c r="S20" i="1"/>
  <c r="R20" i="1"/>
  <c r="Q20" i="1"/>
  <c r="P20" i="1"/>
  <c r="O20" i="1"/>
  <c r="N20" i="1"/>
  <c r="M20" i="1"/>
  <c r="L20" i="1"/>
  <c r="K20" i="1"/>
  <c r="I20" i="1"/>
  <c r="H20" i="1"/>
  <c r="X19" i="1"/>
  <c r="W19" i="1"/>
  <c r="V19" i="1"/>
  <c r="U19" i="1"/>
  <c r="T19" i="1"/>
  <c r="S19" i="1"/>
  <c r="R19" i="1"/>
  <c r="Q19" i="1"/>
  <c r="P19" i="1"/>
  <c r="O19" i="1"/>
  <c r="N19" i="1"/>
  <c r="M19" i="1"/>
  <c r="L19" i="1"/>
  <c r="K19" i="1"/>
  <c r="I19" i="1"/>
  <c r="H19" i="1"/>
  <c r="X18" i="1"/>
  <c r="W18" i="1"/>
  <c r="V18" i="1"/>
  <c r="U18" i="1"/>
  <c r="T18" i="1"/>
  <c r="S18" i="1"/>
  <c r="R18" i="1"/>
  <c r="Q18" i="1"/>
  <c r="P18" i="1"/>
  <c r="O18" i="1"/>
  <c r="N18" i="1"/>
  <c r="M18" i="1"/>
  <c r="L18" i="1"/>
  <c r="K18" i="1"/>
  <c r="I18" i="1"/>
  <c r="H18" i="1"/>
  <c r="X17" i="1"/>
  <c r="W17" i="1"/>
  <c r="V17" i="1"/>
  <c r="U17" i="1"/>
  <c r="T17" i="1"/>
  <c r="S17" i="1"/>
  <c r="R17" i="1"/>
  <c r="Q17" i="1"/>
  <c r="P17" i="1"/>
  <c r="O17" i="1"/>
  <c r="N17" i="1"/>
  <c r="M17" i="1"/>
  <c r="L17" i="1"/>
  <c r="K17" i="1"/>
  <c r="I17" i="1"/>
  <c r="H17" i="1"/>
  <c r="X16" i="1"/>
  <c r="W16" i="1"/>
  <c r="V16" i="1"/>
  <c r="U16" i="1"/>
  <c r="T16" i="1"/>
  <c r="S16" i="1"/>
  <c r="R16" i="1"/>
  <c r="Q16" i="1"/>
  <c r="P16" i="1"/>
  <c r="O16" i="1"/>
  <c r="N16" i="1"/>
  <c r="M16" i="1"/>
  <c r="L16" i="1"/>
  <c r="K16" i="1"/>
  <c r="I16" i="1"/>
  <c r="H16" i="1"/>
  <c r="B19" i="5" l="1"/>
  <c r="B13" i="2" s="1"/>
  <c r="B18" i="5"/>
  <c r="B12" i="2" s="1"/>
  <c r="Y22" i="1"/>
  <c r="Y16" i="1"/>
  <c r="C18" i="5" s="1"/>
  <c r="Y18" i="1"/>
  <c r="Y19" i="1"/>
  <c r="Y21" i="1"/>
  <c r="Y25" i="1"/>
  <c r="Y27" i="1"/>
  <c r="Y28" i="1"/>
  <c r="Y26" i="1"/>
  <c r="Y24" i="1"/>
  <c r="Y23" i="1"/>
  <c r="Y20" i="1"/>
  <c r="Y17" i="1"/>
  <c r="C19" i="5" s="1"/>
  <c r="A14" i="5"/>
  <c r="X44" i="1" l="1"/>
  <c r="W44" i="1"/>
  <c r="V44" i="1"/>
  <c r="U44" i="1"/>
  <c r="T44" i="1"/>
  <c r="S44" i="1"/>
  <c r="R44" i="1"/>
  <c r="Q44" i="1"/>
  <c r="P44" i="1"/>
  <c r="O44" i="1"/>
  <c r="N44" i="1"/>
  <c r="M44" i="1"/>
  <c r="L44" i="1"/>
  <c r="X43" i="1"/>
  <c r="W43" i="1"/>
  <c r="V43" i="1"/>
  <c r="U43" i="1"/>
  <c r="T43" i="1"/>
  <c r="S43" i="1"/>
  <c r="R43" i="1"/>
  <c r="Q43" i="1"/>
  <c r="P43" i="1"/>
  <c r="O43" i="1"/>
  <c r="N43" i="1"/>
  <c r="M43" i="1"/>
  <c r="L43" i="1"/>
  <c r="X42" i="1"/>
  <c r="W42" i="1"/>
  <c r="V42" i="1"/>
  <c r="U42" i="1"/>
  <c r="T42" i="1"/>
  <c r="S42" i="1"/>
  <c r="R42" i="1"/>
  <c r="Q42" i="1"/>
  <c r="P42" i="1"/>
  <c r="O42" i="1"/>
  <c r="N42" i="1"/>
  <c r="M42" i="1"/>
  <c r="L42" i="1"/>
  <c r="X41" i="1"/>
  <c r="W41" i="1"/>
  <c r="V41" i="1"/>
  <c r="U41" i="1"/>
  <c r="T41" i="1"/>
  <c r="S41" i="1"/>
  <c r="R41" i="1"/>
  <c r="Q41" i="1"/>
  <c r="P41" i="1"/>
  <c r="O41" i="1"/>
  <c r="N41" i="1"/>
  <c r="M41" i="1"/>
  <c r="L41" i="1"/>
  <c r="X15" i="1"/>
  <c r="W15" i="1"/>
  <c r="V15" i="1"/>
  <c r="U15" i="1"/>
  <c r="T15" i="1"/>
  <c r="S15" i="1"/>
  <c r="R15" i="1"/>
  <c r="Q15" i="1"/>
  <c r="P15" i="1"/>
  <c r="O15" i="1"/>
  <c r="N15" i="1"/>
  <c r="M15" i="1"/>
  <c r="L15" i="1"/>
  <c r="X14" i="1"/>
  <c r="W14" i="1"/>
  <c r="V14" i="1"/>
  <c r="U14" i="1"/>
  <c r="T14" i="1"/>
  <c r="S14" i="1"/>
  <c r="R14" i="1"/>
  <c r="Q14" i="1"/>
  <c r="P14" i="1"/>
  <c r="O14" i="1"/>
  <c r="N14" i="1"/>
  <c r="M14" i="1"/>
  <c r="L14" i="1"/>
  <c r="X13" i="1"/>
  <c r="W13" i="1"/>
  <c r="V13" i="1"/>
  <c r="U13" i="1"/>
  <c r="T13" i="1"/>
  <c r="S13" i="1"/>
  <c r="R13" i="1"/>
  <c r="Q13" i="1"/>
  <c r="P13" i="1"/>
  <c r="O13" i="1"/>
  <c r="N13" i="1"/>
  <c r="M13" i="1"/>
  <c r="L13" i="1"/>
  <c r="X12" i="1"/>
  <c r="W12" i="1"/>
  <c r="V12" i="1"/>
  <c r="U12" i="1"/>
  <c r="T12" i="1"/>
  <c r="S12" i="1"/>
  <c r="R12" i="1"/>
  <c r="Q12" i="1"/>
  <c r="P12" i="1"/>
  <c r="O12" i="1"/>
  <c r="N12" i="1"/>
  <c r="L12" i="1"/>
  <c r="K44" i="1"/>
  <c r="K43" i="1"/>
  <c r="K42" i="1"/>
  <c r="K41" i="1"/>
  <c r="K15" i="1"/>
  <c r="K14" i="1"/>
  <c r="K13" i="1"/>
  <c r="B15" i="5" s="1"/>
  <c r="B9" i="2" s="1"/>
  <c r="K12" i="1"/>
  <c r="B14" i="5" s="1"/>
  <c r="I44" i="1"/>
  <c r="H44" i="1"/>
  <c r="I43" i="1"/>
  <c r="H43" i="1"/>
  <c r="I42" i="1"/>
  <c r="H42" i="1"/>
  <c r="I41" i="1"/>
  <c r="H41" i="1"/>
  <c r="I15" i="1"/>
  <c r="H15" i="1"/>
  <c r="I14" i="1"/>
  <c r="H14" i="1"/>
  <c r="I13" i="1"/>
  <c r="H13" i="1"/>
  <c r="I12" i="1"/>
  <c r="H12" i="1"/>
  <c r="A3" i="2" s="1"/>
  <c r="A13" i="1"/>
  <c r="A12" i="1"/>
  <c r="A11" i="1"/>
  <c r="A10" i="1"/>
  <c r="A21" i="1"/>
  <c r="A15" i="1"/>
  <c r="A14" i="1"/>
  <c r="A12" i="9" s="1"/>
  <c r="A29" i="1"/>
  <c r="A36" i="1"/>
  <c r="M12" i="1"/>
  <c r="A11" i="7" l="1"/>
  <c r="B17" i="5"/>
  <c r="B11" i="2" s="1"/>
  <c r="B16" i="5"/>
  <c r="B10" i="2" s="1"/>
  <c r="E9" i="1"/>
  <c r="C9" i="1"/>
  <c r="B9" i="1"/>
  <c r="A9" i="1"/>
  <c r="B7" i="9" s="1"/>
  <c r="A8" i="1"/>
  <c r="C7" i="1"/>
  <c r="B7" i="1"/>
  <c r="A7" i="1"/>
  <c r="B6" i="9" s="1"/>
  <c r="A6" i="1"/>
  <c r="A5" i="1"/>
  <c r="A4" i="1"/>
  <c r="A3" i="1"/>
  <c r="B5" i="9" s="1"/>
  <c r="A2" i="1"/>
  <c r="A1" i="1"/>
  <c r="A6" i="7" l="1"/>
  <c r="A7" i="7"/>
  <c r="A5" i="7"/>
  <c r="X30" i="1"/>
  <c r="W30" i="1"/>
  <c r="V30" i="1"/>
  <c r="U30" i="1"/>
  <c r="S30" i="1"/>
  <c r="R30" i="1"/>
  <c r="O30" i="1"/>
  <c r="M30" i="1" l="1"/>
  <c r="Q30" i="1"/>
  <c r="T30" i="1"/>
  <c r="N30" i="1"/>
  <c r="P30" i="1"/>
  <c r="Y13" i="1"/>
  <c r="C15" i="5" s="1"/>
  <c r="Y14" i="1"/>
  <c r="C16" i="5" s="1"/>
  <c r="Y15" i="1"/>
  <c r="C17" i="5" s="1"/>
  <c r="Y12" i="1"/>
  <c r="C14" i="5" s="1"/>
  <c r="Y30" i="1" l="1"/>
  <c r="C15" i="3" s="1"/>
  <c r="N59" i="1" l="1"/>
  <c r="V59" i="1"/>
  <c r="M59" i="1"/>
  <c r="Q59" i="1"/>
  <c r="U59" i="1"/>
  <c r="O59" i="1"/>
  <c r="S59" i="1"/>
  <c r="W59" i="1"/>
  <c r="R59" i="1"/>
  <c r="P59" i="1"/>
  <c r="T59" i="1"/>
  <c r="X59" i="1"/>
  <c r="D2" i="4" l="1"/>
  <c r="E2" i="5"/>
  <c r="F2" i="3"/>
  <c r="A8" i="2" l="1"/>
  <c r="F19" i="3" l="1"/>
  <c r="D1" i="2"/>
  <c r="E12" i="5"/>
  <c r="C12" i="5"/>
  <c r="B8" i="2"/>
  <c r="B26" i="3" l="1"/>
  <c r="E13" i="3"/>
  <c r="D3" i="2"/>
  <c r="C13" i="3"/>
  <c r="B15" i="3"/>
  <c r="A4" i="5" l="1"/>
  <c r="A7" i="5"/>
  <c r="A10" i="5"/>
  <c r="A9" i="5"/>
  <c r="A5" i="5"/>
  <c r="E1" i="5"/>
  <c r="C21" i="5"/>
  <c r="C3" i="2"/>
  <c r="A26" i="2"/>
  <c r="D1" i="4" l="1"/>
  <c r="F1" i="3"/>
  <c r="A25" i="2"/>
  <c r="E21" i="5" l="1"/>
  <c r="F17" i="5" s="1"/>
  <c r="A9" i="3"/>
  <c r="B3" i="2"/>
  <c r="G17" i="5" l="1"/>
  <c r="D11" i="2" s="1"/>
  <c r="F18" i="5"/>
  <c r="F19" i="5"/>
  <c r="F16" i="5"/>
  <c r="F15" i="5"/>
  <c r="G15" i="5" s="1"/>
  <c r="F14" i="5"/>
  <c r="G14" i="5" s="1"/>
  <c r="A33" i="1"/>
  <c r="G16" i="5" l="1"/>
  <c r="D10" i="2" s="1"/>
  <c r="G18" i="5"/>
  <c r="D12" i="2" s="1"/>
  <c r="G19" i="5"/>
  <c r="D13" i="2" s="1"/>
  <c r="D8" i="2"/>
  <c r="F21" i="5"/>
  <c r="D9" i="2"/>
  <c r="A6" i="3"/>
  <c r="A6" i="5"/>
  <c r="A7" i="3"/>
  <c r="E15" i="3"/>
  <c r="A5" i="3"/>
  <c r="A10" i="3"/>
  <c r="A4" i="3"/>
  <c r="G21" i="5" l="1"/>
  <c r="Y45" i="1"/>
  <c r="Y48" i="1"/>
  <c r="Y43" i="1"/>
  <c r="Y42" i="1"/>
  <c r="Y41" i="1"/>
  <c r="Y44" i="1"/>
  <c r="Y59" i="1" l="1"/>
  <c r="D14" i="5" l="1"/>
  <c r="D15" i="5"/>
  <c r="D19" i="5"/>
  <c r="D17" i="5"/>
  <c r="D18" i="5"/>
  <c r="D16" i="5"/>
  <c r="E26" i="5"/>
  <c r="D21" i="5" l="1"/>
  <c r="D19" i="3" s="1"/>
  <c r="D21" i="2"/>
  <c r="D23" i="3" l="1"/>
  <c r="E23" i="3" s="1"/>
  <c r="E3" i="2" l="1"/>
  <c r="E26" i="3"/>
  <c r="F3" i="2" s="1"/>
</calcChain>
</file>

<file path=xl/connections.xml><?xml version="1.0" encoding="utf-8"?>
<connections xmlns="http://schemas.openxmlformats.org/spreadsheetml/2006/main">
  <connection id="1" name="Query from qgpl" type="1" refreshedVersion="3">
    <dbPr connection="DRIVER={Client Access ODBC Driver (32-bit)};SYSTEM=AWWHRH;DBQ=QGPL;DFTPKGLIB=QGPL;LANGUAGEID=ENU;PKG=QGPL/DEFAULT(IBM),2,0,1,0,512;SSL=;SIGNON=;" command="SELECT TWKYRENT.GLR3, TWKYRENT.GLANI, TWKYRENT.GLDGJ, TWKYRENT.GLSBL, TWKYRENT.GLDCT, TWKYRENT.GLDOC, TWKYRENT.GLEXA, TWKYRENT.GLAA, TWKYRENT.GLOBJ, TWKYRENT.GLCO, TWKYRENT.GLMCU, TWKYRENT.GLSUB, TWKYRENT.GLEXR, TWKYRENT.GLPN, TWKYRENT.GLFY_x000d__x000a_FROM AWWHRH.QGPL.TWKYRENT TWKYRENT"/>
  </connection>
</connections>
</file>

<file path=xl/sharedStrings.xml><?xml version="1.0" encoding="utf-8"?>
<sst xmlns="http://schemas.openxmlformats.org/spreadsheetml/2006/main" count="144" uniqueCount="99">
  <si>
    <t>Line No.</t>
  </si>
  <si>
    <t>Description</t>
  </si>
  <si>
    <t>Reference</t>
  </si>
  <si>
    <t xml:space="preserve"> Adjustments</t>
  </si>
  <si>
    <t>Adjustments:</t>
  </si>
  <si>
    <t>Total Adjustments:</t>
  </si>
  <si>
    <t>Account Description</t>
  </si>
  <si>
    <t>Notes:</t>
  </si>
  <si>
    <t>Adjustment by Account</t>
  </si>
  <si>
    <t>Workpaper #:</t>
  </si>
  <si>
    <t>Excel Reference:</t>
  </si>
  <si>
    <t>Work Paper Reference:</t>
  </si>
  <si>
    <t>Line Description</t>
  </si>
  <si>
    <t>Account</t>
  </si>
  <si>
    <t>NARUC</t>
  </si>
  <si>
    <t>A</t>
  </si>
  <si>
    <t>Supporting Exhibit Reference</t>
  </si>
  <si>
    <t>Line Number</t>
  </si>
  <si>
    <t>Adjustment for Forecast at Present Rates</t>
  </si>
  <si>
    <t>Adjustments for Proposed Rates</t>
  </si>
  <si>
    <t>Account No.</t>
  </si>
  <si>
    <t>Account Name</t>
  </si>
  <si>
    <t>Forecast</t>
  </si>
  <si>
    <t>Forecasted Test Year Financial Data:</t>
  </si>
  <si>
    <t>Line #</t>
  </si>
  <si>
    <t>Total</t>
  </si>
  <si>
    <t>Base Year Test Year Financial Data:</t>
  </si>
  <si>
    <t>Kentucky American Water Company</t>
  </si>
  <si>
    <t>is allocated by account based on the Base Year.</t>
  </si>
  <si>
    <t>B</t>
  </si>
  <si>
    <t>The 2020 budget is not allocated by account.  For rate case purposes, the Summary by Account tab Forecast Year</t>
  </si>
  <si>
    <t>Premiums increase</t>
  </si>
  <si>
    <t>Ins Work Comp-Waste Water</t>
  </si>
  <si>
    <t>Policy Date</t>
  </si>
  <si>
    <t xml:space="preserve">Amount of </t>
  </si>
  <si>
    <t>Pro Forma</t>
  </si>
  <si>
    <t xml:space="preserve">Pro Forma </t>
  </si>
  <si>
    <t>From</t>
  </si>
  <si>
    <t>To</t>
  </si>
  <si>
    <t>Policy Mths</t>
  </si>
  <si>
    <t>Percent Inc</t>
  </si>
  <si>
    <t>SAP Account</t>
  </si>
  <si>
    <t>Allocation</t>
  </si>
  <si>
    <t>Crime</t>
  </si>
  <si>
    <t>Payroll</t>
  </si>
  <si>
    <t>Directors and Officers</t>
  </si>
  <si>
    <t>Employment Practices</t>
  </si>
  <si>
    <t>Fiduciary</t>
  </si>
  <si>
    <t>Travel</t>
  </si>
  <si>
    <t>Lawyers</t>
  </si>
  <si>
    <t>Payroll &amp; Number of Attorneys</t>
  </si>
  <si>
    <t>Auto Liability</t>
  </si>
  <si>
    <t>Vehicles &amp; Loss Experience</t>
  </si>
  <si>
    <t>General Liability</t>
  </si>
  <si>
    <t>Payroll &amp; Loss Experience</t>
  </si>
  <si>
    <t>Consult Fee (AL,GL,WC)</t>
  </si>
  <si>
    <t>Broker Fee</t>
  </si>
  <si>
    <t>Excess Liab#1</t>
  </si>
  <si>
    <t>Excess Liab#2</t>
  </si>
  <si>
    <t>Excess Liab#3</t>
  </si>
  <si>
    <t>Property</t>
  </si>
  <si>
    <t>Insurable Property Value</t>
  </si>
  <si>
    <t>Cyber Crime#2</t>
  </si>
  <si>
    <t>Special Contingency Risk</t>
  </si>
  <si>
    <t>Aircraft Hull Liability-Drones</t>
  </si>
  <si>
    <t xml:space="preserve">Current Policy </t>
  </si>
  <si>
    <t>Annual Policy</t>
  </si>
  <si>
    <t>Ins Work Comp-Waste Water Rate Case</t>
  </si>
  <si>
    <t>Ins W/C Cap Credits</t>
  </si>
  <si>
    <t>CAPITALIZED CREDIT %</t>
  </si>
  <si>
    <t>Ins W/C Cap Credits%</t>
  </si>
  <si>
    <t>Ins W/C Cap Credits$</t>
  </si>
  <si>
    <t>Grand Total</t>
  </si>
  <si>
    <t>Year 2019</t>
  </si>
  <si>
    <t>ACQUISTIONS</t>
  </si>
  <si>
    <t>Customers</t>
  </si>
  <si>
    <t>Customer count - Kentucky American</t>
  </si>
  <si>
    <t>KENTUCKY AMERICAN</t>
  </si>
  <si>
    <t>Number of drones</t>
  </si>
  <si>
    <t>Percentage</t>
  </si>
  <si>
    <t>Dollars</t>
  </si>
  <si>
    <t>Forecast cost - Kentucky American</t>
  </si>
  <si>
    <t>Allocation of Waste Water Insurance Other than Group</t>
  </si>
  <si>
    <t>Allocation of dollars to Waste Water customers</t>
  </si>
  <si>
    <t>Ins Work Comp</t>
  </si>
  <si>
    <t>ACQUISITIONS</t>
  </si>
  <si>
    <t>Expense</t>
  </si>
  <si>
    <t>Forecast cost per customer - Kentucky American</t>
  </si>
  <si>
    <t>Forecast Insurance Other than Group - Kentucky American</t>
  </si>
  <si>
    <t>North Middletown Acquisition</t>
  </si>
  <si>
    <t>%toTTL</t>
  </si>
  <si>
    <t>PASSWORD PROTECTED</t>
  </si>
  <si>
    <t>Ins General Liability-Waste Water</t>
  </si>
  <si>
    <t>Ins General Liability-Waste Water Rate Case</t>
  </si>
  <si>
    <t>Workmen's Compensation</t>
  </si>
  <si>
    <t>Ins General Liability</t>
  </si>
  <si>
    <t>Acquisition Insurance Other than Group</t>
  </si>
  <si>
    <t>Insurance other than group adjustment is based upon 2018 premium invoices with an adjustment for current capitalized credits (workmen's' compensation).  Also included is an adjustment for an allocation for general liability waste water.  Included 2019 projected premium increase.</t>
  </si>
  <si>
    <t>North Middletown Acquistion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</si>
</sst>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numFmt numFmtId="165" formatCode="_-* #,##0_-;\-* #,##0_-;_-* &quot;-&quot;_-;_-@_-"/>
    <numFmt numFmtId="166" formatCode="#,##0.0_)_x;\(#,##0.0\)_x"/>
    <numFmt numFmtId="167" formatCode="\£\ #,##0_);[Red]\(\£\ #,##0\)"/>
    <numFmt numFmtId="168" formatCode="0.000_)"/>
    <numFmt numFmtId="169" formatCode="\ \ _•\–\ \ \ \ @"/>
    <numFmt numFmtId="170" formatCode="_-[$€-2]* #,##0.00_-;\-[$€-2]* #,##0.00_-;_-[$€-2]* &quot;-&quot;??_-"/>
    <numFmt numFmtId="171" formatCode="_-* #,##0\ _P_t_s_-;\-* #,##0\ _P_t_s_-;_-* &quot;-&quot;\ _P_t_s_-;_-@_-"/>
    <numFmt numFmtId="172" formatCode="_-* #,##0.00\ _P_t_s_-;\-* #,##0.00\ _P_t_s_-;_-* &quot;-&quot;??\ _P_t_s_-;_-@_-"/>
    <numFmt numFmtId="173" formatCode="_-&quot;S/.&quot;* #,##0_-;\-&quot;S/.&quot;* #,##0_-;_-&quot;S/.&quot;* &quot;-&quot;_-;_-@_-"/>
    <numFmt numFmtId="174" formatCode="_-&quot;S/.&quot;* #,##0.00_-;\-&quot;S/.&quot;* #,##0.00_-;_-&quot;S/.&quot;* &quot;-&quot;??_-;_-@_-"/>
    <numFmt numFmtId="175" formatCode="0.00_)"/>
    <numFmt numFmtId="176" formatCode="#,##0.0_);\(#,##0.0\)"/>
    <numFmt numFmtId="177" formatCode="[$-409]mmmm\ d\,\ yyyy;@"/>
    <numFmt numFmtId="178" formatCode="[$-409]mmm\-yy;@"/>
    <numFmt numFmtId="179" formatCode="&quot;$&quot;#,##0"/>
    <numFmt numFmtId="180" formatCode="_(* #,##0_);_(* \(#,##0\);_(* &quot;-&quot;??_);_(@_)"/>
    <numFmt numFmtId="181" formatCode="mm/dd/yy;@"/>
    <numFmt numFmtId="182" formatCode="0.0"/>
    <numFmt numFmtId="183" formatCode="0.000000000%"/>
    <numFmt numFmtId="184" formatCode="0_);\(0\)"/>
  </numFmts>
  <fonts count="51">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u val="singleAccounting"/>
      <sz val="10"/>
      <color indexed="1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sz val="8"/>
      <color indexed="12"/>
      <name val="Tms Rmn"/>
    </font>
    <font>
      <b/>
      <sz val="12"/>
      <name val="Times New Roman"/>
      <family val="1"/>
    </font>
    <font>
      <b/>
      <sz val="10"/>
      <color indexed="8"/>
      <name val="Times New Roman"/>
      <family val="1"/>
    </font>
    <font>
      <b/>
      <sz val="11"/>
      <color indexed="52"/>
      <name val="Calibri"/>
      <family val="2"/>
    </font>
    <font>
      <b/>
      <sz val="11"/>
      <color indexed="9"/>
      <name val="Calibri"/>
      <family val="2"/>
    </font>
    <font>
      <sz val="11"/>
      <name val="Tms Rmn"/>
      <family val="1"/>
    </font>
    <font>
      <sz val="10"/>
      <color theme="1"/>
      <name val="Arial"/>
      <family val="2"/>
    </font>
    <font>
      <sz val="10"/>
      <name val="MS Sans Serif"/>
      <family val="2"/>
    </font>
    <font>
      <sz val="11"/>
      <color indexed="12"/>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2"/>
      <name val="Times New Roman"/>
      <family val="1"/>
    </font>
    <font>
      <sz val="11"/>
      <color indexed="52"/>
      <name val="Calibri"/>
      <family val="2"/>
    </font>
    <font>
      <sz val="10"/>
      <name val="Times New Roman"/>
      <family val="1"/>
    </font>
    <font>
      <sz val="11"/>
      <color indexed="60"/>
      <name val="Calibri"/>
      <family val="2"/>
    </font>
    <font>
      <b/>
      <i/>
      <sz val="16"/>
      <name val="Helv"/>
    </font>
    <font>
      <sz val="10"/>
      <name val="Arial"/>
      <family val="2"/>
    </font>
    <font>
      <sz val="10"/>
      <color indexed="8"/>
      <name val="Arial"/>
      <family val="2"/>
    </font>
    <font>
      <sz val="14"/>
      <name val="–¾’©"/>
    </font>
    <font>
      <b/>
      <sz val="11"/>
      <color indexed="63"/>
      <name val="Calibri"/>
      <family val="2"/>
    </font>
    <font>
      <sz val="10"/>
      <name val="Palatino"/>
      <family val="1"/>
    </font>
    <font>
      <sz val="8"/>
      <name val="Times New Roman"/>
      <family val="1"/>
    </font>
    <font>
      <sz val="10"/>
      <color indexed="8"/>
      <name val="Times New Roman"/>
      <family val="1"/>
    </font>
    <font>
      <b/>
      <sz val="12"/>
      <color indexed="8"/>
      <name val="Times New Roman"/>
      <family val="1"/>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theme="1"/>
      <name val="Calibri"/>
      <family val="2"/>
      <scheme val="minor"/>
    </font>
    <font>
      <b/>
      <sz val="11"/>
      <color indexed="8"/>
      <name val="Calibri"/>
      <family val="2"/>
      <scheme val="minor"/>
    </font>
    <font>
      <b/>
      <sz val="11"/>
      <name val="Calibri"/>
      <family val="2"/>
      <scheme val="minor"/>
    </font>
    <font>
      <b/>
      <u/>
      <sz val="11"/>
      <color theme="1"/>
      <name val="Calibri"/>
      <family val="2"/>
      <scheme val="minor"/>
    </font>
    <font>
      <sz val="1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23">
    <border>
      <left/>
      <right/>
      <top/>
      <bottom/>
      <diagonal/>
    </border>
    <border>
      <left/>
      <right/>
      <top/>
      <bottom style="thin">
        <color indexed="6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99">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2" borderId="0"/>
    <xf numFmtId="0" fontId="3" fillId="2" borderId="0"/>
    <xf numFmtId="0" fontId="4" fillId="2" borderId="0"/>
    <xf numFmtId="0" fontId="5" fillId="2" borderId="0"/>
    <xf numFmtId="0" fontId="6" fillId="2" borderId="0"/>
    <xf numFmtId="0" fontId="7" fillId="2" borderId="0"/>
    <xf numFmtId="0" fontId="8" fillId="2" borderId="0"/>
    <xf numFmtId="164" fontId="2" fillId="3" borderId="2"/>
    <xf numFmtId="165" fontId="2" fillId="3" borderId="2"/>
    <xf numFmtId="164" fontId="2" fillId="3" borderId="2"/>
    <xf numFmtId="164" fontId="2" fillId="3" borderId="2"/>
    <xf numFmtId="164" fontId="2" fillId="3" borderId="2"/>
    <xf numFmtId="164" fontId="2" fillId="3" borderId="2"/>
    <xf numFmtId="0" fontId="4" fillId="3" borderId="0"/>
    <xf numFmtId="166" fontId="2" fillId="0" borderId="0" applyFont="0" applyFill="0" applyBorder="0" applyAlignment="0" applyProtection="0"/>
    <xf numFmtId="0" fontId="2" fillId="2" borderId="0"/>
    <xf numFmtId="0" fontId="3" fillId="2" borderId="0"/>
    <xf numFmtId="0" fontId="4" fillId="2" borderId="0"/>
    <xf numFmtId="0" fontId="2" fillId="2" borderId="0"/>
    <xf numFmtId="0" fontId="6" fillId="2" borderId="0"/>
    <xf numFmtId="0" fontId="7" fillId="2" borderId="0"/>
    <xf numFmtId="0" fontId="8" fillId="2" borderId="0"/>
    <xf numFmtId="0" fontId="9" fillId="0" borderId="0" applyNumberFormat="0" applyFill="0" applyBorder="0" applyProtection="0">
      <alignment horizontal="centerContinuous"/>
    </xf>
    <xf numFmtId="0" fontId="2" fillId="0" borderId="0"/>
    <xf numFmtId="167" fontId="10" fillId="0" borderId="0" applyFont="0" applyFill="0" applyBorder="0" applyAlignment="0" applyProtection="0"/>
    <xf numFmtId="0" fontId="10" fillId="0" borderId="0" applyFon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2" fillId="0" borderId="0" applyFont="0" applyFill="0" applyBorder="0" applyAlignment="0" applyProtection="0"/>
    <xf numFmtId="8" fontId="22" fillId="0" borderId="5">
      <protection locked="0"/>
    </xf>
    <xf numFmtId="169" fontId="10" fillId="0" borderId="0" applyFont="0" applyFill="0" applyBorder="0" applyAlignment="0" applyProtection="0"/>
    <xf numFmtId="170"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9" fillId="0" borderId="0" applyNumberFormat="0" applyFill="0" applyBorder="0" applyAlignment="0">
      <protection locked="0"/>
    </xf>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171" fontId="2" fillId="0" borderId="0" applyFont="0" applyFill="0" applyBorder="0" applyAlignment="0" applyProtection="0"/>
    <xf numFmtId="172" fontId="2"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5" fontId="33"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35"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35" fillId="25" borderId="10" applyNumberFormat="0" applyFont="0" applyAlignment="0" applyProtection="0"/>
    <xf numFmtId="0" fontId="35"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8" fillId="0" borderId="0" applyNumberFormat="0" applyFill="0" applyBorder="0" applyAlignment="0" applyProtection="0"/>
    <xf numFmtId="40" fontId="36" fillId="0" borderId="0" applyFont="0" applyFill="0" applyBorder="0" applyAlignment="0" applyProtection="0"/>
    <xf numFmtId="38" fontId="36" fillId="0" borderId="0" applyFont="0" applyFill="0" applyBorder="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9" fontId="20" fillId="0" borderId="0" applyFont="0" applyFill="0" applyBorder="0" applyAlignment="0" applyProtection="0"/>
    <xf numFmtId="7" fontId="38" fillId="0" borderId="0" applyFont="0" applyFill="0" applyBorder="0" applyAlignment="0" applyProtection="0"/>
    <xf numFmtId="0" fontId="39" fillId="0" borderId="12" applyNumberFormat="0" applyAlignment="0"/>
    <xf numFmtId="176" fontId="40" fillId="0" borderId="0"/>
    <xf numFmtId="0" fontId="40" fillId="0" borderId="13">
      <alignment horizontal="centerContinuous"/>
    </xf>
    <xf numFmtId="0" fontId="40" fillId="0" borderId="13">
      <protection locked="0"/>
    </xf>
    <xf numFmtId="0" fontId="40" fillId="0" borderId="13">
      <alignment horizontal="centerContinuous"/>
    </xf>
    <xf numFmtId="176" fontId="40" fillId="0" borderId="0"/>
    <xf numFmtId="0" fontId="40" fillId="0" borderId="13">
      <protection locked="0"/>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0" fontId="40" fillId="0" borderId="13">
      <protection locked="0"/>
    </xf>
    <xf numFmtId="176" fontId="40" fillId="0" borderId="0"/>
    <xf numFmtId="176" fontId="40" fillId="0" borderId="0"/>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protection locked="0"/>
    </xf>
    <xf numFmtId="0" fontId="40" fillId="0" borderId="13">
      <alignment horizontal="centerContinuous"/>
    </xf>
    <xf numFmtId="0" fontId="40" fillId="0" borderId="13">
      <protection locked="0"/>
    </xf>
    <xf numFmtId="0" fontId="40" fillId="0" borderId="13">
      <protection locked="0"/>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176" fontId="40" fillId="0" borderId="0"/>
    <xf numFmtId="0" fontId="31" fillId="0" borderId="0"/>
    <xf numFmtId="0" fontId="35" fillId="0" borderId="0" applyNumberFormat="0" applyBorder="0" applyAlignment="0"/>
    <xf numFmtId="0" fontId="40" fillId="0" borderId="0" applyNumberFormat="0" applyBorder="0" applyAlignment="0"/>
    <xf numFmtId="0" fontId="41" fillId="0" borderId="0" applyNumberFormat="0" applyBorder="0" applyAlignment="0"/>
    <xf numFmtId="0" fontId="16" fillId="0" borderId="0" applyNumberFormat="0" applyBorder="0" applyAlignment="0"/>
    <xf numFmtId="0" fontId="40" fillId="0" borderId="0" applyNumberFormat="0" applyBorder="0" applyAlignment="0"/>
    <xf numFmtId="0" fontId="15" fillId="0" borderId="1">
      <alignment horizont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4" fillId="0" borderId="0"/>
    <xf numFmtId="3" fontId="45" fillId="0" borderId="0"/>
    <xf numFmtId="0" fontId="2" fillId="0" borderId="0"/>
    <xf numFmtId="9" fontId="1" fillId="0" borderId="0" applyFont="0" applyFill="0" applyBorder="0" applyAlignment="0" applyProtection="0"/>
  </cellStyleXfs>
  <cellXfs count="134">
    <xf numFmtId="0" fontId="0" fillId="0" borderId="0" xfId="0"/>
    <xf numFmtId="0" fontId="46" fillId="0" borderId="0" xfId="0" applyFont="1" applyAlignment="1"/>
    <xf numFmtId="0" fontId="0" fillId="0" borderId="0" xfId="0" applyFont="1"/>
    <xf numFmtId="0" fontId="0" fillId="0" borderId="0" xfId="0" applyFont="1" applyAlignment="1"/>
    <xf numFmtId="0" fontId="46" fillId="0" borderId="0" xfId="0" applyFont="1" applyAlignment="1">
      <alignment horizontal="right"/>
    </xf>
    <xf numFmtId="0" fontId="46" fillId="0" borderId="0" xfId="0" applyFont="1" applyFill="1" applyAlignment="1">
      <alignment horizontal="right"/>
    </xf>
    <xf numFmtId="0" fontId="46" fillId="0" borderId="0" xfId="0" applyFont="1"/>
    <xf numFmtId="0" fontId="46" fillId="0" borderId="1" xfId="0" applyFont="1" applyBorder="1" applyAlignment="1">
      <alignment horizontal="center" wrapText="1"/>
    </xf>
    <xf numFmtId="0" fontId="0" fillId="0" borderId="0" xfId="0" applyFont="1" applyAlignment="1">
      <alignment horizontal="center"/>
    </xf>
    <xf numFmtId="0" fontId="0" fillId="0" borderId="0" xfId="0" applyFont="1" applyFill="1"/>
    <xf numFmtId="0" fontId="46" fillId="0" borderId="1" xfId="0" applyFont="1" applyBorder="1" applyAlignment="1">
      <alignment horizontal="center"/>
    </xf>
    <xf numFmtId="42" fontId="0" fillId="0" borderId="0" xfId="0" applyNumberFormat="1" applyFont="1"/>
    <xf numFmtId="14" fontId="47" fillId="0" borderId="1" xfId="1896" applyNumberFormat="1" applyFont="1" applyBorder="1" applyAlignment="1">
      <alignment horizontal="center" wrapText="1"/>
    </xf>
    <xf numFmtId="3" fontId="47" fillId="0" borderId="1" xfId="1896" applyFont="1" applyBorder="1" applyAlignment="1">
      <alignment horizontal="center" wrapText="1"/>
    </xf>
    <xf numFmtId="0" fontId="46" fillId="0" borderId="0" xfId="0" applyFont="1" applyAlignment="1">
      <alignment horizontal="left"/>
    </xf>
    <xf numFmtId="0" fontId="0" fillId="0" borderId="0" xfId="0" applyNumberFormat="1" applyFont="1" applyAlignment="1">
      <alignment horizontal="center"/>
    </xf>
    <xf numFmtId="0" fontId="0" fillId="0" borderId="0" xfId="0" applyNumberFormat="1" applyFont="1" applyAlignment="1">
      <alignment horizontal="left"/>
    </xf>
    <xf numFmtId="41" fontId="0" fillId="0" borderId="0" xfId="1" applyNumberFormat="1" applyFont="1" applyAlignment="1">
      <alignment horizontal="center"/>
    </xf>
    <xf numFmtId="177" fontId="0" fillId="0" borderId="0" xfId="0" applyNumberFormat="1" applyFont="1" applyAlignment="1">
      <alignment horizontal="left"/>
    </xf>
    <xf numFmtId="177" fontId="0" fillId="0" borderId="0" xfId="0" applyNumberFormat="1" applyFont="1" applyFill="1" applyAlignment="1">
      <alignment horizontal="left"/>
    </xf>
    <xf numFmtId="49" fontId="0" fillId="0" borderId="0" xfId="0" applyNumberFormat="1" applyFont="1"/>
    <xf numFmtId="49" fontId="0" fillId="0" borderId="0" xfId="0" applyNumberFormat="1" applyFont="1" applyFill="1"/>
    <xf numFmtId="14" fontId="0" fillId="0" borderId="0" xfId="0" applyNumberFormat="1" applyFont="1"/>
    <xf numFmtId="14" fontId="0" fillId="0" borderId="0" xfId="0" applyNumberFormat="1" applyFont="1" applyFill="1"/>
    <xf numFmtId="14" fontId="46" fillId="0" borderId="0" xfId="0" applyNumberFormat="1" applyFont="1"/>
    <xf numFmtId="14" fontId="46" fillId="0" borderId="0" xfId="0" applyNumberFormat="1" applyFont="1" applyFill="1"/>
    <xf numFmtId="0" fontId="0" fillId="26" borderId="0" xfId="0" applyFont="1" applyFill="1"/>
    <xf numFmtId="0" fontId="46" fillId="26" borderId="0" xfId="0" applyFont="1" applyFill="1"/>
    <xf numFmtId="0" fontId="46" fillId="0" borderId="0" xfId="0" applyFont="1" applyFill="1"/>
    <xf numFmtId="43" fontId="0" fillId="0" borderId="0" xfId="2" applyFont="1"/>
    <xf numFmtId="0" fontId="48" fillId="0" borderId="1" xfId="0" applyFont="1" applyBorder="1" applyAlignment="1">
      <alignment horizontal="center"/>
    </xf>
    <xf numFmtId="178" fontId="48" fillId="0" borderId="1" xfId="0" applyNumberFormat="1" applyFont="1" applyBorder="1" applyAlignment="1">
      <alignment horizontal="center"/>
    </xf>
    <xf numFmtId="43" fontId="0" fillId="0" borderId="15" xfId="2" applyFont="1" applyBorder="1"/>
    <xf numFmtId="37" fontId="0" fillId="0" borderId="0" xfId="0" applyNumberFormat="1" applyFont="1"/>
    <xf numFmtId="5" fontId="0" fillId="0" borderId="0" xfId="0" applyNumberFormat="1" applyFont="1"/>
    <xf numFmtId="5" fontId="0" fillId="0" borderId="15" xfId="1" applyNumberFormat="1" applyFont="1" applyBorder="1"/>
    <xf numFmtId="5" fontId="0" fillId="0" borderId="0" xfId="0" applyNumberFormat="1" applyFont="1" applyFill="1"/>
    <xf numFmtId="37" fontId="0" fillId="0" borderId="0" xfId="2" applyNumberFormat="1" applyFont="1" applyBorder="1"/>
    <xf numFmtId="43" fontId="0" fillId="0" borderId="17" xfId="0" applyNumberFormat="1" applyFont="1" applyBorder="1"/>
    <xf numFmtId="0" fontId="0" fillId="0" borderId="0" xfId="0" applyFont="1" applyBorder="1"/>
    <xf numFmtId="179" fontId="0" fillId="0" borderId="15" xfId="0" applyNumberFormat="1" applyFont="1" applyBorder="1" applyAlignment="1"/>
    <xf numFmtId="179" fontId="0" fillId="0" borderId="0" xfId="1" applyNumberFormat="1" applyFont="1" applyBorder="1"/>
    <xf numFmtId="179" fontId="0" fillId="0" borderId="0" xfId="0" applyNumberFormat="1" applyFont="1" applyBorder="1"/>
    <xf numFmtId="179" fontId="0" fillId="0" borderId="16" xfId="0" applyNumberFormat="1" applyFont="1" applyBorder="1"/>
    <xf numFmtId="0" fontId="1" fillId="0" borderId="0" xfId="1581" applyFont="1"/>
    <xf numFmtId="0" fontId="48" fillId="0" borderId="0" xfId="0" applyFont="1" applyBorder="1" applyAlignment="1">
      <alignment horizontal="center"/>
    </xf>
    <xf numFmtId="0" fontId="0" fillId="0" borderId="0" xfId="0" applyFont="1" applyFill="1" applyBorder="1"/>
    <xf numFmtId="0" fontId="48" fillId="0" borderId="0" xfId="0" applyFont="1" applyFill="1" applyBorder="1" applyAlignment="1">
      <alignment horizontal="center"/>
    </xf>
    <xf numFmtId="0" fontId="46" fillId="0" borderId="0" xfId="0" applyFont="1" applyFill="1" applyBorder="1" applyAlignment="1">
      <alignment horizontal="center"/>
    </xf>
    <xf numFmtId="43" fontId="0" fillId="0" borderId="0" xfId="2" applyFont="1" applyFill="1" applyBorder="1"/>
    <xf numFmtId="0" fontId="46" fillId="0" borderId="0" xfId="0" applyFont="1" applyBorder="1"/>
    <xf numFmtId="5" fontId="0" fillId="0" borderId="17" xfId="0" applyNumberFormat="1" applyFont="1" applyBorder="1"/>
    <xf numFmtId="5" fontId="0" fillId="0" borderId="16" xfId="1" applyNumberFormat="1" applyFont="1" applyBorder="1"/>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horizontal="center"/>
    </xf>
    <xf numFmtId="181" fontId="0" fillId="0" borderId="0" xfId="0" applyNumberFormat="1" applyFont="1" applyFill="1" applyAlignment="1">
      <alignment horizontal="center"/>
    </xf>
    <xf numFmtId="0" fontId="0" fillId="0" borderId="0" xfId="0" applyFont="1" applyAlignment="1">
      <alignment horizontal="left"/>
    </xf>
    <xf numFmtId="37" fontId="0" fillId="0" borderId="0" xfId="0" applyNumberFormat="1" applyFont="1" applyFill="1"/>
    <xf numFmtId="0" fontId="0" fillId="0" borderId="0" xfId="0" applyFont="1" applyAlignment="1">
      <alignment horizontal="right"/>
    </xf>
    <xf numFmtId="41" fontId="0" fillId="0" borderId="0" xfId="1" applyNumberFormat="1" applyFont="1" applyFill="1" applyAlignment="1">
      <alignment horizontal="center"/>
    </xf>
    <xf numFmtId="10" fontId="0" fillId="0" borderId="0" xfId="0" applyNumberFormat="1" applyFont="1"/>
    <xf numFmtId="7" fontId="0" fillId="0" borderId="15" xfId="0" applyNumberFormat="1" applyFont="1" applyBorder="1"/>
    <xf numFmtId="7" fontId="0" fillId="0" borderId="17" xfId="0" applyNumberFormat="1" applyFont="1" applyBorder="1"/>
    <xf numFmtId="7" fontId="0" fillId="0" borderId="0" xfId="0" applyNumberFormat="1" applyFont="1" applyAlignment="1">
      <alignment horizontal="center"/>
    </xf>
    <xf numFmtId="0" fontId="46" fillId="0" borderId="0" xfId="0" applyFont="1" applyAlignment="1">
      <alignment horizontal="center"/>
    </xf>
    <xf numFmtId="0" fontId="46" fillId="0" borderId="0" xfId="0" applyFont="1" applyFill="1" applyAlignment="1">
      <alignment horizontal="center"/>
    </xf>
    <xf numFmtId="0" fontId="49" fillId="0" borderId="0" xfId="0" applyFont="1" applyAlignment="1">
      <alignment horizontal="center"/>
    </xf>
    <xf numFmtId="182" fontId="0" fillId="0" borderId="0" xfId="2" applyNumberFormat="1" applyFont="1" applyFill="1" applyBorder="1" applyAlignment="1">
      <alignment horizontal="center"/>
    </xf>
    <xf numFmtId="7" fontId="0" fillId="0" borderId="0" xfId="1" applyNumberFormat="1" applyFont="1" applyFill="1" applyAlignment="1">
      <alignment horizontal="right"/>
    </xf>
    <xf numFmtId="39" fontId="0" fillId="0" borderId="0" xfId="1" applyNumberFormat="1" applyFont="1" applyFill="1" applyAlignment="1">
      <alignment horizontal="right"/>
    </xf>
    <xf numFmtId="183" fontId="0" fillId="0" borderId="0" xfId="1898" applyNumberFormat="1" applyFont="1"/>
    <xf numFmtId="183" fontId="0" fillId="0" borderId="0" xfId="0" applyNumberFormat="1" applyFont="1"/>
    <xf numFmtId="0" fontId="0" fillId="0" borderId="0" xfId="0" applyFont="1" applyBorder="1" applyAlignment="1">
      <alignment horizontal="right"/>
    </xf>
    <xf numFmtId="5" fontId="0" fillId="0" borderId="0" xfId="1" quotePrefix="1" applyNumberFormat="1" applyFont="1" applyAlignment="1"/>
    <xf numFmtId="41" fontId="0" fillId="0" borderId="0" xfId="0" applyNumberFormat="1" applyFont="1"/>
    <xf numFmtId="0" fontId="46" fillId="0" borderId="0" xfId="0" applyFont="1" applyAlignment="1">
      <alignment horizontal="center"/>
    </xf>
    <xf numFmtId="0" fontId="46" fillId="0" borderId="18" xfId="0" applyFont="1" applyBorder="1"/>
    <xf numFmtId="184" fontId="48" fillId="0" borderId="18" xfId="1" applyNumberFormat="1" applyFont="1" applyBorder="1" applyAlignment="1">
      <alignment horizontal="center"/>
    </xf>
    <xf numFmtId="0" fontId="0" fillId="0" borderId="18" xfId="0" applyFont="1" applyBorder="1"/>
    <xf numFmtId="184" fontId="48" fillId="0" borderId="0" xfId="1" applyNumberFormat="1" applyFont="1" applyBorder="1" applyAlignment="1">
      <alignment horizontal="center"/>
    </xf>
    <xf numFmtId="0" fontId="0" fillId="0" borderId="0" xfId="0" applyAlignment="1">
      <alignment horizontal="center"/>
    </xf>
    <xf numFmtId="0" fontId="49" fillId="0" borderId="0" xfId="0" applyFont="1"/>
    <xf numFmtId="0" fontId="0" fillId="0" borderId="0" xfId="0" applyFont="1" applyFill="1" applyAlignment="1">
      <alignment horizontal="left" vertical="center" wrapText="1" indent="1"/>
    </xf>
    <xf numFmtId="0" fontId="49" fillId="0" borderId="0" xfId="0" applyFont="1" applyAlignment="1">
      <alignment horizontal="right"/>
    </xf>
    <xf numFmtId="0" fontId="0" fillId="0" borderId="0" xfId="0" applyFont="1" applyFill="1" applyAlignment="1">
      <alignment horizontal="right"/>
    </xf>
    <xf numFmtId="9" fontId="1" fillId="0" borderId="0" xfId="1898" applyFont="1" applyFill="1" applyAlignment="1">
      <alignment horizontal="center"/>
    </xf>
    <xf numFmtId="10" fontId="1" fillId="0" borderId="0" xfId="1898" applyNumberFormat="1" applyFont="1" applyFill="1" applyAlignment="1">
      <alignment horizontal="center"/>
    </xf>
    <xf numFmtId="0" fontId="46" fillId="0" borderId="21" xfId="0" applyFont="1" applyFill="1" applyBorder="1" applyAlignment="1">
      <alignment horizontal="center"/>
    </xf>
    <xf numFmtId="0" fontId="46" fillId="0" borderId="22" xfId="0" applyFont="1" applyFill="1" applyBorder="1" applyAlignment="1">
      <alignment horizontal="center"/>
    </xf>
    <xf numFmtId="0" fontId="49" fillId="0" borderId="0" xfId="0" applyFont="1" applyFill="1" applyAlignment="1">
      <alignment horizontal="center"/>
    </xf>
    <xf numFmtId="0" fontId="49" fillId="0" borderId="0" xfId="0" applyFont="1" applyFill="1" applyAlignment="1">
      <alignment horizontal="left"/>
    </xf>
    <xf numFmtId="0" fontId="49" fillId="0" borderId="0" xfId="0" applyFont="1" applyFill="1" applyBorder="1" applyAlignment="1">
      <alignment horizontal="center"/>
    </xf>
    <xf numFmtId="0" fontId="0" fillId="0" borderId="0" xfId="0" applyFont="1" applyFill="1" applyAlignment="1">
      <alignment horizontal="left" wrapText="1" indent="1"/>
    </xf>
    <xf numFmtId="0" fontId="46" fillId="0" borderId="0" xfId="0" applyFont="1" applyFill="1" applyBorder="1" applyAlignment="1">
      <alignment horizontal="right"/>
    </xf>
    <xf numFmtId="0" fontId="46" fillId="0" borderId="0" xfId="0" applyFont="1" applyAlignment="1">
      <alignment horizontal="center"/>
    </xf>
    <xf numFmtId="41" fontId="0" fillId="0" borderId="0" xfId="0" applyNumberFormat="1" applyFont="1" applyFill="1"/>
    <xf numFmtId="0" fontId="0" fillId="0" borderId="0" xfId="0"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horizontal="right"/>
    </xf>
    <xf numFmtId="37" fontId="0" fillId="0" borderId="0" xfId="0" applyNumberFormat="1" applyFill="1"/>
    <xf numFmtId="10" fontId="0" fillId="0" borderId="0" xfId="0" applyNumberFormat="1" applyFill="1" applyBorder="1"/>
    <xf numFmtId="10" fontId="0" fillId="0" borderId="0" xfId="0" applyNumberFormat="1" applyFill="1"/>
    <xf numFmtId="5" fontId="0" fillId="0" borderId="0" xfId="0" applyNumberFormat="1" applyFill="1" applyBorder="1" applyAlignment="1">
      <alignment horizontal="center"/>
    </xf>
    <xf numFmtId="5" fontId="0" fillId="0" borderId="0" xfId="0" applyNumberFormat="1" applyFill="1"/>
    <xf numFmtId="0" fontId="0" fillId="0" borderId="0" xfId="0" applyFill="1" applyBorder="1"/>
    <xf numFmtId="37" fontId="0" fillId="0" borderId="0" xfId="0" applyNumberFormat="1" applyFill="1" applyBorder="1"/>
    <xf numFmtId="5" fontId="0" fillId="0" borderId="15" xfId="0" applyNumberFormat="1" applyFill="1" applyBorder="1"/>
    <xf numFmtId="37" fontId="50" fillId="0" borderId="0" xfId="0" applyNumberFormat="1" applyFont="1" applyAlignment="1">
      <alignment horizontal="right"/>
    </xf>
    <xf numFmtId="0" fontId="50" fillId="0" borderId="0" xfId="0" applyFont="1" applyAlignment="1">
      <alignment horizontal="right"/>
    </xf>
    <xf numFmtId="0" fontId="50" fillId="0" borderId="0" xfId="0" applyFont="1"/>
    <xf numFmtId="10" fontId="50" fillId="0" borderId="0" xfId="1898" applyNumberFormat="1" applyFont="1"/>
    <xf numFmtId="10" fontId="0" fillId="0" borderId="0" xfId="1898" applyNumberFormat="1" applyFont="1" applyFill="1"/>
    <xf numFmtId="0" fontId="46" fillId="0" borderId="0" xfId="0" applyFont="1" applyAlignment="1">
      <alignment horizontal="center"/>
    </xf>
    <xf numFmtId="5" fontId="0" fillId="0" borderId="15" xfId="0" applyNumberFormat="1" applyBorder="1"/>
    <xf numFmtId="37" fontId="0" fillId="0" borderId="0" xfId="0" applyNumberFormat="1"/>
    <xf numFmtId="7" fontId="0" fillId="0" borderId="17" xfId="0" applyNumberFormat="1" applyBorder="1"/>
    <xf numFmtId="5" fontId="0" fillId="0" borderId="0" xfId="0" applyNumberFormat="1"/>
    <xf numFmtId="0" fontId="46" fillId="0" borderId="0" xfId="0" applyFont="1" applyAlignment="1">
      <alignment horizontal="center" wrapText="1"/>
    </xf>
    <xf numFmtId="10" fontId="0" fillId="0" borderId="0" xfId="1898" applyNumberFormat="1" applyFont="1"/>
    <xf numFmtId="43" fontId="0" fillId="0" borderId="0" xfId="1898" applyNumberFormat="1" applyFont="1" applyFill="1"/>
    <xf numFmtId="180" fontId="0" fillId="0" borderId="0" xfId="0" applyNumberFormat="1" applyFont="1" applyFill="1" applyAlignment="1">
      <alignment horizontal="center"/>
    </xf>
    <xf numFmtId="43" fontId="0" fillId="0" borderId="0" xfId="2" applyFont="1" applyFill="1"/>
    <xf numFmtId="180" fontId="0" fillId="0" borderId="0" xfId="0" applyNumberFormat="1" applyFont="1" applyFill="1" applyBorder="1" applyAlignment="1">
      <alignment horizontal="center"/>
    </xf>
    <xf numFmtId="5" fontId="20" fillId="0" borderId="0" xfId="0" applyNumberFormat="1" applyFont="1" applyFill="1" applyBorder="1" applyAlignment="1">
      <alignment vertical="top"/>
    </xf>
    <xf numFmtId="178" fontId="48" fillId="0" borderId="0" xfId="0" quotePrefix="1" applyNumberFormat="1" applyFont="1" applyFill="1" applyBorder="1" applyAlignment="1">
      <alignment horizontal="center"/>
    </xf>
    <xf numFmtId="0" fontId="0" fillId="0" borderId="0" xfId="0" applyFont="1" applyFill="1" applyAlignment="1">
      <alignment vertical="top" wrapText="1"/>
    </xf>
    <xf numFmtId="0" fontId="46" fillId="0" borderId="0" xfId="0" applyFont="1" applyAlignment="1">
      <alignment vertical="top"/>
    </xf>
    <xf numFmtId="0" fontId="46" fillId="0" borderId="0" xfId="0" applyFont="1" applyAlignment="1">
      <alignment horizontal="center"/>
    </xf>
    <xf numFmtId="49" fontId="46" fillId="0" borderId="0" xfId="0" applyNumberFormat="1" applyFont="1" applyAlignment="1">
      <alignment horizontal="center"/>
    </xf>
    <xf numFmtId="0" fontId="46" fillId="0" borderId="19" xfId="0" applyFont="1" applyFill="1" applyBorder="1" applyAlignment="1">
      <alignment horizontal="center"/>
    </xf>
    <xf numFmtId="0" fontId="46" fillId="0" borderId="20" xfId="0" applyFont="1" applyFill="1" applyBorder="1" applyAlignment="1">
      <alignment horizontal="center"/>
    </xf>
    <xf numFmtId="0" fontId="46" fillId="0" borderId="1" xfId="0" applyFont="1" applyFill="1" applyBorder="1" applyAlignment="1">
      <alignment horizontal="center" wrapText="1"/>
    </xf>
  </cellXfs>
  <cellStyles count="1899">
    <cellStyle name="_Column1" xfId="3"/>
    <cellStyle name="_Column2" xfId="4"/>
    <cellStyle name="_Column3" xfId="5"/>
    <cellStyle name="_Column4" xfId="6"/>
    <cellStyle name="_Column5" xfId="7"/>
    <cellStyle name="_Column6" xfId="8"/>
    <cellStyle name="_Column7" xfId="9"/>
    <cellStyle name="_Data" xfId="10"/>
    <cellStyle name="_Data_Cerberus" xfId="11"/>
    <cellStyle name="_Data_Sheet1" xfId="12"/>
    <cellStyle name="_Data_Sheet1_2013 Plan P&amp;L Line Person Signed YUAN" xfId="13"/>
    <cellStyle name="_Data_Sheet2" xfId="14"/>
    <cellStyle name="_Data_Sheet2_2013 Plan P&amp;L Line Person Signed YUAN" xfId="15"/>
    <cellStyle name="_Header" xfId="16"/>
    <cellStyle name="_MultipleSpace" xfId="17"/>
    <cellStyle name="_Row1" xfId="18"/>
    <cellStyle name="_Row2" xfId="19"/>
    <cellStyle name="_Row3" xfId="20"/>
    <cellStyle name="_Row4" xfId="21"/>
    <cellStyle name="_Row5" xfId="22"/>
    <cellStyle name="_Row6" xfId="23"/>
    <cellStyle name="_Row7" xfId="24"/>
    <cellStyle name="_TableSuperHead" xfId="25"/>
    <cellStyle name="£ BP" xfId="27"/>
    <cellStyle name="¥ JY" xfId="28"/>
    <cellStyle name="=C:\WINNT35\SYSTEM32\COMMAND.COM" xfId="26"/>
    <cellStyle name="20% - Accent1 10" xfId="29"/>
    <cellStyle name="20% - Accent1 11" xfId="30"/>
    <cellStyle name="20% - Accent1 12" xfId="31"/>
    <cellStyle name="20% - Accent1 13" xfId="32"/>
    <cellStyle name="20% - Accent1 14" xfId="33"/>
    <cellStyle name="20% - Accent1 15" xfId="34"/>
    <cellStyle name="20% - Accent1 16" xfId="35"/>
    <cellStyle name="20% - Accent1 17" xfId="36"/>
    <cellStyle name="20% - Accent1 18" xfId="37"/>
    <cellStyle name="20% - Accent1 19" xfId="38"/>
    <cellStyle name="20% - Accent1 2" xfId="39"/>
    <cellStyle name="20% - Accent1 20" xfId="40"/>
    <cellStyle name="20% - Accent1 21" xfId="41"/>
    <cellStyle name="20% - Accent1 22" xfId="42"/>
    <cellStyle name="20% - Accent1 23" xfId="43"/>
    <cellStyle name="20% - Accent1 24" xfId="44"/>
    <cellStyle name="20% - Accent1 25" xfId="45"/>
    <cellStyle name="20% - Accent1 26" xfId="46"/>
    <cellStyle name="20% - Accent1 27" xfId="47"/>
    <cellStyle name="20% - Accent1 28" xfId="48"/>
    <cellStyle name="20% - Accent1 29" xfId="49"/>
    <cellStyle name="20% - Accent1 3" xfId="50"/>
    <cellStyle name="20% - Accent1 30" xfId="51"/>
    <cellStyle name="20% - Accent1 31" xfId="52"/>
    <cellStyle name="20% - Accent1 32" xfId="53"/>
    <cellStyle name="20% - Accent1 33" xfId="54"/>
    <cellStyle name="20% - Accent1 34" xfId="55"/>
    <cellStyle name="20% - Accent1 35" xfId="56"/>
    <cellStyle name="20% - Accent1 36" xfId="57"/>
    <cellStyle name="20% - Accent1 37" xfId="58"/>
    <cellStyle name="20% - Accent1 38" xfId="59"/>
    <cellStyle name="20% - Accent1 39" xfId="60"/>
    <cellStyle name="20% - Accent1 4" xfId="61"/>
    <cellStyle name="20% - Accent1 40" xfId="62"/>
    <cellStyle name="20% - Accent1 5" xfId="63"/>
    <cellStyle name="20% - Accent1 6" xfId="64"/>
    <cellStyle name="20% - Accent1 7" xfId="65"/>
    <cellStyle name="20% - Accent1 8" xfId="66"/>
    <cellStyle name="20% - Accent1 9" xfId="67"/>
    <cellStyle name="20% - Accent2 10" xfId="68"/>
    <cellStyle name="20% - Accent2 11" xfId="69"/>
    <cellStyle name="20% - Accent2 12" xfId="70"/>
    <cellStyle name="20% - Accent2 13" xfId="71"/>
    <cellStyle name="20% - Accent2 14" xfId="72"/>
    <cellStyle name="20% - Accent2 15" xfId="73"/>
    <cellStyle name="20% - Accent2 16" xfId="74"/>
    <cellStyle name="20% - Accent2 17" xfId="75"/>
    <cellStyle name="20% - Accent2 18" xfId="76"/>
    <cellStyle name="20% - Accent2 19" xfId="77"/>
    <cellStyle name="20% - Accent2 2" xfId="78"/>
    <cellStyle name="20% - Accent2 20" xfId="79"/>
    <cellStyle name="20% - Accent2 21" xfId="80"/>
    <cellStyle name="20% - Accent2 22" xfId="81"/>
    <cellStyle name="20% - Accent2 23" xfId="82"/>
    <cellStyle name="20% - Accent2 24" xfId="83"/>
    <cellStyle name="20% - Accent2 25" xfId="84"/>
    <cellStyle name="20% - Accent2 26" xfId="85"/>
    <cellStyle name="20% - Accent2 27" xfId="86"/>
    <cellStyle name="20% - Accent2 28" xfId="87"/>
    <cellStyle name="20% - Accent2 29" xfId="88"/>
    <cellStyle name="20% - Accent2 3" xfId="89"/>
    <cellStyle name="20% - Accent2 30" xfId="90"/>
    <cellStyle name="20% - Accent2 31" xfId="91"/>
    <cellStyle name="20% - Accent2 32" xfId="92"/>
    <cellStyle name="20% - Accent2 33" xfId="93"/>
    <cellStyle name="20% - Accent2 34" xfId="94"/>
    <cellStyle name="20% - Accent2 35" xfId="95"/>
    <cellStyle name="20% - Accent2 36" xfId="96"/>
    <cellStyle name="20% - Accent2 37" xfId="97"/>
    <cellStyle name="20% - Accent2 38" xfId="98"/>
    <cellStyle name="20% - Accent2 39" xfId="99"/>
    <cellStyle name="20% - Accent2 4" xfId="100"/>
    <cellStyle name="20% - Accent2 40" xfId="101"/>
    <cellStyle name="20% - Accent2 5" xfId="102"/>
    <cellStyle name="20% - Accent2 6" xfId="103"/>
    <cellStyle name="20% - Accent2 7" xfId="104"/>
    <cellStyle name="20% - Accent2 8" xfId="105"/>
    <cellStyle name="20% - Accent2 9" xfId="106"/>
    <cellStyle name="20% - Accent3 10" xfId="107"/>
    <cellStyle name="20% - Accent3 11" xfId="108"/>
    <cellStyle name="20% - Accent3 12" xfId="109"/>
    <cellStyle name="20% - Accent3 13" xfId="110"/>
    <cellStyle name="20% - Accent3 14" xfId="111"/>
    <cellStyle name="20% - Accent3 15" xfId="112"/>
    <cellStyle name="20% - Accent3 16" xfId="113"/>
    <cellStyle name="20% - Accent3 17" xfId="114"/>
    <cellStyle name="20% - Accent3 18" xfId="115"/>
    <cellStyle name="20% - Accent3 19" xfId="116"/>
    <cellStyle name="20% - Accent3 2" xfId="117"/>
    <cellStyle name="20% - Accent3 20" xfId="118"/>
    <cellStyle name="20% - Accent3 21" xfId="119"/>
    <cellStyle name="20% - Accent3 22" xfId="120"/>
    <cellStyle name="20% - Accent3 23" xfId="121"/>
    <cellStyle name="20% - Accent3 24" xfId="122"/>
    <cellStyle name="20% - Accent3 25" xfId="123"/>
    <cellStyle name="20% - Accent3 26" xfId="124"/>
    <cellStyle name="20% - Accent3 27" xfId="125"/>
    <cellStyle name="20% - Accent3 28" xfId="126"/>
    <cellStyle name="20% - Accent3 29" xfId="127"/>
    <cellStyle name="20% - Accent3 3" xfId="128"/>
    <cellStyle name="20% - Accent3 30" xfId="129"/>
    <cellStyle name="20% - Accent3 31" xfId="130"/>
    <cellStyle name="20% - Accent3 32" xfId="131"/>
    <cellStyle name="20% - Accent3 33" xfId="132"/>
    <cellStyle name="20% - Accent3 34" xfId="133"/>
    <cellStyle name="20% - Accent3 35" xfId="134"/>
    <cellStyle name="20% - Accent3 36" xfId="135"/>
    <cellStyle name="20% - Accent3 37" xfId="136"/>
    <cellStyle name="20% - Accent3 38" xfId="137"/>
    <cellStyle name="20% - Accent3 39" xfId="138"/>
    <cellStyle name="20% - Accent3 4" xfId="139"/>
    <cellStyle name="20% - Accent3 40" xfId="140"/>
    <cellStyle name="20% - Accent3 5" xfId="141"/>
    <cellStyle name="20% - Accent3 6" xfId="142"/>
    <cellStyle name="20% - Accent3 7" xfId="143"/>
    <cellStyle name="20% - Accent3 8" xfId="144"/>
    <cellStyle name="20% - Accent3 9" xfId="145"/>
    <cellStyle name="20% - Accent4 10" xfId="146"/>
    <cellStyle name="20% - Accent4 11" xfId="147"/>
    <cellStyle name="20% - Accent4 12" xfId="148"/>
    <cellStyle name="20% - Accent4 13" xfId="149"/>
    <cellStyle name="20% - Accent4 14" xfId="150"/>
    <cellStyle name="20% - Accent4 15" xfId="151"/>
    <cellStyle name="20% - Accent4 16" xfId="152"/>
    <cellStyle name="20% - Accent4 17" xfId="153"/>
    <cellStyle name="20% - Accent4 18" xfId="154"/>
    <cellStyle name="20% - Accent4 19" xfId="155"/>
    <cellStyle name="20% - Accent4 2" xfId="156"/>
    <cellStyle name="20% - Accent4 20" xfId="157"/>
    <cellStyle name="20% - Accent4 21" xfId="158"/>
    <cellStyle name="20% - Accent4 22" xfId="159"/>
    <cellStyle name="20% - Accent4 23" xfId="160"/>
    <cellStyle name="20% - Accent4 24" xfId="161"/>
    <cellStyle name="20% - Accent4 25" xfId="162"/>
    <cellStyle name="20% - Accent4 26" xfId="163"/>
    <cellStyle name="20% - Accent4 27" xfId="164"/>
    <cellStyle name="20% - Accent4 28" xfId="165"/>
    <cellStyle name="20% - Accent4 29" xfId="166"/>
    <cellStyle name="20% - Accent4 3" xfId="167"/>
    <cellStyle name="20% - Accent4 30" xfId="168"/>
    <cellStyle name="20% - Accent4 31" xfId="169"/>
    <cellStyle name="20% - Accent4 32" xfId="170"/>
    <cellStyle name="20% - Accent4 33" xfId="171"/>
    <cellStyle name="20% - Accent4 34" xfId="172"/>
    <cellStyle name="20% - Accent4 35" xfId="173"/>
    <cellStyle name="20% - Accent4 36" xfId="174"/>
    <cellStyle name="20% - Accent4 37" xfId="175"/>
    <cellStyle name="20% - Accent4 38" xfId="176"/>
    <cellStyle name="20% - Accent4 39" xfId="177"/>
    <cellStyle name="20% - Accent4 4" xfId="178"/>
    <cellStyle name="20% - Accent4 40" xfId="179"/>
    <cellStyle name="20% - Accent4 5" xfId="180"/>
    <cellStyle name="20% - Accent4 6" xfId="181"/>
    <cellStyle name="20% - Accent4 7" xfId="182"/>
    <cellStyle name="20% - Accent4 8" xfId="183"/>
    <cellStyle name="20% - Accent4 9" xfId="184"/>
    <cellStyle name="20% - Accent5 10" xfId="185"/>
    <cellStyle name="20% - Accent5 11" xfId="186"/>
    <cellStyle name="20% - Accent5 12" xfId="187"/>
    <cellStyle name="20% - Accent5 13" xfId="188"/>
    <cellStyle name="20% - Accent5 14" xfId="189"/>
    <cellStyle name="20% - Accent5 15" xfId="190"/>
    <cellStyle name="20% - Accent5 16" xfId="191"/>
    <cellStyle name="20% - Accent5 17" xfId="192"/>
    <cellStyle name="20% - Accent5 18" xfId="193"/>
    <cellStyle name="20% - Accent5 19" xfId="194"/>
    <cellStyle name="20% - Accent5 2" xfId="195"/>
    <cellStyle name="20% - Accent5 20" xfId="196"/>
    <cellStyle name="20% - Accent5 21" xfId="197"/>
    <cellStyle name="20% - Accent5 22" xfId="198"/>
    <cellStyle name="20% - Accent5 23" xfId="199"/>
    <cellStyle name="20% - Accent5 24" xfId="200"/>
    <cellStyle name="20% - Accent5 25" xfId="201"/>
    <cellStyle name="20% - Accent5 26" xfId="202"/>
    <cellStyle name="20% - Accent5 27" xfId="203"/>
    <cellStyle name="20% - Accent5 28" xfId="204"/>
    <cellStyle name="20% - Accent5 29" xfId="205"/>
    <cellStyle name="20% - Accent5 3" xfId="206"/>
    <cellStyle name="20% - Accent5 30" xfId="207"/>
    <cellStyle name="20% - Accent5 31" xfId="208"/>
    <cellStyle name="20% - Accent5 32" xfId="209"/>
    <cellStyle name="20% - Accent5 33" xfId="210"/>
    <cellStyle name="20% - Accent5 34" xfId="211"/>
    <cellStyle name="20% - Accent5 35" xfId="212"/>
    <cellStyle name="20% - Accent5 36" xfId="213"/>
    <cellStyle name="20% - Accent5 37" xfId="214"/>
    <cellStyle name="20% - Accent5 38" xfId="215"/>
    <cellStyle name="20% - Accent5 39" xfId="216"/>
    <cellStyle name="20% - Accent5 4" xfId="217"/>
    <cellStyle name="20% - Accent5 40" xfId="218"/>
    <cellStyle name="20% - Accent5 5" xfId="219"/>
    <cellStyle name="20% - Accent5 6" xfId="220"/>
    <cellStyle name="20% - Accent5 7" xfId="221"/>
    <cellStyle name="20% - Accent5 8" xfId="222"/>
    <cellStyle name="20% - Accent5 9" xfId="223"/>
    <cellStyle name="20% - Accent6 10" xfId="224"/>
    <cellStyle name="20% - Accent6 11" xfId="225"/>
    <cellStyle name="20% - Accent6 12" xfId="226"/>
    <cellStyle name="20% - Accent6 13" xfId="227"/>
    <cellStyle name="20% - Accent6 14" xfId="228"/>
    <cellStyle name="20% - Accent6 15" xfId="229"/>
    <cellStyle name="20% - Accent6 16" xfId="230"/>
    <cellStyle name="20% - Accent6 17" xfId="231"/>
    <cellStyle name="20% - Accent6 18" xfId="232"/>
    <cellStyle name="20% - Accent6 19" xfId="233"/>
    <cellStyle name="20% - Accent6 2" xfId="234"/>
    <cellStyle name="20% - Accent6 20" xfId="235"/>
    <cellStyle name="20% - Accent6 21" xfId="236"/>
    <cellStyle name="20% - Accent6 22" xfId="237"/>
    <cellStyle name="20% - Accent6 23" xfId="238"/>
    <cellStyle name="20% - Accent6 24" xfId="239"/>
    <cellStyle name="20% - Accent6 25" xfId="240"/>
    <cellStyle name="20% - Accent6 26" xfId="241"/>
    <cellStyle name="20% - Accent6 27" xfId="242"/>
    <cellStyle name="20% - Accent6 28" xfId="243"/>
    <cellStyle name="20% - Accent6 29" xfId="244"/>
    <cellStyle name="20% - Accent6 3" xfId="245"/>
    <cellStyle name="20% - Accent6 30" xfId="246"/>
    <cellStyle name="20% - Accent6 31" xfId="247"/>
    <cellStyle name="20% - Accent6 32" xfId="248"/>
    <cellStyle name="20% - Accent6 33" xfId="249"/>
    <cellStyle name="20% - Accent6 34" xfId="250"/>
    <cellStyle name="20% - Accent6 35" xfId="251"/>
    <cellStyle name="20% - Accent6 36" xfId="252"/>
    <cellStyle name="20% - Accent6 37" xfId="253"/>
    <cellStyle name="20% - Accent6 38" xfId="254"/>
    <cellStyle name="20% - Accent6 39" xfId="255"/>
    <cellStyle name="20% - Accent6 4" xfId="256"/>
    <cellStyle name="20% - Accent6 40" xfId="257"/>
    <cellStyle name="20% - Accent6 5" xfId="258"/>
    <cellStyle name="20% - Accent6 6" xfId="259"/>
    <cellStyle name="20% - Accent6 7" xfId="260"/>
    <cellStyle name="20% - Accent6 8" xfId="261"/>
    <cellStyle name="20% - Accent6 9" xfId="262"/>
    <cellStyle name="40% - Accent1 10" xfId="263"/>
    <cellStyle name="40% - Accent1 11" xfId="264"/>
    <cellStyle name="40% - Accent1 12" xfId="265"/>
    <cellStyle name="40% - Accent1 13" xfId="266"/>
    <cellStyle name="40% - Accent1 14" xfId="267"/>
    <cellStyle name="40% - Accent1 15" xfId="268"/>
    <cellStyle name="40% - Accent1 16" xfId="269"/>
    <cellStyle name="40% - Accent1 17" xfId="270"/>
    <cellStyle name="40% - Accent1 18" xfId="271"/>
    <cellStyle name="40% - Accent1 19" xfId="272"/>
    <cellStyle name="40% - Accent1 2" xfId="273"/>
    <cellStyle name="40% - Accent1 20" xfId="274"/>
    <cellStyle name="40% - Accent1 21" xfId="275"/>
    <cellStyle name="40% - Accent1 22" xfId="276"/>
    <cellStyle name="40% - Accent1 23" xfId="277"/>
    <cellStyle name="40% - Accent1 24" xfId="278"/>
    <cellStyle name="40% - Accent1 25" xfId="279"/>
    <cellStyle name="40% - Accent1 26" xfId="280"/>
    <cellStyle name="40% - Accent1 27" xfId="281"/>
    <cellStyle name="40% - Accent1 28" xfId="282"/>
    <cellStyle name="40% - Accent1 29" xfId="283"/>
    <cellStyle name="40% - Accent1 3" xfId="284"/>
    <cellStyle name="40% - Accent1 30" xfId="285"/>
    <cellStyle name="40% - Accent1 31" xfId="286"/>
    <cellStyle name="40% - Accent1 32" xfId="287"/>
    <cellStyle name="40% - Accent1 33" xfId="288"/>
    <cellStyle name="40% - Accent1 34" xfId="289"/>
    <cellStyle name="40% - Accent1 35" xfId="290"/>
    <cellStyle name="40% - Accent1 36" xfId="291"/>
    <cellStyle name="40% - Accent1 37" xfId="292"/>
    <cellStyle name="40% - Accent1 38" xfId="293"/>
    <cellStyle name="40% - Accent1 39" xfId="294"/>
    <cellStyle name="40% - Accent1 4" xfId="295"/>
    <cellStyle name="40% - Accent1 40" xfId="296"/>
    <cellStyle name="40% - Accent1 5" xfId="297"/>
    <cellStyle name="40% - Accent1 6" xfId="298"/>
    <cellStyle name="40% - Accent1 7" xfId="299"/>
    <cellStyle name="40% - Accent1 8" xfId="300"/>
    <cellStyle name="40% - Accent1 9" xfId="301"/>
    <cellStyle name="40% - Accent2 10" xfId="302"/>
    <cellStyle name="40% - Accent2 11" xfId="303"/>
    <cellStyle name="40% - Accent2 12" xfId="304"/>
    <cellStyle name="40% - Accent2 13" xfId="305"/>
    <cellStyle name="40% - Accent2 14" xfId="306"/>
    <cellStyle name="40% - Accent2 15" xfId="307"/>
    <cellStyle name="40% - Accent2 16" xfId="308"/>
    <cellStyle name="40% - Accent2 17" xfId="309"/>
    <cellStyle name="40% - Accent2 18" xfId="310"/>
    <cellStyle name="40% - Accent2 19" xfId="311"/>
    <cellStyle name="40% - Accent2 2" xfId="312"/>
    <cellStyle name="40% - Accent2 20" xfId="313"/>
    <cellStyle name="40% - Accent2 21" xfId="314"/>
    <cellStyle name="40% - Accent2 22" xfId="315"/>
    <cellStyle name="40% - Accent2 23" xfId="316"/>
    <cellStyle name="40% - Accent2 24" xfId="317"/>
    <cellStyle name="40% - Accent2 25" xfId="318"/>
    <cellStyle name="40% - Accent2 26" xfId="319"/>
    <cellStyle name="40% - Accent2 27" xfId="320"/>
    <cellStyle name="40% - Accent2 28" xfId="321"/>
    <cellStyle name="40% - Accent2 29" xfId="322"/>
    <cellStyle name="40% - Accent2 3" xfId="323"/>
    <cellStyle name="40% - Accent2 30" xfId="324"/>
    <cellStyle name="40% - Accent2 31" xfId="325"/>
    <cellStyle name="40% - Accent2 32" xfId="326"/>
    <cellStyle name="40% - Accent2 33" xfId="327"/>
    <cellStyle name="40% - Accent2 34" xfId="328"/>
    <cellStyle name="40% - Accent2 35" xfId="329"/>
    <cellStyle name="40% - Accent2 36" xfId="330"/>
    <cellStyle name="40% - Accent2 37" xfId="331"/>
    <cellStyle name="40% - Accent2 38" xfId="332"/>
    <cellStyle name="40% - Accent2 39" xfId="333"/>
    <cellStyle name="40% - Accent2 4" xfId="334"/>
    <cellStyle name="40% - Accent2 40" xfId="335"/>
    <cellStyle name="40% - Accent2 5" xfId="336"/>
    <cellStyle name="40% - Accent2 6" xfId="337"/>
    <cellStyle name="40% - Accent2 7" xfId="338"/>
    <cellStyle name="40% - Accent2 8" xfId="339"/>
    <cellStyle name="40% - Accent2 9" xfId="340"/>
    <cellStyle name="40% - Accent3 10" xfId="341"/>
    <cellStyle name="40% - Accent3 11" xfId="342"/>
    <cellStyle name="40% - Accent3 12" xfId="343"/>
    <cellStyle name="40% - Accent3 13" xfId="344"/>
    <cellStyle name="40% - Accent3 14" xfId="345"/>
    <cellStyle name="40% - Accent3 15" xfId="346"/>
    <cellStyle name="40% - Accent3 16" xfId="347"/>
    <cellStyle name="40% - Accent3 17" xfId="348"/>
    <cellStyle name="40% - Accent3 18" xfId="349"/>
    <cellStyle name="40% - Accent3 19" xfId="350"/>
    <cellStyle name="40% - Accent3 2" xfId="351"/>
    <cellStyle name="40% - Accent3 20" xfId="352"/>
    <cellStyle name="40% - Accent3 21" xfId="353"/>
    <cellStyle name="40% - Accent3 22" xfId="354"/>
    <cellStyle name="40% - Accent3 23" xfId="355"/>
    <cellStyle name="40% - Accent3 24" xfId="356"/>
    <cellStyle name="40% - Accent3 25" xfId="357"/>
    <cellStyle name="40% - Accent3 26" xfId="358"/>
    <cellStyle name="40% - Accent3 27" xfId="359"/>
    <cellStyle name="40% - Accent3 28" xfId="360"/>
    <cellStyle name="40% - Accent3 29" xfId="361"/>
    <cellStyle name="40% - Accent3 3" xfId="362"/>
    <cellStyle name="40% - Accent3 30" xfId="363"/>
    <cellStyle name="40% - Accent3 31" xfId="364"/>
    <cellStyle name="40% - Accent3 32" xfId="365"/>
    <cellStyle name="40% - Accent3 33" xfId="366"/>
    <cellStyle name="40% - Accent3 34" xfId="367"/>
    <cellStyle name="40% - Accent3 35" xfId="368"/>
    <cellStyle name="40% - Accent3 36" xfId="369"/>
    <cellStyle name="40% - Accent3 37" xfId="370"/>
    <cellStyle name="40% - Accent3 38" xfId="371"/>
    <cellStyle name="40% - Accent3 39" xfId="372"/>
    <cellStyle name="40% - Accent3 4" xfId="373"/>
    <cellStyle name="40% - Accent3 40" xfId="374"/>
    <cellStyle name="40% - Accent3 5" xfId="375"/>
    <cellStyle name="40% - Accent3 6" xfId="376"/>
    <cellStyle name="40% - Accent3 7" xfId="377"/>
    <cellStyle name="40% - Accent3 8" xfId="378"/>
    <cellStyle name="40% - Accent3 9" xfId="379"/>
    <cellStyle name="40% - Accent4 10" xfId="380"/>
    <cellStyle name="40% - Accent4 11" xfId="381"/>
    <cellStyle name="40% - Accent4 12" xfId="382"/>
    <cellStyle name="40% - Accent4 13" xfId="383"/>
    <cellStyle name="40% - Accent4 14" xfId="384"/>
    <cellStyle name="40% - Accent4 15" xfId="385"/>
    <cellStyle name="40% - Accent4 16" xfId="386"/>
    <cellStyle name="40% - Accent4 17" xfId="387"/>
    <cellStyle name="40% - Accent4 18" xfId="388"/>
    <cellStyle name="40% - Accent4 19" xfId="389"/>
    <cellStyle name="40% - Accent4 2" xfId="390"/>
    <cellStyle name="40% - Accent4 20" xfId="391"/>
    <cellStyle name="40% - Accent4 21" xfId="392"/>
    <cellStyle name="40% - Accent4 22" xfId="393"/>
    <cellStyle name="40% - Accent4 23" xfId="394"/>
    <cellStyle name="40% - Accent4 24" xfId="395"/>
    <cellStyle name="40% - Accent4 25" xfId="396"/>
    <cellStyle name="40% - Accent4 26" xfId="397"/>
    <cellStyle name="40% - Accent4 27" xfId="398"/>
    <cellStyle name="40% - Accent4 28" xfId="399"/>
    <cellStyle name="40% - Accent4 29" xfId="400"/>
    <cellStyle name="40% - Accent4 3" xfId="401"/>
    <cellStyle name="40% - Accent4 30" xfId="402"/>
    <cellStyle name="40% - Accent4 31" xfId="403"/>
    <cellStyle name="40% - Accent4 32" xfId="404"/>
    <cellStyle name="40% - Accent4 33" xfId="405"/>
    <cellStyle name="40% - Accent4 34" xfId="406"/>
    <cellStyle name="40% - Accent4 35" xfId="407"/>
    <cellStyle name="40% - Accent4 36" xfId="408"/>
    <cellStyle name="40% - Accent4 37" xfId="409"/>
    <cellStyle name="40% - Accent4 38" xfId="410"/>
    <cellStyle name="40% - Accent4 39" xfId="411"/>
    <cellStyle name="40% - Accent4 4" xfId="412"/>
    <cellStyle name="40% - Accent4 40" xfId="413"/>
    <cellStyle name="40% - Accent4 5" xfId="414"/>
    <cellStyle name="40% - Accent4 6" xfId="415"/>
    <cellStyle name="40% - Accent4 7" xfId="416"/>
    <cellStyle name="40% - Accent4 8" xfId="417"/>
    <cellStyle name="40% - Accent4 9" xfId="418"/>
    <cellStyle name="40% - Accent5 10" xfId="419"/>
    <cellStyle name="40% - Accent5 11" xfId="420"/>
    <cellStyle name="40% - Accent5 12" xfId="421"/>
    <cellStyle name="40% - Accent5 13" xfId="422"/>
    <cellStyle name="40% - Accent5 14" xfId="423"/>
    <cellStyle name="40% - Accent5 15" xfId="424"/>
    <cellStyle name="40% - Accent5 16" xfId="425"/>
    <cellStyle name="40% - Accent5 17" xfId="426"/>
    <cellStyle name="40% - Accent5 18" xfId="427"/>
    <cellStyle name="40% - Accent5 19" xfId="428"/>
    <cellStyle name="40% - Accent5 2" xfId="429"/>
    <cellStyle name="40% - Accent5 20" xfId="430"/>
    <cellStyle name="40% - Accent5 21" xfId="431"/>
    <cellStyle name="40% - Accent5 22" xfId="432"/>
    <cellStyle name="40% - Accent5 23" xfId="433"/>
    <cellStyle name="40% - Accent5 24" xfId="434"/>
    <cellStyle name="40% - Accent5 25" xfId="435"/>
    <cellStyle name="40% - Accent5 26" xfId="436"/>
    <cellStyle name="40% - Accent5 27" xfId="437"/>
    <cellStyle name="40% - Accent5 28" xfId="438"/>
    <cellStyle name="40% - Accent5 29" xfId="439"/>
    <cellStyle name="40% - Accent5 3" xfId="440"/>
    <cellStyle name="40% - Accent5 30" xfId="441"/>
    <cellStyle name="40% - Accent5 31" xfId="442"/>
    <cellStyle name="40% - Accent5 32" xfId="443"/>
    <cellStyle name="40% - Accent5 33" xfId="444"/>
    <cellStyle name="40% - Accent5 34" xfId="445"/>
    <cellStyle name="40% - Accent5 35" xfId="446"/>
    <cellStyle name="40% - Accent5 36" xfId="447"/>
    <cellStyle name="40% - Accent5 37" xfId="448"/>
    <cellStyle name="40% - Accent5 38" xfId="449"/>
    <cellStyle name="40% - Accent5 39" xfId="450"/>
    <cellStyle name="40% - Accent5 4" xfId="451"/>
    <cellStyle name="40% - Accent5 40" xfId="452"/>
    <cellStyle name="40% - Accent5 5" xfId="453"/>
    <cellStyle name="40% - Accent5 6" xfId="454"/>
    <cellStyle name="40% - Accent5 7" xfId="455"/>
    <cellStyle name="40% - Accent5 8" xfId="456"/>
    <cellStyle name="40% - Accent5 9" xfId="457"/>
    <cellStyle name="40% - Accent6 10" xfId="458"/>
    <cellStyle name="40% - Accent6 11" xfId="459"/>
    <cellStyle name="40% - Accent6 12" xfId="460"/>
    <cellStyle name="40% - Accent6 13" xfId="461"/>
    <cellStyle name="40% - Accent6 14" xfId="462"/>
    <cellStyle name="40% - Accent6 15" xfId="463"/>
    <cellStyle name="40% - Accent6 16" xfId="464"/>
    <cellStyle name="40% - Accent6 17" xfId="465"/>
    <cellStyle name="40% - Accent6 18" xfId="466"/>
    <cellStyle name="40% - Accent6 19" xfId="467"/>
    <cellStyle name="40% - Accent6 2" xfId="468"/>
    <cellStyle name="40% - Accent6 20" xfId="469"/>
    <cellStyle name="40% - Accent6 21" xfId="470"/>
    <cellStyle name="40% - Accent6 22" xfId="471"/>
    <cellStyle name="40% - Accent6 23" xfId="472"/>
    <cellStyle name="40% - Accent6 24" xfId="473"/>
    <cellStyle name="40% - Accent6 25" xfId="474"/>
    <cellStyle name="40% - Accent6 26" xfId="475"/>
    <cellStyle name="40% - Accent6 27" xfId="476"/>
    <cellStyle name="40% - Accent6 28" xfId="477"/>
    <cellStyle name="40% - Accent6 29" xfId="478"/>
    <cellStyle name="40% - Accent6 3" xfId="479"/>
    <cellStyle name="40% - Accent6 30" xfId="480"/>
    <cellStyle name="40% - Accent6 31" xfId="481"/>
    <cellStyle name="40% - Accent6 32" xfId="482"/>
    <cellStyle name="40% - Accent6 33" xfId="483"/>
    <cellStyle name="40% - Accent6 34" xfId="484"/>
    <cellStyle name="40% - Accent6 35" xfId="485"/>
    <cellStyle name="40% - Accent6 36" xfId="486"/>
    <cellStyle name="40% - Accent6 37" xfId="487"/>
    <cellStyle name="40% - Accent6 38" xfId="488"/>
    <cellStyle name="40% - Accent6 39" xfId="489"/>
    <cellStyle name="40% - Accent6 4" xfId="490"/>
    <cellStyle name="40% - Accent6 40" xfId="491"/>
    <cellStyle name="40% - Accent6 5" xfId="492"/>
    <cellStyle name="40% - Accent6 6" xfId="493"/>
    <cellStyle name="40% - Accent6 7" xfId="494"/>
    <cellStyle name="40% - Accent6 8" xfId="495"/>
    <cellStyle name="40% - Accent6 9" xfId="496"/>
    <cellStyle name="60% - Accent1 10" xfId="497"/>
    <cellStyle name="60% - Accent1 11" xfId="498"/>
    <cellStyle name="60% - Accent1 12" xfId="499"/>
    <cellStyle name="60% - Accent1 13" xfId="500"/>
    <cellStyle name="60% - Accent1 14" xfId="501"/>
    <cellStyle name="60% - Accent1 15" xfId="502"/>
    <cellStyle name="60% - Accent1 16" xfId="503"/>
    <cellStyle name="60% - Accent1 17" xfId="504"/>
    <cellStyle name="60% - Accent1 18" xfId="505"/>
    <cellStyle name="60% - Accent1 19" xfId="506"/>
    <cellStyle name="60% - Accent1 2" xfId="507"/>
    <cellStyle name="60% - Accent1 20" xfId="508"/>
    <cellStyle name="60% - Accent1 21" xfId="509"/>
    <cellStyle name="60% - Accent1 22" xfId="510"/>
    <cellStyle name="60% - Accent1 23" xfId="511"/>
    <cellStyle name="60% - Accent1 24" xfId="512"/>
    <cellStyle name="60% - Accent1 25" xfId="513"/>
    <cellStyle name="60% - Accent1 26" xfId="514"/>
    <cellStyle name="60% - Accent1 27" xfId="515"/>
    <cellStyle name="60% - Accent1 28" xfId="516"/>
    <cellStyle name="60% - Accent1 29" xfId="517"/>
    <cellStyle name="60% - Accent1 3" xfId="518"/>
    <cellStyle name="60% - Accent1 30" xfId="519"/>
    <cellStyle name="60% - Accent1 31" xfId="520"/>
    <cellStyle name="60% - Accent1 32" xfId="521"/>
    <cellStyle name="60% - Accent1 33" xfId="522"/>
    <cellStyle name="60% - Accent1 34" xfId="523"/>
    <cellStyle name="60% - Accent1 35" xfId="524"/>
    <cellStyle name="60% - Accent1 36" xfId="525"/>
    <cellStyle name="60% - Accent1 37" xfId="526"/>
    <cellStyle name="60% - Accent1 38" xfId="527"/>
    <cellStyle name="60% - Accent1 39" xfId="528"/>
    <cellStyle name="60% - Accent1 4" xfId="529"/>
    <cellStyle name="60% - Accent1 40" xfId="530"/>
    <cellStyle name="60% - Accent1 5" xfId="531"/>
    <cellStyle name="60% - Accent1 6" xfId="532"/>
    <cellStyle name="60% - Accent1 7" xfId="533"/>
    <cellStyle name="60% - Accent1 8" xfId="534"/>
    <cellStyle name="60% - Accent1 9" xfId="535"/>
    <cellStyle name="60% - Accent2 10" xfId="536"/>
    <cellStyle name="60% - Accent2 11" xfId="537"/>
    <cellStyle name="60% - Accent2 12" xfId="538"/>
    <cellStyle name="60% - Accent2 13" xfId="539"/>
    <cellStyle name="60% - Accent2 14" xfId="540"/>
    <cellStyle name="60% - Accent2 15" xfId="541"/>
    <cellStyle name="60% - Accent2 16" xfId="542"/>
    <cellStyle name="60% - Accent2 17" xfId="543"/>
    <cellStyle name="60% - Accent2 18" xfId="544"/>
    <cellStyle name="60% - Accent2 19" xfId="545"/>
    <cellStyle name="60% - Accent2 2" xfId="546"/>
    <cellStyle name="60% - Accent2 20" xfId="547"/>
    <cellStyle name="60% - Accent2 21" xfId="548"/>
    <cellStyle name="60% - Accent2 22" xfId="549"/>
    <cellStyle name="60% - Accent2 23" xfId="550"/>
    <cellStyle name="60% - Accent2 24" xfId="551"/>
    <cellStyle name="60% - Accent2 25" xfId="552"/>
    <cellStyle name="60% - Accent2 26" xfId="553"/>
    <cellStyle name="60% - Accent2 27" xfId="554"/>
    <cellStyle name="60% - Accent2 28" xfId="555"/>
    <cellStyle name="60% - Accent2 29" xfId="556"/>
    <cellStyle name="60% - Accent2 3" xfId="557"/>
    <cellStyle name="60% - Accent2 30" xfId="558"/>
    <cellStyle name="60% - Accent2 31" xfId="559"/>
    <cellStyle name="60% - Accent2 32" xfId="560"/>
    <cellStyle name="60% - Accent2 33" xfId="561"/>
    <cellStyle name="60% - Accent2 34" xfId="562"/>
    <cellStyle name="60% - Accent2 35" xfId="563"/>
    <cellStyle name="60% - Accent2 36" xfId="564"/>
    <cellStyle name="60% - Accent2 37" xfId="565"/>
    <cellStyle name="60% - Accent2 38" xfId="566"/>
    <cellStyle name="60% - Accent2 39" xfId="567"/>
    <cellStyle name="60% - Accent2 4" xfId="568"/>
    <cellStyle name="60% - Accent2 40" xfId="569"/>
    <cellStyle name="60% - Accent2 5" xfId="570"/>
    <cellStyle name="60% - Accent2 6" xfId="571"/>
    <cellStyle name="60% - Accent2 7" xfId="572"/>
    <cellStyle name="60% - Accent2 8" xfId="573"/>
    <cellStyle name="60% - Accent2 9" xfId="574"/>
    <cellStyle name="60% - Accent3 10" xfId="575"/>
    <cellStyle name="60% - Accent3 11" xfId="576"/>
    <cellStyle name="60% - Accent3 12" xfId="577"/>
    <cellStyle name="60% - Accent3 13" xfId="578"/>
    <cellStyle name="60% - Accent3 14" xfId="579"/>
    <cellStyle name="60% - Accent3 15" xfId="580"/>
    <cellStyle name="60% - Accent3 16" xfId="581"/>
    <cellStyle name="60% - Accent3 17" xfId="582"/>
    <cellStyle name="60% - Accent3 18" xfId="583"/>
    <cellStyle name="60% - Accent3 19" xfId="584"/>
    <cellStyle name="60% - Accent3 2" xfId="585"/>
    <cellStyle name="60% - Accent3 20" xfId="586"/>
    <cellStyle name="60% - Accent3 21" xfId="587"/>
    <cellStyle name="60% - Accent3 22" xfId="588"/>
    <cellStyle name="60% - Accent3 23" xfId="589"/>
    <cellStyle name="60% - Accent3 24" xfId="590"/>
    <cellStyle name="60% - Accent3 25" xfId="591"/>
    <cellStyle name="60% - Accent3 26" xfId="592"/>
    <cellStyle name="60% - Accent3 27" xfId="593"/>
    <cellStyle name="60% - Accent3 28" xfId="594"/>
    <cellStyle name="60% - Accent3 29" xfId="595"/>
    <cellStyle name="60% - Accent3 3" xfId="596"/>
    <cellStyle name="60% - Accent3 30" xfId="597"/>
    <cellStyle name="60% - Accent3 31" xfId="598"/>
    <cellStyle name="60% - Accent3 32" xfId="599"/>
    <cellStyle name="60% - Accent3 33" xfId="600"/>
    <cellStyle name="60% - Accent3 34" xfId="601"/>
    <cellStyle name="60% - Accent3 35" xfId="602"/>
    <cellStyle name="60% - Accent3 36" xfId="603"/>
    <cellStyle name="60% - Accent3 37" xfId="604"/>
    <cellStyle name="60% - Accent3 38" xfId="605"/>
    <cellStyle name="60% - Accent3 39" xfId="606"/>
    <cellStyle name="60% - Accent3 4" xfId="607"/>
    <cellStyle name="60% - Accent3 40" xfId="608"/>
    <cellStyle name="60% - Accent3 5" xfId="609"/>
    <cellStyle name="60% - Accent3 6" xfId="610"/>
    <cellStyle name="60% - Accent3 7" xfId="611"/>
    <cellStyle name="60% - Accent3 8" xfId="612"/>
    <cellStyle name="60% - Accent3 9" xfId="613"/>
    <cellStyle name="60% - Accent4 10" xfId="614"/>
    <cellStyle name="60% - Accent4 11" xfId="615"/>
    <cellStyle name="60% - Accent4 12" xfId="616"/>
    <cellStyle name="60% - Accent4 13" xfId="617"/>
    <cellStyle name="60% - Accent4 14" xfId="618"/>
    <cellStyle name="60% - Accent4 15" xfId="619"/>
    <cellStyle name="60% - Accent4 16" xfId="620"/>
    <cellStyle name="60% - Accent4 17" xfId="621"/>
    <cellStyle name="60% - Accent4 18" xfId="622"/>
    <cellStyle name="60% - Accent4 19" xfId="623"/>
    <cellStyle name="60% - Accent4 2" xfId="624"/>
    <cellStyle name="60% - Accent4 20" xfId="625"/>
    <cellStyle name="60% - Accent4 21" xfId="626"/>
    <cellStyle name="60% - Accent4 22" xfId="627"/>
    <cellStyle name="60% - Accent4 23" xfId="628"/>
    <cellStyle name="60% - Accent4 24" xfId="629"/>
    <cellStyle name="60% - Accent4 25" xfId="630"/>
    <cellStyle name="60% - Accent4 26" xfId="631"/>
    <cellStyle name="60% - Accent4 27" xfId="632"/>
    <cellStyle name="60% - Accent4 28" xfId="633"/>
    <cellStyle name="60% - Accent4 29" xfId="634"/>
    <cellStyle name="60% - Accent4 3" xfId="635"/>
    <cellStyle name="60% - Accent4 30" xfId="636"/>
    <cellStyle name="60% - Accent4 31" xfId="637"/>
    <cellStyle name="60% - Accent4 32" xfId="638"/>
    <cellStyle name="60% - Accent4 33" xfId="639"/>
    <cellStyle name="60% - Accent4 34" xfId="640"/>
    <cellStyle name="60% - Accent4 35" xfId="641"/>
    <cellStyle name="60% - Accent4 36" xfId="642"/>
    <cellStyle name="60% - Accent4 37" xfId="643"/>
    <cellStyle name="60% - Accent4 38" xfId="644"/>
    <cellStyle name="60% - Accent4 39" xfId="645"/>
    <cellStyle name="60% - Accent4 4" xfId="646"/>
    <cellStyle name="60% - Accent4 40" xfId="647"/>
    <cellStyle name="60% - Accent4 5" xfId="648"/>
    <cellStyle name="60% - Accent4 6" xfId="649"/>
    <cellStyle name="60% - Accent4 7" xfId="650"/>
    <cellStyle name="60% - Accent4 8" xfId="651"/>
    <cellStyle name="60% - Accent4 9" xfId="652"/>
    <cellStyle name="60% - Accent5 10" xfId="653"/>
    <cellStyle name="60% - Accent5 11" xfId="654"/>
    <cellStyle name="60% - Accent5 12" xfId="655"/>
    <cellStyle name="60% - Accent5 13" xfId="656"/>
    <cellStyle name="60% - Accent5 14" xfId="657"/>
    <cellStyle name="60% - Accent5 15" xfId="658"/>
    <cellStyle name="60% - Accent5 16" xfId="659"/>
    <cellStyle name="60% - Accent5 17" xfId="660"/>
    <cellStyle name="60% - Accent5 18" xfId="661"/>
    <cellStyle name="60% - Accent5 19" xfId="662"/>
    <cellStyle name="60% - Accent5 2" xfId="663"/>
    <cellStyle name="60% - Accent5 20" xfId="664"/>
    <cellStyle name="60% - Accent5 21" xfId="665"/>
    <cellStyle name="60% - Accent5 22" xfId="666"/>
    <cellStyle name="60% - Accent5 23" xfId="667"/>
    <cellStyle name="60% - Accent5 24" xfId="668"/>
    <cellStyle name="60% - Accent5 25" xfId="669"/>
    <cellStyle name="60% - Accent5 26" xfId="670"/>
    <cellStyle name="60% - Accent5 27" xfId="671"/>
    <cellStyle name="60% - Accent5 28" xfId="672"/>
    <cellStyle name="60% - Accent5 29" xfId="673"/>
    <cellStyle name="60% - Accent5 3" xfId="674"/>
    <cellStyle name="60% - Accent5 30" xfId="675"/>
    <cellStyle name="60% - Accent5 31" xfId="676"/>
    <cellStyle name="60% - Accent5 32" xfId="677"/>
    <cellStyle name="60% - Accent5 33" xfId="678"/>
    <cellStyle name="60% - Accent5 34" xfId="679"/>
    <cellStyle name="60% - Accent5 35" xfId="680"/>
    <cellStyle name="60% - Accent5 36" xfId="681"/>
    <cellStyle name="60% - Accent5 37" xfId="682"/>
    <cellStyle name="60% - Accent5 38" xfId="683"/>
    <cellStyle name="60% - Accent5 39" xfId="684"/>
    <cellStyle name="60% - Accent5 4" xfId="685"/>
    <cellStyle name="60% - Accent5 40" xfId="686"/>
    <cellStyle name="60% - Accent5 5" xfId="687"/>
    <cellStyle name="60% - Accent5 6" xfId="688"/>
    <cellStyle name="60% - Accent5 7" xfId="689"/>
    <cellStyle name="60% - Accent5 8" xfId="690"/>
    <cellStyle name="60% - Accent5 9" xfId="691"/>
    <cellStyle name="60% - Accent6 10" xfId="692"/>
    <cellStyle name="60% - Accent6 11" xfId="693"/>
    <cellStyle name="60% - Accent6 12" xfId="694"/>
    <cellStyle name="60% - Accent6 13" xfId="695"/>
    <cellStyle name="60% - Accent6 14" xfId="696"/>
    <cellStyle name="60% - Accent6 15" xfId="697"/>
    <cellStyle name="60% - Accent6 16" xfId="698"/>
    <cellStyle name="60% - Accent6 17" xfId="699"/>
    <cellStyle name="60% - Accent6 18" xfId="700"/>
    <cellStyle name="60% - Accent6 19" xfId="701"/>
    <cellStyle name="60% - Accent6 2" xfId="702"/>
    <cellStyle name="60% - Accent6 20" xfId="703"/>
    <cellStyle name="60% - Accent6 21" xfId="704"/>
    <cellStyle name="60% - Accent6 22" xfId="705"/>
    <cellStyle name="60% - Accent6 23" xfId="706"/>
    <cellStyle name="60% - Accent6 24" xfId="707"/>
    <cellStyle name="60% - Accent6 25" xfId="708"/>
    <cellStyle name="60% - Accent6 26" xfId="709"/>
    <cellStyle name="60% - Accent6 27" xfId="710"/>
    <cellStyle name="60% - Accent6 28" xfId="711"/>
    <cellStyle name="60% - Accent6 29" xfId="712"/>
    <cellStyle name="60% - Accent6 3" xfId="713"/>
    <cellStyle name="60% - Accent6 30" xfId="714"/>
    <cellStyle name="60% - Accent6 31" xfId="715"/>
    <cellStyle name="60% - Accent6 32" xfId="716"/>
    <cellStyle name="60% - Accent6 33" xfId="717"/>
    <cellStyle name="60% - Accent6 34" xfId="718"/>
    <cellStyle name="60% - Accent6 35" xfId="719"/>
    <cellStyle name="60% - Accent6 36" xfId="720"/>
    <cellStyle name="60% - Accent6 37" xfId="721"/>
    <cellStyle name="60% - Accent6 38" xfId="722"/>
    <cellStyle name="60% - Accent6 39" xfId="723"/>
    <cellStyle name="60% - Accent6 4" xfId="724"/>
    <cellStyle name="60% - Accent6 40" xfId="725"/>
    <cellStyle name="60% - Accent6 5" xfId="726"/>
    <cellStyle name="60% - Accent6 6" xfId="727"/>
    <cellStyle name="60% - Accent6 7" xfId="728"/>
    <cellStyle name="60% - Accent6 8" xfId="729"/>
    <cellStyle name="60% - Accent6 9" xfId="730"/>
    <cellStyle name="Accent1 10" xfId="731"/>
    <cellStyle name="Accent1 11" xfId="732"/>
    <cellStyle name="Accent1 12" xfId="733"/>
    <cellStyle name="Accent1 13" xfId="734"/>
    <cellStyle name="Accent1 14" xfId="735"/>
    <cellStyle name="Accent1 15" xfId="736"/>
    <cellStyle name="Accent1 16" xfId="737"/>
    <cellStyle name="Accent1 17" xfId="738"/>
    <cellStyle name="Accent1 18" xfId="739"/>
    <cellStyle name="Accent1 19" xfId="740"/>
    <cellStyle name="Accent1 2" xfId="741"/>
    <cellStyle name="Accent1 20" xfId="742"/>
    <cellStyle name="Accent1 21" xfId="743"/>
    <cellStyle name="Accent1 22" xfId="744"/>
    <cellStyle name="Accent1 23" xfId="745"/>
    <cellStyle name="Accent1 24" xfId="746"/>
    <cellStyle name="Accent1 25" xfId="747"/>
    <cellStyle name="Accent1 26" xfId="748"/>
    <cellStyle name="Accent1 27" xfId="749"/>
    <cellStyle name="Accent1 28" xfId="750"/>
    <cellStyle name="Accent1 29" xfId="751"/>
    <cellStyle name="Accent1 3" xfId="752"/>
    <cellStyle name="Accent1 30" xfId="753"/>
    <cellStyle name="Accent1 31" xfId="754"/>
    <cellStyle name="Accent1 32" xfId="755"/>
    <cellStyle name="Accent1 33" xfId="756"/>
    <cellStyle name="Accent1 34" xfId="757"/>
    <cellStyle name="Accent1 35" xfId="758"/>
    <cellStyle name="Accent1 36" xfId="759"/>
    <cellStyle name="Accent1 37" xfId="760"/>
    <cellStyle name="Accent1 38" xfId="761"/>
    <cellStyle name="Accent1 39" xfId="762"/>
    <cellStyle name="Accent1 4" xfId="763"/>
    <cellStyle name="Accent1 40" xfId="764"/>
    <cellStyle name="Accent1 5" xfId="765"/>
    <cellStyle name="Accent1 6" xfId="766"/>
    <cellStyle name="Accent1 7" xfId="767"/>
    <cellStyle name="Accent1 8" xfId="768"/>
    <cellStyle name="Accent1 9" xfId="769"/>
    <cellStyle name="Accent2 10" xfId="770"/>
    <cellStyle name="Accent2 11" xfId="771"/>
    <cellStyle name="Accent2 12" xfId="772"/>
    <cellStyle name="Accent2 13" xfId="773"/>
    <cellStyle name="Accent2 14" xfId="774"/>
    <cellStyle name="Accent2 15" xfId="775"/>
    <cellStyle name="Accent2 16" xfId="776"/>
    <cellStyle name="Accent2 17" xfId="777"/>
    <cellStyle name="Accent2 18" xfId="778"/>
    <cellStyle name="Accent2 19" xfId="779"/>
    <cellStyle name="Accent2 2" xfId="780"/>
    <cellStyle name="Accent2 20" xfId="781"/>
    <cellStyle name="Accent2 21" xfId="782"/>
    <cellStyle name="Accent2 22" xfId="783"/>
    <cellStyle name="Accent2 23" xfId="784"/>
    <cellStyle name="Accent2 24" xfId="785"/>
    <cellStyle name="Accent2 25" xfId="786"/>
    <cellStyle name="Accent2 26" xfId="787"/>
    <cellStyle name="Accent2 27" xfId="788"/>
    <cellStyle name="Accent2 28" xfId="789"/>
    <cellStyle name="Accent2 29" xfId="790"/>
    <cellStyle name="Accent2 3" xfId="791"/>
    <cellStyle name="Accent2 30" xfId="792"/>
    <cellStyle name="Accent2 31" xfId="793"/>
    <cellStyle name="Accent2 32" xfId="794"/>
    <cellStyle name="Accent2 33" xfId="795"/>
    <cellStyle name="Accent2 34" xfId="796"/>
    <cellStyle name="Accent2 35" xfId="797"/>
    <cellStyle name="Accent2 36" xfId="798"/>
    <cellStyle name="Accent2 37" xfId="799"/>
    <cellStyle name="Accent2 38" xfId="800"/>
    <cellStyle name="Accent2 39" xfId="801"/>
    <cellStyle name="Accent2 4" xfId="802"/>
    <cellStyle name="Accent2 40" xfId="803"/>
    <cellStyle name="Accent2 5" xfId="804"/>
    <cellStyle name="Accent2 6" xfId="805"/>
    <cellStyle name="Accent2 7" xfId="806"/>
    <cellStyle name="Accent2 8" xfId="807"/>
    <cellStyle name="Accent2 9" xfId="808"/>
    <cellStyle name="Accent3 10" xfId="809"/>
    <cellStyle name="Accent3 11" xfId="810"/>
    <cellStyle name="Accent3 12" xfId="811"/>
    <cellStyle name="Accent3 13" xfId="812"/>
    <cellStyle name="Accent3 14" xfId="813"/>
    <cellStyle name="Accent3 15" xfId="814"/>
    <cellStyle name="Accent3 16" xfId="815"/>
    <cellStyle name="Accent3 17" xfId="816"/>
    <cellStyle name="Accent3 18" xfId="817"/>
    <cellStyle name="Accent3 19" xfId="818"/>
    <cellStyle name="Accent3 2" xfId="819"/>
    <cellStyle name="Accent3 20" xfId="820"/>
    <cellStyle name="Accent3 21" xfId="821"/>
    <cellStyle name="Accent3 22" xfId="822"/>
    <cellStyle name="Accent3 23" xfId="823"/>
    <cellStyle name="Accent3 24" xfId="824"/>
    <cellStyle name="Accent3 25" xfId="825"/>
    <cellStyle name="Accent3 26" xfId="826"/>
    <cellStyle name="Accent3 27" xfId="827"/>
    <cellStyle name="Accent3 28" xfId="828"/>
    <cellStyle name="Accent3 29" xfId="829"/>
    <cellStyle name="Accent3 3" xfId="830"/>
    <cellStyle name="Accent3 30" xfId="831"/>
    <cellStyle name="Accent3 31" xfId="832"/>
    <cellStyle name="Accent3 32" xfId="833"/>
    <cellStyle name="Accent3 33" xfId="834"/>
    <cellStyle name="Accent3 34" xfId="835"/>
    <cellStyle name="Accent3 35" xfId="836"/>
    <cellStyle name="Accent3 36" xfId="837"/>
    <cellStyle name="Accent3 37" xfId="838"/>
    <cellStyle name="Accent3 38" xfId="839"/>
    <cellStyle name="Accent3 39" xfId="840"/>
    <cellStyle name="Accent3 4" xfId="841"/>
    <cellStyle name="Accent3 40" xfId="842"/>
    <cellStyle name="Accent3 5" xfId="843"/>
    <cellStyle name="Accent3 6" xfId="844"/>
    <cellStyle name="Accent3 7" xfId="845"/>
    <cellStyle name="Accent3 8" xfId="846"/>
    <cellStyle name="Accent3 9" xfId="847"/>
    <cellStyle name="Accent4 10" xfId="848"/>
    <cellStyle name="Accent4 11" xfId="849"/>
    <cellStyle name="Accent4 12" xfId="850"/>
    <cellStyle name="Accent4 13" xfId="851"/>
    <cellStyle name="Accent4 14" xfId="852"/>
    <cellStyle name="Accent4 15" xfId="853"/>
    <cellStyle name="Accent4 16" xfId="854"/>
    <cellStyle name="Accent4 17" xfId="855"/>
    <cellStyle name="Accent4 18" xfId="856"/>
    <cellStyle name="Accent4 19" xfId="857"/>
    <cellStyle name="Accent4 2" xfId="858"/>
    <cellStyle name="Accent4 20" xfId="859"/>
    <cellStyle name="Accent4 21" xfId="860"/>
    <cellStyle name="Accent4 22" xfId="861"/>
    <cellStyle name="Accent4 23" xfId="862"/>
    <cellStyle name="Accent4 24" xfId="863"/>
    <cellStyle name="Accent4 25" xfId="864"/>
    <cellStyle name="Accent4 26" xfId="865"/>
    <cellStyle name="Accent4 27" xfId="866"/>
    <cellStyle name="Accent4 28" xfId="867"/>
    <cellStyle name="Accent4 29" xfId="868"/>
    <cellStyle name="Accent4 3" xfId="869"/>
    <cellStyle name="Accent4 30" xfId="870"/>
    <cellStyle name="Accent4 31" xfId="871"/>
    <cellStyle name="Accent4 32" xfId="872"/>
    <cellStyle name="Accent4 33" xfId="873"/>
    <cellStyle name="Accent4 34" xfId="874"/>
    <cellStyle name="Accent4 35" xfId="875"/>
    <cellStyle name="Accent4 36" xfId="876"/>
    <cellStyle name="Accent4 37" xfId="877"/>
    <cellStyle name="Accent4 38" xfId="878"/>
    <cellStyle name="Accent4 39" xfId="879"/>
    <cellStyle name="Accent4 4" xfId="880"/>
    <cellStyle name="Accent4 40" xfId="881"/>
    <cellStyle name="Accent4 5" xfId="882"/>
    <cellStyle name="Accent4 6" xfId="883"/>
    <cellStyle name="Accent4 7" xfId="884"/>
    <cellStyle name="Accent4 8" xfId="885"/>
    <cellStyle name="Accent4 9" xfId="886"/>
    <cellStyle name="Accent5 10" xfId="887"/>
    <cellStyle name="Accent5 11" xfId="888"/>
    <cellStyle name="Accent5 12" xfId="889"/>
    <cellStyle name="Accent5 13" xfId="890"/>
    <cellStyle name="Accent5 14" xfId="891"/>
    <cellStyle name="Accent5 15" xfId="892"/>
    <cellStyle name="Accent5 16" xfId="893"/>
    <cellStyle name="Accent5 17" xfId="894"/>
    <cellStyle name="Accent5 18" xfId="895"/>
    <cellStyle name="Accent5 19" xfId="896"/>
    <cellStyle name="Accent5 2" xfId="897"/>
    <cellStyle name="Accent5 20" xfId="898"/>
    <cellStyle name="Accent5 21" xfId="899"/>
    <cellStyle name="Accent5 22" xfId="900"/>
    <cellStyle name="Accent5 23" xfId="901"/>
    <cellStyle name="Accent5 24" xfId="902"/>
    <cellStyle name="Accent5 25" xfId="903"/>
    <cellStyle name="Accent5 26" xfId="904"/>
    <cellStyle name="Accent5 27" xfId="905"/>
    <cellStyle name="Accent5 28" xfId="906"/>
    <cellStyle name="Accent5 29" xfId="907"/>
    <cellStyle name="Accent5 3" xfId="908"/>
    <cellStyle name="Accent5 30" xfId="909"/>
    <cellStyle name="Accent5 31" xfId="910"/>
    <cellStyle name="Accent5 32" xfId="911"/>
    <cellStyle name="Accent5 33" xfId="912"/>
    <cellStyle name="Accent5 34" xfId="913"/>
    <cellStyle name="Accent5 35" xfId="914"/>
    <cellStyle name="Accent5 36" xfId="915"/>
    <cellStyle name="Accent5 37" xfId="916"/>
    <cellStyle name="Accent5 38" xfId="917"/>
    <cellStyle name="Accent5 39" xfId="918"/>
    <cellStyle name="Accent5 4" xfId="919"/>
    <cellStyle name="Accent5 40"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16" xfId="932"/>
    <cellStyle name="Accent6 17" xfId="933"/>
    <cellStyle name="Accent6 18" xfId="934"/>
    <cellStyle name="Accent6 19" xfId="935"/>
    <cellStyle name="Accent6 2" xfId="936"/>
    <cellStyle name="Accent6 20" xfId="937"/>
    <cellStyle name="Accent6 21" xfId="938"/>
    <cellStyle name="Accent6 22" xfId="939"/>
    <cellStyle name="Accent6 23" xfId="940"/>
    <cellStyle name="Accent6 24" xfId="941"/>
    <cellStyle name="Accent6 25" xfId="942"/>
    <cellStyle name="Accent6 26" xfId="943"/>
    <cellStyle name="Accent6 27" xfId="944"/>
    <cellStyle name="Accent6 28" xfId="945"/>
    <cellStyle name="Accent6 29" xfId="946"/>
    <cellStyle name="Accent6 3" xfId="947"/>
    <cellStyle name="Accent6 30" xfId="948"/>
    <cellStyle name="Accent6 31" xfId="949"/>
    <cellStyle name="Accent6 32" xfId="950"/>
    <cellStyle name="Accent6 33" xfId="951"/>
    <cellStyle name="Accent6 34" xfId="952"/>
    <cellStyle name="Accent6 35" xfId="953"/>
    <cellStyle name="Accent6 36" xfId="954"/>
    <cellStyle name="Accent6 37" xfId="955"/>
    <cellStyle name="Accent6 38" xfId="956"/>
    <cellStyle name="Accent6 39" xfId="957"/>
    <cellStyle name="Accent6 4" xfId="958"/>
    <cellStyle name="Accent6 40"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16" xfId="971"/>
    <cellStyle name="Bad 17" xfId="972"/>
    <cellStyle name="Bad 18" xfId="973"/>
    <cellStyle name="Bad 19" xfId="974"/>
    <cellStyle name="Bad 2" xfId="975"/>
    <cellStyle name="Bad 20" xfId="976"/>
    <cellStyle name="Bad 21" xfId="977"/>
    <cellStyle name="Bad 22" xfId="978"/>
    <cellStyle name="Bad 23" xfId="979"/>
    <cellStyle name="Bad 24" xfId="980"/>
    <cellStyle name="Bad 25" xfId="981"/>
    <cellStyle name="Bad 26" xfId="982"/>
    <cellStyle name="Bad 27" xfId="983"/>
    <cellStyle name="Bad 28" xfId="984"/>
    <cellStyle name="Bad 29" xfId="985"/>
    <cellStyle name="Bad 3" xfId="986"/>
    <cellStyle name="Bad 30" xfId="987"/>
    <cellStyle name="Bad 31" xfId="988"/>
    <cellStyle name="Bad 32" xfId="989"/>
    <cellStyle name="Bad 33" xfId="990"/>
    <cellStyle name="Bad 34" xfId="991"/>
    <cellStyle name="Bad 35" xfId="992"/>
    <cellStyle name="Bad 36" xfId="993"/>
    <cellStyle name="Bad 37" xfId="994"/>
    <cellStyle name="Bad 38" xfId="995"/>
    <cellStyle name="Bad 39" xfId="996"/>
    <cellStyle name="Bad 4" xfId="997"/>
    <cellStyle name="Bad 40" xfId="998"/>
    <cellStyle name="Bad 5" xfId="999"/>
    <cellStyle name="Bad 6" xfId="1000"/>
    <cellStyle name="Bad 7" xfId="1001"/>
    <cellStyle name="Bad 8" xfId="1002"/>
    <cellStyle name="Bad 9" xfId="1003"/>
    <cellStyle name="Blue" xfId="1004"/>
    <cellStyle name="Bold/Border" xfId="1005"/>
    <cellStyle name="Bullet" xfId="1006"/>
    <cellStyle name="c" xfId="1007"/>
    <cellStyle name="c_Bal Sheets" xfId="1008"/>
    <cellStyle name="c_Credit (2)" xfId="1009"/>
    <cellStyle name="c_Earnings" xfId="1010"/>
    <cellStyle name="c_Earnings (2)" xfId="1011"/>
    <cellStyle name="c_finsumm" xfId="1012"/>
    <cellStyle name="c_GoroWipTax-to2050_fromCo_Oct21_99" xfId="1013"/>
    <cellStyle name="c_Hist Inputs (2)" xfId="1014"/>
    <cellStyle name="c_IEL_finsumm" xfId="1015"/>
    <cellStyle name="c_IEL_finsumm1" xfId="1016"/>
    <cellStyle name="c_LBO Summary" xfId="1017"/>
    <cellStyle name="c_Schedules" xfId="1018"/>
    <cellStyle name="c_Trans Assump (2)" xfId="1019"/>
    <cellStyle name="c_Unit Price Sen. (2)" xfId="1020"/>
    <cellStyle name="Calculation 10" xfId="1021"/>
    <cellStyle name="Calculation 11" xfId="1022"/>
    <cellStyle name="Calculation 12" xfId="1023"/>
    <cellStyle name="Calculation 13" xfId="1024"/>
    <cellStyle name="Calculation 14" xfId="1025"/>
    <cellStyle name="Calculation 15" xfId="1026"/>
    <cellStyle name="Calculation 16" xfId="1027"/>
    <cellStyle name="Calculation 17" xfId="1028"/>
    <cellStyle name="Calculation 18" xfId="1029"/>
    <cellStyle name="Calculation 19" xfId="1030"/>
    <cellStyle name="Calculation 2" xfId="1031"/>
    <cellStyle name="Calculation 20" xfId="1032"/>
    <cellStyle name="Calculation 21" xfId="1033"/>
    <cellStyle name="Calculation 22" xfId="1034"/>
    <cellStyle name="Calculation 23" xfId="1035"/>
    <cellStyle name="Calculation 24" xfId="1036"/>
    <cellStyle name="Calculation 25" xfId="1037"/>
    <cellStyle name="Calculation 26" xfId="1038"/>
    <cellStyle name="Calculation 27" xfId="1039"/>
    <cellStyle name="Calculation 28" xfId="1040"/>
    <cellStyle name="Calculation 29" xfId="1041"/>
    <cellStyle name="Calculation 3" xfId="1042"/>
    <cellStyle name="Calculation 30" xfId="1043"/>
    <cellStyle name="Calculation 31" xfId="1044"/>
    <cellStyle name="Calculation 32" xfId="1045"/>
    <cellStyle name="Calculation 33" xfId="1046"/>
    <cellStyle name="Calculation 34" xfId="1047"/>
    <cellStyle name="Calculation 35" xfId="1048"/>
    <cellStyle name="Calculation 36" xfId="1049"/>
    <cellStyle name="Calculation 37" xfId="1050"/>
    <cellStyle name="Calculation 38" xfId="1051"/>
    <cellStyle name="Calculation 39" xfId="1052"/>
    <cellStyle name="Calculation 4" xfId="1053"/>
    <cellStyle name="Calculation 40" xfId="1054"/>
    <cellStyle name="Calculation 5" xfId="1055"/>
    <cellStyle name="Calculation 6" xfId="1056"/>
    <cellStyle name="Calculation 7" xfId="1057"/>
    <cellStyle name="Calculation 8" xfId="1058"/>
    <cellStyle name="Calculation 9" xfId="1059"/>
    <cellStyle name="Check Cell 10" xfId="1060"/>
    <cellStyle name="Check Cell 11" xfId="1061"/>
    <cellStyle name="Check Cell 12" xfId="1062"/>
    <cellStyle name="Check Cell 13" xfId="1063"/>
    <cellStyle name="Check Cell 14" xfId="1064"/>
    <cellStyle name="Check Cell 15" xfId="1065"/>
    <cellStyle name="Check Cell 16" xfId="1066"/>
    <cellStyle name="Check Cell 17" xfId="1067"/>
    <cellStyle name="Check Cell 18" xfId="1068"/>
    <cellStyle name="Check Cell 19" xfId="1069"/>
    <cellStyle name="Check Cell 2" xfId="1070"/>
    <cellStyle name="Check Cell 20" xfId="1071"/>
    <cellStyle name="Check Cell 21" xfId="1072"/>
    <cellStyle name="Check Cell 22" xfId="1073"/>
    <cellStyle name="Check Cell 23" xfId="1074"/>
    <cellStyle name="Check Cell 24" xfId="1075"/>
    <cellStyle name="Check Cell 25" xfId="1076"/>
    <cellStyle name="Check Cell 26" xfId="1077"/>
    <cellStyle name="Check Cell 27" xfId="1078"/>
    <cellStyle name="Check Cell 28" xfId="1079"/>
    <cellStyle name="Check Cell 29" xfId="1080"/>
    <cellStyle name="Check Cell 3" xfId="1081"/>
    <cellStyle name="Check Cell 30" xfId="1082"/>
    <cellStyle name="Check Cell 31" xfId="1083"/>
    <cellStyle name="Check Cell 32" xfId="1084"/>
    <cellStyle name="Check Cell 33" xfId="1085"/>
    <cellStyle name="Check Cell 34" xfId="1086"/>
    <cellStyle name="Check Cell 35" xfId="1087"/>
    <cellStyle name="Check Cell 36" xfId="1088"/>
    <cellStyle name="Check Cell 37" xfId="1089"/>
    <cellStyle name="Check Cell 38" xfId="1090"/>
    <cellStyle name="Check Cell 39" xfId="1091"/>
    <cellStyle name="Check Cell 4" xfId="1092"/>
    <cellStyle name="Check Cell 40" xfId="1093"/>
    <cellStyle name="Check Cell 5" xfId="1094"/>
    <cellStyle name="Check Cell 6" xfId="1095"/>
    <cellStyle name="Check Cell 7" xfId="1096"/>
    <cellStyle name="Check Cell 8" xfId="1097"/>
    <cellStyle name="Check Cell 9" xfId="1098"/>
    <cellStyle name="Comma" xfId="2" builtinId="3"/>
    <cellStyle name="Comma  - Style1" xfId="1099"/>
    <cellStyle name="Comma  - Style2" xfId="1100"/>
    <cellStyle name="Comma  - Style3" xfId="1101"/>
    <cellStyle name="Comma  - Style4" xfId="1102"/>
    <cellStyle name="Comma  - Style5" xfId="1103"/>
    <cellStyle name="Comma  - Style6" xfId="1104"/>
    <cellStyle name="Comma  - Style7" xfId="1105"/>
    <cellStyle name="Comma  - Style8" xfId="1106"/>
    <cellStyle name="Comma 11" xfId="1107"/>
    <cellStyle name="Comma 14" xfId="1108"/>
    <cellStyle name="Comma 17" xfId="1109"/>
    <cellStyle name="Comma 18" xfId="1110"/>
    <cellStyle name="Comma 2" xfId="1111"/>
    <cellStyle name="Comma 2 10" xfId="1112"/>
    <cellStyle name="Comma 2 11" xfId="1113"/>
    <cellStyle name="Comma 2 12" xfId="1114"/>
    <cellStyle name="Comma 2 13" xfId="1115"/>
    <cellStyle name="Comma 2 14" xfId="1116"/>
    <cellStyle name="Comma 2 15" xfId="1117"/>
    <cellStyle name="Comma 2 16" xfId="1118"/>
    <cellStyle name="Comma 2 17" xfId="1119"/>
    <cellStyle name="Comma 2 18" xfId="1120"/>
    <cellStyle name="Comma 2 19" xfId="1121"/>
    <cellStyle name="Comma 2 2" xfId="1122"/>
    <cellStyle name="Comma 2 20" xfId="1123"/>
    <cellStyle name="Comma 2 21" xfId="1124"/>
    <cellStyle name="Comma 2 22" xfId="1125"/>
    <cellStyle name="Comma 2 23" xfId="1126"/>
    <cellStyle name="Comma 2 24" xfId="1127"/>
    <cellStyle name="Comma 2 25" xfId="1128"/>
    <cellStyle name="Comma 2 26" xfId="1129"/>
    <cellStyle name="Comma 2 27" xfId="1130"/>
    <cellStyle name="Comma 2 28" xfId="1131"/>
    <cellStyle name="Comma 2 29" xfId="1132"/>
    <cellStyle name="Comma 2 3" xfId="1133"/>
    <cellStyle name="Comma 2 4" xfId="1134"/>
    <cellStyle name="Comma 2 5" xfId="1135"/>
    <cellStyle name="Comma 2 6" xfId="1136"/>
    <cellStyle name="Comma 2 7" xfId="1137"/>
    <cellStyle name="Comma 2 8" xfId="1138"/>
    <cellStyle name="Comma 2 9" xfId="1139"/>
    <cellStyle name="Comma 22" xfId="1140"/>
    <cellStyle name="Comma 25" xfId="1141"/>
    <cellStyle name="Comma 28" xfId="1142"/>
    <cellStyle name="Comma 29" xfId="1143"/>
    <cellStyle name="Comma 3" xfId="1144"/>
    <cellStyle name="Comma 4" xfId="1145"/>
    <cellStyle name="Comma 5" xfId="1146"/>
    <cellStyle name="Comma 8" xfId="1147"/>
    <cellStyle name="Currency" xfId="1" builtinId="4"/>
    <cellStyle name="Currency [2]" xfId="1148"/>
    <cellStyle name="Dash" xfId="1149"/>
    <cellStyle name="Euro" xfId="1150"/>
    <cellStyle name="Explanatory Text 10" xfId="1151"/>
    <cellStyle name="Explanatory Text 11" xfId="1152"/>
    <cellStyle name="Explanatory Text 12" xfId="1153"/>
    <cellStyle name="Explanatory Text 13" xfId="1154"/>
    <cellStyle name="Explanatory Text 14" xfId="1155"/>
    <cellStyle name="Explanatory Text 15" xfId="1156"/>
    <cellStyle name="Explanatory Text 16" xfId="1157"/>
    <cellStyle name="Explanatory Text 17" xfId="1158"/>
    <cellStyle name="Explanatory Text 18" xfId="1159"/>
    <cellStyle name="Explanatory Text 19" xfId="1160"/>
    <cellStyle name="Explanatory Text 2" xfId="1161"/>
    <cellStyle name="Explanatory Text 20" xfId="1162"/>
    <cellStyle name="Explanatory Text 21" xfId="1163"/>
    <cellStyle name="Explanatory Text 22" xfId="1164"/>
    <cellStyle name="Explanatory Text 23" xfId="1165"/>
    <cellStyle name="Explanatory Text 24" xfId="1166"/>
    <cellStyle name="Explanatory Text 25" xfId="1167"/>
    <cellStyle name="Explanatory Text 26" xfId="1168"/>
    <cellStyle name="Explanatory Text 27" xfId="1169"/>
    <cellStyle name="Explanatory Text 28" xfId="1170"/>
    <cellStyle name="Explanatory Text 29" xfId="1171"/>
    <cellStyle name="Explanatory Text 3" xfId="1172"/>
    <cellStyle name="Explanatory Text 30" xfId="1173"/>
    <cellStyle name="Explanatory Text 31" xfId="1174"/>
    <cellStyle name="Explanatory Text 32" xfId="1175"/>
    <cellStyle name="Explanatory Text 33" xfId="1176"/>
    <cellStyle name="Explanatory Text 34" xfId="1177"/>
    <cellStyle name="Explanatory Text 35" xfId="1178"/>
    <cellStyle name="Explanatory Text 36" xfId="1179"/>
    <cellStyle name="Explanatory Text 37" xfId="1180"/>
    <cellStyle name="Explanatory Text 38" xfId="1181"/>
    <cellStyle name="Explanatory Text 39" xfId="1182"/>
    <cellStyle name="Explanatory Text 4" xfId="1183"/>
    <cellStyle name="Explanatory Text 40" xfId="1184"/>
    <cellStyle name="Explanatory Text 5" xfId="1185"/>
    <cellStyle name="Explanatory Text 6" xfId="1186"/>
    <cellStyle name="Explanatory Text 7" xfId="1187"/>
    <cellStyle name="Explanatory Text 8" xfId="1188"/>
    <cellStyle name="Explanatory Text 9" xfId="1189"/>
    <cellStyle name="Good 10" xfId="1190"/>
    <cellStyle name="Good 11" xfId="1191"/>
    <cellStyle name="Good 12" xfId="1192"/>
    <cellStyle name="Good 13" xfId="1193"/>
    <cellStyle name="Good 14" xfId="1194"/>
    <cellStyle name="Good 15" xfId="1195"/>
    <cellStyle name="Good 16" xfId="1196"/>
    <cellStyle name="Good 17" xfId="1197"/>
    <cellStyle name="Good 18" xfId="1198"/>
    <cellStyle name="Good 19" xfId="1199"/>
    <cellStyle name="Good 2" xfId="1200"/>
    <cellStyle name="Good 20" xfId="1201"/>
    <cellStyle name="Good 21" xfId="1202"/>
    <cellStyle name="Good 22" xfId="1203"/>
    <cellStyle name="Good 23" xfId="1204"/>
    <cellStyle name="Good 24" xfId="1205"/>
    <cellStyle name="Good 25" xfId="1206"/>
    <cellStyle name="Good 26" xfId="1207"/>
    <cellStyle name="Good 27" xfId="1208"/>
    <cellStyle name="Good 28" xfId="1209"/>
    <cellStyle name="Good 29" xfId="1210"/>
    <cellStyle name="Good 3" xfId="1211"/>
    <cellStyle name="Good 30" xfId="1212"/>
    <cellStyle name="Good 31" xfId="1213"/>
    <cellStyle name="Good 32" xfId="1214"/>
    <cellStyle name="Good 33" xfId="1215"/>
    <cellStyle name="Good 34" xfId="1216"/>
    <cellStyle name="Good 35" xfId="1217"/>
    <cellStyle name="Good 36" xfId="1218"/>
    <cellStyle name="Good 37" xfId="1219"/>
    <cellStyle name="Good 38" xfId="1220"/>
    <cellStyle name="Good 39" xfId="1221"/>
    <cellStyle name="Good 4" xfId="1222"/>
    <cellStyle name="Good 40" xfId="1223"/>
    <cellStyle name="Good 5" xfId="1224"/>
    <cellStyle name="Good 6" xfId="1225"/>
    <cellStyle name="Good 7" xfId="1226"/>
    <cellStyle name="Good 8" xfId="1227"/>
    <cellStyle name="Good 9" xfId="1228"/>
    <cellStyle name="Heading 1 10" xfId="1229"/>
    <cellStyle name="Heading 1 11" xfId="1230"/>
    <cellStyle name="Heading 1 12" xfId="1231"/>
    <cellStyle name="Heading 1 13" xfId="1232"/>
    <cellStyle name="Heading 1 14" xfId="1233"/>
    <cellStyle name="Heading 1 15" xfId="1234"/>
    <cellStyle name="Heading 1 16" xfId="1235"/>
    <cellStyle name="Heading 1 17" xfId="1236"/>
    <cellStyle name="Heading 1 18" xfId="1237"/>
    <cellStyle name="Heading 1 19" xfId="1238"/>
    <cellStyle name="Heading 1 2" xfId="1239"/>
    <cellStyle name="Heading 1 20" xfId="1240"/>
    <cellStyle name="Heading 1 21" xfId="1241"/>
    <cellStyle name="Heading 1 22" xfId="1242"/>
    <cellStyle name="Heading 1 23" xfId="1243"/>
    <cellStyle name="Heading 1 24" xfId="1244"/>
    <cellStyle name="Heading 1 25" xfId="1245"/>
    <cellStyle name="Heading 1 26" xfId="1246"/>
    <cellStyle name="Heading 1 27" xfId="1247"/>
    <cellStyle name="Heading 1 28" xfId="1248"/>
    <cellStyle name="Heading 1 29" xfId="1249"/>
    <cellStyle name="Heading 1 3" xfId="1250"/>
    <cellStyle name="Heading 1 30" xfId="1251"/>
    <cellStyle name="Heading 1 31" xfId="1252"/>
    <cellStyle name="Heading 1 32" xfId="1253"/>
    <cellStyle name="Heading 1 33" xfId="1254"/>
    <cellStyle name="Heading 1 34" xfId="1255"/>
    <cellStyle name="Heading 1 35" xfId="1256"/>
    <cellStyle name="Heading 1 36" xfId="1257"/>
    <cellStyle name="Heading 1 37" xfId="1258"/>
    <cellStyle name="Heading 1 38" xfId="1259"/>
    <cellStyle name="Heading 1 39" xfId="1260"/>
    <cellStyle name="Heading 1 4" xfId="1261"/>
    <cellStyle name="Heading 1 40" xfId="1262"/>
    <cellStyle name="Heading 1 5" xfId="1263"/>
    <cellStyle name="Heading 1 6" xfId="1264"/>
    <cellStyle name="Heading 1 7" xfId="1265"/>
    <cellStyle name="Heading 1 8" xfId="1266"/>
    <cellStyle name="Heading 1 9" xfId="1267"/>
    <cellStyle name="Heading 2 10" xfId="1268"/>
    <cellStyle name="Heading 2 11" xfId="1269"/>
    <cellStyle name="Heading 2 12" xfId="1270"/>
    <cellStyle name="Heading 2 13" xfId="1271"/>
    <cellStyle name="Heading 2 14" xfId="1272"/>
    <cellStyle name="Heading 2 15" xfId="1273"/>
    <cellStyle name="Heading 2 16" xfId="1274"/>
    <cellStyle name="Heading 2 17" xfId="1275"/>
    <cellStyle name="Heading 2 18" xfId="1276"/>
    <cellStyle name="Heading 2 19" xfId="1277"/>
    <cellStyle name="Heading 2 2" xfId="1278"/>
    <cellStyle name="Heading 2 20" xfId="1279"/>
    <cellStyle name="Heading 2 21" xfId="1280"/>
    <cellStyle name="Heading 2 22" xfId="1281"/>
    <cellStyle name="Heading 2 23" xfId="1282"/>
    <cellStyle name="Heading 2 24" xfId="1283"/>
    <cellStyle name="Heading 2 25" xfId="1284"/>
    <cellStyle name="Heading 2 26" xfId="1285"/>
    <cellStyle name="Heading 2 27" xfId="1286"/>
    <cellStyle name="Heading 2 28" xfId="1287"/>
    <cellStyle name="Heading 2 29" xfId="1288"/>
    <cellStyle name="Heading 2 3" xfId="1289"/>
    <cellStyle name="Heading 2 30" xfId="1290"/>
    <cellStyle name="Heading 2 31" xfId="1291"/>
    <cellStyle name="Heading 2 32" xfId="1292"/>
    <cellStyle name="Heading 2 33" xfId="1293"/>
    <cellStyle name="Heading 2 34" xfId="1294"/>
    <cellStyle name="Heading 2 35" xfId="1295"/>
    <cellStyle name="Heading 2 36" xfId="1296"/>
    <cellStyle name="Heading 2 37" xfId="1297"/>
    <cellStyle name="Heading 2 38" xfId="1298"/>
    <cellStyle name="Heading 2 39" xfId="1299"/>
    <cellStyle name="Heading 2 4" xfId="1300"/>
    <cellStyle name="Heading 2 40" xfId="1301"/>
    <cellStyle name="Heading 2 5" xfId="1302"/>
    <cellStyle name="Heading 2 6" xfId="1303"/>
    <cellStyle name="Heading 2 7" xfId="1304"/>
    <cellStyle name="Heading 2 8" xfId="1305"/>
    <cellStyle name="Heading 2 9" xfId="1306"/>
    <cellStyle name="Heading 3 10" xfId="1307"/>
    <cellStyle name="Heading 3 11" xfId="1308"/>
    <cellStyle name="Heading 3 12" xfId="1309"/>
    <cellStyle name="Heading 3 13" xfId="1310"/>
    <cellStyle name="Heading 3 14" xfId="1311"/>
    <cellStyle name="Heading 3 15" xfId="1312"/>
    <cellStyle name="Heading 3 16" xfId="1313"/>
    <cellStyle name="Heading 3 17" xfId="1314"/>
    <cellStyle name="Heading 3 18" xfId="1315"/>
    <cellStyle name="Heading 3 19" xfId="1316"/>
    <cellStyle name="Heading 3 2" xfId="1317"/>
    <cellStyle name="Heading 3 20" xfId="1318"/>
    <cellStyle name="Heading 3 21" xfId="1319"/>
    <cellStyle name="Heading 3 22" xfId="1320"/>
    <cellStyle name="Heading 3 23" xfId="1321"/>
    <cellStyle name="Heading 3 24" xfId="1322"/>
    <cellStyle name="Heading 3 25" xfId="1323"/>
    <cellStyle name="Heading 3 26" xfId="1324"/>
    <cellStyle name="Heading 3 27" xfId="1325"/>
    <cellStyle name="Heading 3 28" xfId="1326"/>
    <cellStyle name="Heading 3 29" xfId="1327"/>
    <cellStyle name="Heading 3 3" xfId="1328"/>
    <cellStyle name="Heading 3 30" xfId="1329"/>
    <cellStyle name="Heading 3 31" xfId="1330"/>
    <cellStyle name="Heading 3 32" xfId="1331"/>
    <cellStyle name="Heading 3 33" xfId="1332"/>
    <cellStyle name="Heading 3 34" xfId="1333"/>
    <cellStyle name="Heading 3 35" xfId="1334"/>
    <cellStyle name="Heading 3 36" xfId="1335"/>
    <cellStyle name="Heading 3 37" xfId="1336"/>
    <cellStyle name="Heading 3 38" xfId="1337"/>
    <cellStyle name="Heading 3 39" xfId="1338"/>
    <cellStyle name="Heading 3 4" xfId="1339"/>
    <cellStyle name="Heading 3 40" xfId="1340"/>
    <cellStyle name="Heading 3 5" xfId="1341"/>
    <cellStyle name="Heading 3 6" xfId="1342"/>
    <cellStyle name="Heading 3 7" xfId="1343"/>
    <cellStyle name="Heading 3 8" xfId="1344"/>
    <cellStyle name="Heading 3 9" xfId="1345"/>
    <cellStyle name="Heading 4 10" xfId="1346"/>
    <cellStyle name="Heading 4 11" xfId="1347"/>
    <cellStyle name="Heading 4 12" xfId="1348"/>
    <cellStyle name="Heading 4 13" xfId="1349"/>
    <cellStyle name="Heading 4 14" xfId="1350"/>
    <cellStyle name="Heading 4 15" xfId="1351"/>
    <cellStyle name="Heading 4 16" xfId="1352"/>
    <cellStyle name="Heading 4 17" xfId="1353"/>
    <cellStyle name="Heading 4 18" xfId="1354"/>
    <cellStyle name="Heading 4 19" xfId="1355"/>
    <cellStyle name="Heading 4 2" xfId="1356"/>
    <cellStyle name="Heading 4 20" xfId="1357"/>
    <cellStyle name="Heading 4 21" xfId="1358"/>
    <cellStyle name="Heading 4 22" xfId="1359"/>
    <cellStyle name="Heading 4 23" xfId="1360"/>
    <cellStyle name="Heading 4 24" xfId="1361"/>
    <cellStyle name="Heading 4 25" xfId="1362"/>
    <cellStyle name="Heading 4 26" xfId="1363"/>
    <cellStyle name="Heading 4 27" xfId="1364"/>
    <cellStyle name="Heading 4 28" xfId="1365"/>
    <cellStyle name="Heading 4 29" xfId="1366"/>
    <cellStyle name="Heading 4 3" xfId="1367"/>
    <cellStyle name="Heading 4 30" xfId="1368"/>
    <cellStyle name="Heading 4 31" xfId="1369"/>
    <cellStyle name="Heading 4 32" xfId="1370"/>
    <cellStyle name="Heading 4 33" xfId="1371"/>
    <cellStyle name="Heading 4 34" xfId="1372"/>
    <cellStyle name="Heading 4 35" xfId="1373"/>
    <cellStyle name="Heading 4 36" xfId="1374"/>
    <cellStyle name="Heading 4 37" xfId="1375"/>
    <cellStyle name="Heading 4 38" xfId="1376"/>
    <cellStyle name="Heading 4 39" xfId="1377"/>
    <cellStyle name="Heading 4 4" xfId="1378"/>
    <cellStyle name="Heading 4 40" xfId="1379"/>
    <cellStyle name="Heading 4 5" xfId="1380"/>
    <cellStyle name="Heading 4 6" xfId="1381"/>
    <cellStyle name="Heading 4 7" xfId="1382"/>
    <cellStyle name="Heading 4 8" xfId="1383"/>
    <cellStyle name="Heading 4 9" xfId="1384"/>
    <cellStyle name="Input 10" xfId="1385"/>
    <cellStyle name="Input 11" xfId="1386"/>
    <cellStyle name="Input 12" xfId="1387"/>
    <cellStyle name="Input 13" xfId="1388"/>
    <cellStyle name="Input 14" xfId="1389"/>
    <cellStyle name="Input 15" xfId="1390"/>
    <cellStyle name="Input 16" xfId="1391"/>
    <cellStyle name="Input 17" xfId="1392"/>
    <cellStyle name="Input 18" xfId="1393"/>
    <cellStyle name="Input 19" xfId="1394"/>
    <cellStyle name="Input 2" xfId="1395"/>
    <cellStyle name="Input 20" xfId="1396"/>
    <cellStyle name="Input 21" xfId="1397"/>
    <cellStyle name="Input 22" xfId="1398"/>
    <cellStyle name="Input 23" xfId="1399"/>
    <cellStyle name="Input 24" xfId="1400"/>
    <cellStyle name="Input 25" xfId="1401"/>
    <cellStyle name="Input 26" xfId="1402"/>
    <cellStyle name="Input 27" xfId="1403"/>
    <cellStyle name="Input 28" xfId="1404"/>
    <cellStyle name="Input 29" xfId="1405"/>
    <cellStyle name="Input 3" xfId="1406"/>
    <cellStyle name="Input 30" xfId="1407"/>
    <cellStyle name="Input 31" xfId="1408"/>
    <cellStyle name="Input 32" xfId="1409"/>
    <cellStyle name="Input 33" xfId="1410"/>
    <cellStyle name="Input 34" xfId="1411"/>
    <cellStyle name="Input 35" xfId="1412"/>
    <cellStyle name="Input 36" xfId="1413"/>
    <cellStyle name="Input 37" xfId="1414"/>
    <cellStyle name="Input 38" xfId="1415"/>
    <cellStyle name="Input 39" xfId="1416"/>
    <cellStyle name="Input 4" xfId="1417"/>
    <cellStyle name="Input 40" xfId="1418"/>
    <cellStyle name="Input 5" xfId="1419"/>
    <cellStyle name="Input 6" xfId="1420"/>
    <cellStyle name="Input 7" xfId="1421"/>
    <cellStyle name="Input 8" xfId="1422"/>
    <cellStyle name="Input 9" xfId="1423"/>
    <cellStyle name="InputBlueFont" xfId="1424"/>
    <cellStyle name="Linked Cell 10" xfId="1425"/>
    <cellStyle name="Linked Cell 11" xfId="1426"/>
    <cellStyle name="Linked Cell 12" xfId="1427"/>
    <cellStyle name="Linked Cell 13" xfId="1428"/>
    <cellStyle name="Linked Cell 14" xfId="1429"/>
    <cellStyle name="Linked Cell 15" xfId="1430"/>
    <cellStyle name="Linked Cell 16" xfId="1431"/>
    <cellStyle name="Linked Cell 17" xfId="1432"/>
    <cellStyle name="Linked Cell 18" xfId="1433"/>
    <cellStyle name="Linked Cell 19" xfId="1434"/>
    <cellStyle name="Linked Cell 2" xfId="1435"/>
    <cellStyle name="Linked Cell 20" xfId="1436"/>
    <cellStyle name="Linked Cell 21" xfId="1437"/>
    <cellStyle name="Linked Cell 22" xfId="1438"/>
    <cellStyle name="Linked Cell 23" xfId="1439"/>
    <cellStyle name="Linked Cell 24" xfId="1440"/>
    <cellStyle name="Linked Cell 25" xfId="1441"/>
    <cellStyle name="Linked Cell 26" xfId="1442"/>
    <cellStyle name="Linked Cell 27" xfId="1443"/>
    <cellStyle name="Linked Cell 28" xfId="1444"/>
    <cellStyle name="Linked Cell 29" xfId="1445"/>
    <cellStyle name="Linked Cell 3" xfId="1446"/>
    <cellStyle name="Linked Cell 30" xfId="1447"/>
    <cellStyle name="Linked Cell 31" xfId="1448"/>
    <cellStyle name="Linked Cell 32" xfId="1449"/>
    <cellStyle name="Linked Cell 33" xfId="1450"/>
    <cellStyle name="Linked Cell 34" xfId="1451"/>
    <cellStyle name="Linked Cell 35" xfId="1452"/>
    <cellStyle name="Linked Cell 36" xfId="1453"/>
    <cellStyle name="Linked Cell 37" xfId="1454"/>
    <cellStyle name="Linked Cell 38" xfId="1455"/>
    <cellStyle name="Linked Cell 39" xfId="1456"/>
    <cellStyle name="Linked Cell 4" xfId="1457"/>
    <cellStyle name="Linked Cell 40" xfId="1458"/>
    <cellStyle name="Linked Cell 5" xfId="1459"/>
    <cellStyle name="Linked Cell 6" xfId="1460"/>
    <cellStyle name="Linked Cell 7" xfId="1461"/>
    <cellStyle name="Linked Cell 8" xfId="1462"/>
    <cellStyle name="Linked Cell 9" xfId="1463"/>
    <cellStyle name="Millares [0]_laroux" xfId="1464"/>
    <cellStyle name="Millares_laroux" xfId="1465"/>
    <cellStyle name="Moneda [0]_laroux" xfId="1466"/>
    <cellStyle name="Moneda_laroux" xfId="1467"/>
    <cellStyle name="Neutral 10" xfId="1468"/>
    <cellStyle name="Neutral 11" xfId="1469"/>
    <cellStyle name="Neutral 12" xfId="1470"/>
    <cellStyle name="Neutral 13" xfId="1471"/>
    <cellStyle name="Neutral 14" xfId="1472"/>
    <cellStyle name="Neutral 15" xfId="1473"/>
    <cellStyle name="Neutral 16" xfId="1474"/>
    <cellStyle name="Neutral 17" xfId="1475"/>
    <cellStyle name="Neutral 18" xfId="1476"/>
    <cellStyle name="Neutral 19" xfId="1477"/>
    <cellStyle name="Neutral 2" xfId="1478"/>
    <cellStyle name="Neutral 20" xfId="1479"/>
    <cellStyle name="Neutral 21" xfId="1480"/>
    <cellStyle name="Neutral 22" xfId="1481"/>
    <cellStyle name="Neutral 23" xfId="1482"/>
    <cellStyle name="Neutral 24" xfId="1483"/>
    <cellStyle name="Neutral 25" xfId="1484"/>
    <cellStyle name="Neutral 26" xfId="1485"/>
    <cellStyle name="Neutral 27" xfId="1486"/>
    <cellStyle name="Neutral 28" xfId="1487"/>
    <cellStyle name="Neutral 29" xfId="1488"/>
    <cellStyle name="Neutral 3" xfId="1489"/>
    <cellStyle name="Neutral 30" xfId="1490"/>
    <cellStyle name="Neutral 31" xfId="1491"/>
    <cellStyle name="Neutral 32" xfId="1492"/>
    <cellStyle name="Neutral 33" xfId="1493"/>
    <cellStyle name="Neutral 34" xfId="1494"/>
    <cellStyle name="Neutral 35" xfId="1495"/>
    <cellStyle name="Neutral 36" xfId="1496"/>
    <cellStyle name="Neutral 37" xfId="1497"/>
    <cellStyle name="Neutral 38" xfId="1498"/>
    <cellStyle name="Neutral 39" xfId="1499"/>
    <cellStyle name="Neutral 4" xfId="1500"/>
    <cellStyle name="Neutral 40" xfId="1501"/>
    <cellStyle name="Neutral 5" xfId="1502"/>
    <cellStyle name="Neutral 6" xfId="1503"/>
    <cellStyle name="Neutral 7" xfId="1504"/>
    <cellStyle name="Neutral 8" xfId="1505"/>
    <cellStyle name="Neutral 9" xfId="1506"/>
    <cellStyle name="Normal" xfId="0" builtinId="0"/>
    <cellStyle name="Normal - Style1" xfId="1507"/>
    <cellStyle name="Normal 10" xfId="1508"/>
    <cellStyle name="Normal 10 2" xfId="1509"/>
    <cellStyle name="Normal 11" xfId="1510"/>
    <cellStyle name="Normal 11 2" xfId="1511"/>
    <cellStyle name="Normal 12" xfId="1512"/>
    <cellStyle name="Normal 12 2" xfId="1513"/>
    <cellStyle name="Normal 13" xfId="1514"/>
    <cellStyle name="Normal 13 2" xfId="1515"/>
    <cellStyle name="Normal 14" xfId="1516"/>
    <cellStyle name="Normal 14 2" xfId="1517"/>
    <cellStyle name="Normal 15" xfId="1518"/>
    <cellStyle name="Normal 15 2" xfId="1519"/>
    <cellStyle name="Normal 16" xfId="1520"/>
    <cellStyle name="Normal 16 2" xfId="1521"/>
    <cellStyle name="Normal 17" xfId="1522"/>
    <cellStyle name="Normal 18" xfId="1523"/>
    <cellStyle name="Normal 19" xfId="1524"/>
    <cellStyle name="Normal 2" xfId="1525"/>
    <cellStyle name="Normal 2 10" xfId="1526"/>
    <cellStyle name="Normal 2 11" xfId="1527"/>
    <cellStyle name="Normal 2 12" xfId="1528"/>
    <cellStyle name="Normal 2 13" xfId="1529"/>
    <cellStyle name="Normal 2 14" xfId="1530"/>
    <cellStyle name="Normal 2 15" xfId="1531"/>
    <cellStyle name="Normal 2 16" xfId="1532"/>
    <cellStyle name="Normal 2 17" xfId="1533"/>
    <cellStyle name="Normal 2 18" xfId="1534"/>
    <cellStyle name="Normal 2 19" xfId="1535"/>
    <cellStyle name="Normal 2 2" xfId="1536"/>
    <cellStyle name="Normal 2 20" xfId="1537"/>
    <cellStyle name="Normal 2 21" xfId="1538"/>
    <cellStyle name="Normal 2 22" xfId="1539"/>
    <cellStyle name="Normal 2 23" xfId="1540"/>
    <cellStyle name="Normal 2 24" xfId="1541"/>
    <cellStyle name="Normal 2 25" xfId="1542"/>
    <cellStyle name="Normal 2 26" xfId="1543"/>
    <cellStyle name="Normal 2 27" xfId="1544"/>
    <cellStyle name="Normal 2 28" xfId="1545"/>
    <cellStyle name="Normal 2 29" xfId="1546"/>
    <cellStyle name="Normal 2 3" xfId="1547"/>
    <cellStyle name="Normal 2 30" xfId="1548"/>
    <cellStyle name="Normal 2 31" xfId="1549"/>
    <cellStyle name="Normal 2 32" xfId="1550"/>
    <cellStyle name="Normal 2 33" xfId="1551"/>
    <cellStyle name="Normal 2 34" xfId="1552"/>
    <cellStyle name="Normal 2 35" xfId="1553"/>
    <cellStyle name="Normal 2 36" xfId="1554"/>
    <cellStyle name="Normal 2 37" xfId="1555"/>
    <cellStyle name="Normal 2 38" xfId="1556"/>
    <cellStyle name="Normal 2 39" xfId="1557"/>
    <cellStyle name="Normal 2 4" xfId="1558"/>
    <cellStyle name="Normal 2 40" xfId="1559"/>
    <cellStyle name="Normal 2 41" xfId="1560"/>
    <cellStyle name="Normal 2 5" xfId="1561"/>
    <cellStyle name="Normal 2 6" xfId="1562"/>
    <cellStyle name="Normal 2 7" xfId="1563"/>
    <cellStyle name="Normal 2 8" xfId="1564"/>
    <cellStyle name="Normal 2 9" xfId="1565"/>
    <cellStyle name="Normal 2_Data" xfId="1566"/>
    <cellStyle name="Normal 20" xfId="1567"/>
    <cellStyle name="Normal 20 2" xfId="1568"/>
    <cellStyle name="Normal 21" xfId="1569"/>
    <cellStyle name="Normal 22" xfId="1570"/>
    <cellStyle name="Normal 23" xfId="1571"/>
    <cellStyle name="Normal 23 2" xfId="1572"/>
    <cellStyle name="Normal 24" xfId="1573"/>
    <cellStyle name="Normal 25" xfId="1574"/>
    <cellStyle name="Normal 26" xfId="1575"/>
    <cellStyle name="Normal 26 2" xfId="1576"/>
    <cellStyle name="Normal 27" xfId="1577"/>
    <cellStyle name="Normal 27 2" xfId="1578"/>
    <cellStyle name="Normal 28" xfId="1579"/>
    <cellStyle name="Normal 29" xfId="1580"/>
    <cellStyle name="Normal 3" xfId="1581"/>
    <cellStyle name="Normal 30" xfId="1582"/>
    <cellStyle name="Normal 30 2" xfId="1583"/>
    <cellStyle name="Normal 31" xfId="1584"/>
    <cellStyle name="Normal 31 2" xfId="1585"/>
    <cellStyle name="Normal 32" xfId="1586"/>
    <cellStyle name="Normal 32 2" xfId="1587"/>
    <cellStyle name="Normal 33" xfId="1588"/>
    <cellStyle name="Normal 33 2" xfId="1589"/>
    <cellStyle name="Normal 34" xfId="1895"/>
    <cellStyle name="Normal 34 2" xfId="1897"/>
    <cellStyle name="Normal 4" xfId="1590"/>
    <cellStyle name="Normal 4 2" xfId="1591"/>
    <cellStyle name="Normal 5" xfId="1592"/>
    <cellStyle name="Normal 5 2" xfId="1593"/>
    <cellStyle name="Normal 6" xfId="1594"/>
    <cellStyle name="Normal 6 2" xfId="1595"/>
    <cellStyle name="Normal 7" xfId="1596"/>
    <cellStyle name="Normal 7 2" xfId="1597"/>
    <cellStyle name="Normal 8" xfId="1598"/>
    <cellStyle name="Normal 8 2" xfId="1599"/>
    <cellStyle name="Normal 9" xfId="1600"/>
    <cellStyle name="Normal 9 2" xfId="1601"/>
    <cellStyle name="Normal_Exhibits" xfId="1896"/>
    <cellStyle name="Note 10" xfId="1602"/>
    <cellStyle name="Note 11" xfId="1603"/>
    <cellStyle name="Note 12" xfId="1604"/>
    <cellStyle name="Note 13" xfId="1605"/>
    <cellStyle name="Note 14" xfId="1606"/>
    <cellStyle name="Note 15" xfId="1607"/>
    <cellStyle name="Note 16" xfId="1608"/>
    <cellStyle name="Note 17" xfId="1609"/>
    <cellStyle name="Note 18" xfId="1610"/>
    <cellStyle name="Note 19" xfId="1611"/>
    <cellStyle name="Note 2" xfId="1612"/>
    <cellStyle name="Note 2 10" xfId="1613"/>
    <cellStyle name="Note 2 11" xfId="1614"/>
    <cellStyle name="Note 2 12" xfId="1615"/>
    <cellStyle name="Note 2 13" xfId="1616"/>
    <cellStyle name="Note 2 14" xfId="1617"/>
    <cellStyle name="Note 2 15" xfId="1618"/>
    <cellStyle name="Note 2 16" xfId="1619"/>
    <cellStyle name="Note 2 17" xfId="1620"/>
    <cellStyle name="Note 2 18" xfId="1621"/>
    <cellStyle name="Note 2 19" xfId="1622"/>
    <cellStyle name="Note 2 2" xfId="1623"/>
    <cellStyle name="Note 2 20" xfId="1624"/>
    <cellStyle name="Note 2 21" xfId="1625"/>
    <cellStyle name="Note 2 22" xfId="1626"/>
    <cellStyle name="Note 2 23" xfId="1627"/>
    <cellStyle name="Note 2 24" xfId="1628"/>
    <cellStyle name="Note 2 25" xfId="1629"/>
    <cellStyle name="Note 2 26" xfId="1630"/>
    <cellStyle name="Note 2 27" xfId="1631"/>
    <cellStyle name="Note 2 28" xfId="1632"/>
    <cellStyle name="Note 2 29" xfId="1633"/>
    <cellStyle name="Note 2 3" xfId="1634"/>
    <cellStyle name="Note 2 30" xfId="1635"/>
    <cellStyle name="Note 2 31" xfId="1636"/>
    <cellStyle name="Note 2 32" xfId="1637"/>
    <cellStyle name="Note 2 33" xfId="1638"/>
    <cellStyle name="Note 2 34" xfId="1639"/>
    <cellStyle name="Note 2 35" xfId="1640"/>
    <cellStyle name="Note 2 36" xfId="1641"/>
    <cellStyle name="Note 2 37" xfId="1642"/>
    <cellStyle name="Note 2 38" xfId="1643"/>
    <cellStyle name="Note 2 39" xfId="1644"/>
    <cellStyle name="Note 2 4" xfId="1645"/>
    <cellStyle name="Note 2 40" xfId="1646"/>
    <cellStyle name="Note 2 5" xfId="1647"/>
    <cellStyle name="Note 2 6" xfId="1648"/>
    <cellStyle name="Note 2 7" xfId="1649"/>
    <cellStyle name="Note 2 8" xfId="1650"/>
    <cellStyle name="Note 2 9" xfId="1651"/>
    <cellStyle name="Note 20" xfId="1652"/>
    <cellStyle name="Note 21" xfId="1653"/>
    <cellStyle name="Note 22" xfId="1654"/>
    <cellStyle name="Note 23" xfId="1655"/>
    <cellStyle name="Note 24" xfId="1656"/>
    <cellStyle name="Note 25" xfId="1657"/>
    <cellStyle name="Note 26" xfId="1658"/>
    <cellStyle name="Note 27" xfId="1659"/>
    <cellStyle name="Note 28" xfId="1660"/>
    <cellStyle name="Note 29" xfId="1661"/>
    <cellStyle name="Note 3" xfId="1662"/>
    <cellStyle name="Note 30" xfId="1663"/>
    <cellStyle name="Note 31" xfId="1664"/>
    <cellStyle name="Note 32" xfId="1665"/>
    <cellStyle name="Note 33" xfId="1666"/>
    <cellStyle name="Note 34" xfId="1667"/>
    <cellStyle name="Note 35" xfId="1668"/>
    <cellStyle name="Note 36" xfId="1669"/>
    <cellStyle name="Note 37" xfId="1670"/>
    <cellStyle name="Note 38" xfId="1671"/>
    <cellStyle name="Note 39" xfId="1672"/>
    <cellStyle name="Note 4" xfId="1673"/>
    <cellStyle name="Note 40" xfId="1674"/>
    <cellStyle name="Note 41" xfId="1675"/>
    <cellStyle name="Note 42" xfId="1676"/>
    <cellStyle name="Note 43" xfId="1677"/>
    <cellStyle name="Note 44" xfId="1678"/>
    <cellStyle name="Note 45" xfId="1679"/>
    <cellStyle name="Note 5" xfId="1680"/>
    <cellStyle name="Note 6" xfId="1681"/>
    <cellStyle name="Note 7" xfId="1682"/>
    <cellStyle name="Note 8" xfId="1683"/>
    <cellStyle name="Note 9" xfId="1684"/>
    <cellStyle name="Numbers" xfId="1685"/>
    <cellStyle name="Œ…‹æØ‚è [0.00]_PRODUCT DETAIL Q1" xfId="1686"/>
    <cellStyle name="Œ…‹æØ‚è_PRODUCT DETAIL Q1" xfId="1687"/>
    <cellStyle name="Output 10" xfId="1688"/>
    <cellStyle name="Output 11" xfId="1689"/>
    <cellStyle name="Output 12" xfId="1690"/>
    <cellStyle name="Output 13" xfId="1691"/>
    <cellStyle name="Output 14" xfId="1692"/>
    <cellStyle name="Output 15" xfId="1693"/>
    <cellStyle name="Output 16" xfId="1694"/>
    <cellStyle name="Output 17" xfId="1695"/>
    <cellStyle name="Output 18" xfId="1696"/>
    <cellStyle name="Output 19" xfId="1697"/>
    <cellStyle name="Output 2" xfId="1698"/>
    <cellStyle name="Output 20" xfId="1699"/>
    <cellStyle name="Output 21" xfId="1700"/>
    <cellStyle name="Output 22" xfId="1701"/>
    <cellStyle name="Output 23" xfId="1702"/>
    <cellStyle name="Output 24" xfId="1703"/>
    <cellStyle name="Output 25" xfId="1704"/>
    <cellStyle name="Output 26" xfId="1705"/>
    <cellStyle name="Output 27" xfId="1706"/>
    <cellStyle name="Output 28" xfId="1707"/>
    <cellStyle name="Output 29" xfId="1708"/>
    <cellStyle name="Output 3" xfId="1709"/>
    <cellStyle name="Output 30" xfId="1710"/>
    <cellStyle name="Output 31" xfId="1711"/>
    <cellStyle name="Output 32" xfId="1712"/>
    <cellStyle name="Output 33" xfId="1713"/>
    <cellStyle name="Output 34" xfId="1714"/>
    <cellStyle name="Output 35" xfId="1715"/>
    <cellStyle name="Output 36" xfId="1716"/>
    <cellStyle name="Output 37" xfId="1717"/>
    <cellStyle name="Output 38" xfId="1718"/>
    <cellStyle name="Output 39" xfId="1719"/>
    <cellStyle name="Output 4" xfId="1720"/>
    <cellStyle name="Output 40" xfId="1721"/>
    <cellStyle name="Output 5" xfId="1722"/>
    <cellStyle name="Output 6" xfId="1723"/>
    <cellStyle name="Output 7" xfId="1724"/>
    <cellStyle name="Output 8" xfId="1725"/>
    <cellStyle name="Output 9" xfId="1726"/>
    <cellStyle name="Percent" xfId="1898" builtinId="5"/>
    <cellStyle name="Percent 2" xfId="1727"/>
    <cellStyle name="Price" xfId="1728"/>
    <cellStyle name="producto" xfId="1729"/>
    <cellStyle name="s" xfId="1730"/>
    <cellStyle name="s_B" xfId="1731"/>
    <cellStyle name="s_Bal Sheets" xfId="1732"/>
    <cellStyle name="s_Bal Sheets_1" xfId="1733"/>
    <cellStyle name="s_Bal Sheets_2" xfId="1734"/>
    <cellStyle name="s_Credit (2)" xfId="1735"/>
    <cellStyle name="s_Credit (2)_1" xfId="1736"/>
    <cellStyle name="s_Credit (2)_2" xfId="1737"/>
    <cellStyle name="s_Earnings" xfId="1738"/>
    <cellStyle name="s_Earnings (2)" xfId="1739"/>
    <cellStyle name="s_Earnings (2)_1" xfId="1740"/>
    <cellStyle name="s_Earnings_1" xfId="1741"/>
    <cellStyle name="s_finsumm" xfId="1742"/>
    <cellStyle name="s_finsumm_1" xfId="1743"/>
    <cellStyle name="s_finsumm_2" xfId="1744"/>
    <cellStyle name="s_GoroWipTax-to2050_fromCo_Oct21_99" xfId="1745"/>
    <cellStyle name="s_Hist Inputs (2)" xfId="1746"/>
    <cellStyle name="s_Hist Inputs (2)_1" xfId="1747"/>
    <cellStyle name="s_IEL_finsumm" xfId="1748"/>
    <cellStyle name="s_IEL_finsumm_1" xfId="1749"/>
    <cellStyle name="s_IEL_finsumm_2" xfId="1750"/>
    <cellStyle name="s_IEL_finsumm1" xfId="1751"/>
    <cellStyle name="s_IEL_finsumm1_1" xfId="1752"/>
    <cellStyle name="s_IEL_finsumm1_2" xfId="1753"/>
    <cellStyle name="s_Lbo" xfId="1754"/>
    <cellStyle name="s_LBO Summary" xfId="1755"/>
    <cellStyle name="s_LBO Summary_1" xfId="1756"/>
    <cellStyle name="s_LBO Summary_2" xfId="1757"/>
    <cellStyle name="s_Lbo_1" xfId="1758"/>
    <cellStyle name="s_rvr_analysis_andrew" xfId="1759"/>
    <cellStyle name="s_Schedules" xfId="1760"/>
    <cellStyle name="s_Schedules_1" xfId="1761"/>
    <cellStyle name="s_Trans Assump" xfId="1762"/>
    <cellStyle name="s_Trans Assump (2)" xfId="1763"/>
    <cellStyle name="s_Trans Assump (2)_1" xfId="1764"/>
    <cellStyle name="s_Trans Assump_1" xfId="1765"/>
    <cellStyle name="s_Trans Sum" xfId="1766"/>
    <cellStyle name="s_Trans Sum_1" xfId="1767"/>
    <cellStyle name="s_Unit Price Sen. (2)" xfId="1768"/>
    <cellStyle name="s_Unit Price Sen. (2)_1" xfId="1769"/>
    <cellStyle name="s_Unit Price Sen. (2)_2" xfId="1770"/>
    <cellStyle name="Standard_UB Power - Steuern" xfId="1771"/>
    <cellStyle name="STYLE1" xfId="1772"/>
    <cellStyle name="STYLE2" xfId="1773"/>
    <cellStyle name="STYLE3" xfId="1774"/>
    <cellStyle name="STYLE4" xfId="1775"/>
    <cellStyle name="STYLE5" xfId="1776"/>
    <cellStyle name="t" xfId="1777"/>
    <cellStyle name="Title 10" xfId="1778"/>
    <cellStyle name="Title 11" xfId="1779"/>
    <cellStyle name="Title 12" xfId="1780"/>
    <cellStyle name="Title 13" xfId="1781"/>
    <cellStyle name="Title 14" xfId="1782"/>
    <cellStyle name="Title 15" xfId="1783"/>
    <cellStyle name="Title 16" xfId="1784"/>
    <cellStyle name="Title 17" xfId="1785"/>
    <cellStyle name="Title 18" xfId="1786"/>
    <cellStyle name="Title 19" xfId="1787"/>
    <cellStyle name="Title 2" xfId="1788"/>
    <cellStyle name="Title 20" xfId="1789"/>
    <cellStyle name="Title 21" xfId="1790"/>
    <cellStyle name="Title 22" xfId="1791"/>
    <cellStyle name="Title 23" xfId="1792"/>
    <cellStyle name="Title 24" xfId="1793"/>
    <cellStyle name="Title 25" xfId="1794"/>
    <cellStyle name="Title 26" xfId="1795"/>
    <cellStyle name="Title 27" xfId="1796"/>
    <cellStyle name="Title 28" xfId="1797"/>
    <cellStyle name="Title 29" xfId="1798"/>
    <cellStyle name="Title 3" xfId="1799"/>
    <cellStyle name="Title 30" xfId="1800"/>
    <cellStyle name="Title 31" xfId="1801"/>
    <cellStyle name="Title 32" xfId="1802"/>
    <cellStyle name="Title 33" xfId="1803"/>
    <cellStyle name="Title 34" xfId="1804"/>
    <cellStyle name="Title 35" xfId="1805"/>
    <cellStyle name="Title 36" xfId="1806"/>
    <cellStyle name="Title 37" xfId="1807"/>
    <cellStyle name="Title 38" xfId="1808"/>
    <cellStyle name="Title 39" xfId="1809"/>
    <cellStyle name="Title 4" xfId="1810"/>
    <cellStyle name="Title 40" xfId="1811"/>
    <cellStyle name="Title 5" xfId="1812"/>
    <cellStyle name="Title 6" xfId="1813"/>
    <cellStyle name="Title 7" xfId="1814"/>
    <cellStyle name="Title 8" xfId="1815"/>
    <cellStyle name="Title 9" xfId="1816"/>
    <cellStyle name="Total 10" xfId="1817"/>
    <cellStyle name="Total 11" xfId="1818"/>
    <cellStyle name="Total 12" xfId="1819"/>
    <cellStyle name="Total 13" xfId="1820"/>
    <cellStyle name="Total 14" xfId="1821"/>
    <cellStyle name="Total 15" xfId="1822"/>
    <cellStyle name="Total 16" xfId="1823"/>
    <cellStyle name="Total 17" xfId="1824"/>
    <cellStyle name="Total 18" xfId="1825"/>
    <cellStyle name="Total 19" xfId="1826"/>
    <cellStyle name="Total 2" xfId="1827"/>
    <cellStyle name="Total 20" xfId="1828"/>
    <cellStyle name="Total 21" xfId="1829"/>
    <cellStyle name="Total 22" xfId="1830"/>
    <cellStyle name="Total 23" xfId="1831"/>
    <cellStyle name="Total 24" xfId="1832"/>
    <cellStyle name="Total 25" xfId="1833"/>
    <cellStyle name="Total 26" xfId="1834"/>
    <cellStyle name="Total 27" xfId="1835"/>
    <cellStyle name="Total 28" xfId="1836"/>
    <cellStyle name="Total 29" xfId="1837"/>
    <cellStyle name="Total 3" xfId="1838"/>
    <cellStyle name="Total 30" xfId="1839"/>
    <cellStyle name="Total 31" xfId="1840"/>
    <cellStyle name="Total 32" xfId="1841"/>
    <cellStyle name="Total 33" xfId="1842"/>
    <cellStyle name="Total 34" xfId="1843"/>
    <cellStyle name="Total 35" xfId="1844"/>
    <cellStyle name="Total 36" xfId="1845"/>
    <cellStyle name="Total 37" xfId="1846"/>
    <cellStyle name="Total 38" xfId="1847"/>
    <cellStyle name="Total 39" xfId="1848"/>
    <cellStyle name="Total 4" xfId="1849"/>
    <cellStyle name="Total 40" xfId="1850"/>
    <cellStyle name="Total 5" xfId="1851"/>
    <cellStyle name="Total 6" xfId="1852"/>
    <cellStyle name="Total 7" xfId="1853"/>
    <cellStyle name="Total 8" xfId="1854"/>
    <cellStyle name="Total 9" xfId="1855"/>
    <cellStyle name="Warning Text 10" xfId="1856"/>
    <cellStyle name="Warning Text 11" xfId="1857"/>
    <cellStyle name="Warning Text 12" xfId="1858"/>
    <cellStyle name="Warning Text 13" xfId="1859"/>
    <cellStyle name="Warning Text 14" xfId="1860"/>
    <cellStyle name="Warning Text 15" xfId="1861"/>
    <cellStyle name="Warning Text 16" xfId="1862"/>
    <cellStyle name="Warning Text 17" xfId="1863"/>
    <cellStyle name="Warning Text 18" xfId="1864"/>
    <cellStyle name="Warning Text 19" xfId="1865"/>
    <cellStyle name="Warning Text 2" xfId="1866"/>
    <cellStyle name="Warning Text 20" xfId="1867"/>
    <cellStyle name="Warning Text 21" xfId="1868"/>
    <cellStyle name="Warning Text 22" xfId="1869"/>
    <cellStyle name="Warning Text 23" xfId="1870"/>
    <cellStyle name="Warning Text 24" xfId="1871"/>
    <cellStyle name="Warning Text 25" xfId="1872"/>
    <cellStyle name="Warning Text 26" xfId="1873"/>
    <cellStyle name="Warning Text 27" xfId="1874"/>
    <cellStyle name="Warning Text 28" xfId="1875"/>
    <cellStyle name="Warning Text 29" xfId="1876"/>
    <cellStyle name="Warning Text 3" xfId="1877"/>
    <cellStyle name="Warning Text 30" xfId="1878"/>
    <cellStyle name="Warning Text 31" xfId="1879"/>
    <cellStyle name="Warning Text 32" xfId="1880"/>
    <cellStyle name="Warning Text 33" xfId="1881"/>
    <cellStyle name="Warning Text 34" xfId="1882"/>
    <cellStyle name="Warning Text 35" xfId="1883"/>
    <cellStyle name="Warning Text 36" xfId="1884"/>
    <cellStyle name="Warning Text 37" xfId="1885"/>
    <cellStyle name="Warning Text 38" xfId="1886"/>
    <cellStyle name="Warning Text 39" xfId="1887"/>
    <cellStyle name="Warning Text 4" xfId="1888"/>
    <cellStyle name="Warning Text 40" xfId="1889"/>
    <cellStyle name="Warning Text 5" xfId="1890"/>
    <cellStyle name="Warning Text 6" xfId="1891"/>
    <cellStyle name="Warning Text 7" xfId="1892"/>
    <cellStyle name="Warning Text 8" xfId="1893"/>
    <cellStyle name="Warning Text 9" xfId="18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Exhibits/2018%20KY%20Constants_Financi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WC%202018%20Rate%20Case%20-%20Labor%20and%20Labor%20Related%20Exhib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Carlisle"/>
      <sheetName val="Link Out System Delivery"/>
      <sheetName val="Link Out Rev Req"/>
    </sheetNames>
    <sheetDataSet>
      <sheetData sheetId="0">
        <row r="9">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row r="15">
          <cell r="C15" t="str">
            <v>Base Year for the 12 Months Ended February 28, 2019</v>
          </cell>
          <cell r="D15" t="str">
            <v>Base Year at 2/28/19</v>
          </cell>
          <cell r="E15" t="str">
            <v>Base Year for the 12 Months Ended 2/28/19</v>
          </cell>
        </row>
        <row r="16">
          <cell r="C16" t="str">
            <v>Base Year Adjustment</v>
          </cell>
        </row>
        <row r="17">
          <cell r="C17" t="str">
            <v>Forecast Year for the 12 Months Ended June 30, 2020</v>
          </cell>
          <cell r="D17" t="str">
            <v>Forecast Year at 6/30/2020</v>
          </cell>
          <cell r="E17" t="str">
            <v>Forecasted Year at Present Rates</v>
          </cell>
          <cell r="F17" t="str">
            <v>Allocated Forecast Year at 6/30/2020</v>
          </cell>
        </row>
        <row r="18">
          <cell r="C18" t="str">
            <v>Attrition Year Adjustment at Present Rates:</v>
          </cell>
        </row>
        <row r="19">
          <cell r="C19" t="str">
            <v>Attrition Year at Present Rates</v>
          </cell>
        </row>
        <row r="20">
          <cell r="C20" t="str">
            <v>Adjustments for Proposed Rates:</v>
          </cell>
        </row>
        <row r="21">
          <cell r="C21" t="str">
            <v>Attrition Year at Proposed Rates</v>
          </cell>
        </row>
        <row r="24">
          <cell r="C24" t="str">
            <v>Type of Filing: __X__ Original  _____ Updated  _____ Revised</v>
          </cell>
        </row>
        <row r="25">
          <cell r="C25" t="str">
            <v>Type of Filing: _____ Original  __X__ Updated  _____ Revised</v>
          </cell>
        </row>
        <row r="26">
          <cell r="C26" t="str">
            <v>Type of Filing: _____ Original  _____ Updated  __X__ Revised</v>
          </cell>
        </row>
        <row r="30">
          <cell r="A30" t="str">
            <v>Witness Responsible:</v>
          </cell>
        </row>
        <row r="39">
          <cell r="C39" t="str">
            <v>Witness Responsible:   Melissa Schwarzell</v>
          </cell>
        </row>
        <row r="47">
          <cell r="A47" t="str">
            <v>Total Water Customers</v>
          </cell>
        </row>
        <row r="48">
          <cell r="A48" t="str">
            <v>Average - July 2019-June 2020</v>
          </cell>
          <cell r="C48">
            <v>133284</v>
          </cell>
        </row>
        <row r="49">
          <cell r="A49" t="str">
            <v>Wastewater as of 8/31/18</v>
          </cell>
          <cell r="C49">
            <v>695</v>
          </cell>
        </row>
        <row r="50">
          <cell r="A50" t="str">
            <v>Total Customers</v>
          </cell>
          <cell r="C50">
            <v>133979</v>
          </cell>
        </row>
        <row r="51">
          <cell r="A51" t="str">
            <v>Less Dual</v>
          </cell>
          <cell r="C51">
            <v>-550</v>
          </cell>
        </row>
        <row r="52">
          <cell r="C52">
            <v>133429</v>
          </cell>
        </row>
        <row r="54">
          <cell r="A54" t="str">
            <v>Water Percentage</v>
          </cell>
          <cell r="C54">
            <v>0.99891327972179966</v>
          </cell>
        </row>
        <row r="55">
          <cell r="A55" t="str">
            <v>Wastewater Percentage</v>
          </cell>
          <cell r="C55">
            <v>1.0867202782003371E-3</v>
          </cell>
        </row>
      </sheetData>
      <sheetData sheetId="1">
        <row r="35">
          <cell r="D35" t="str">
            <v>Bill Analysis Support</v>
          </cell>
        </row>
        <row r="52">
          <cell r="D52" t="str">
            <v>Insurance Other than Group</v>
          </cell>
          <cell r="F52" t="str">
            <v>W/P - 3-8</v>
          </cell>
        </row>
      </sheetData>
      <sheetData sheetId="2">
        <row r="1">
          <cell r="A1" t="str">
            <v>Kentucky American Water Company</v>
          </cell>
        </row>
        <row r="80">
          <cell r="M80" t="str">
            <v>Schedule D-2.3</v>
          </cell>
        </row>
      </sheetData>
      <sheetData sheetId="3">
        <row r="6">
          <cell r="A6" t="str">
            <v>Line</v>
          </cell>
          <cell r="B6" t="str">
            <v>Line Description</v>
          </cell>
          <cell r="C6" t="str">
            <v>Account</v>
          </cell>
          <cell r="D6" t="str">
            <v>Account Description</v>
          </cell>
          <cell r="E6" t="str">
            <v>NARUC</v>
          </cell>
          <cell r="F6" t="str">
            <v>Sum of Mar-18</v>
          </cell>
          <cell r="G6" t="str">
            <v>Sum of Apr-18</v>
          </cell>
          <cell r="H6" t="str">
            <v>Sum of May-18</v>
          </cell>
          <cell r="I6" t="str">
            <v>Sum of Jun-18</v>
          </cell>
          <cell r="J6" t="str">
            <v>Sum of Jul-18</v>
          </cell>
          <cell r="K6" t="str">
            <v>Sum of Aug-18</v>
          </cell>
          <cell r="L6" t="str">
            <v>Sum of Sep-18</v>
          </cell>
          <cell r="M6" t="str">
            <v>Sum of Oct-18</v>
          </cell>
          <cell r="N6" t="str">
            <v>Sum of Nov-18</v>
          </cell>
          <cell r="O6" t="str">
            <v>Sum of Dec-18</v>
          </cell>
          <cell r="P6" t="str">
            <v>Sum of Jan-19</v>
          </cell>
          <cell r="Q6" t="str">
            <v>Sum of Feb-19</v>
          </cell>
        </row>
        <row r="7">
          <cell r="A7" t="str">
            <v>P02</v>
          </cell>
          <cell r="B7" t="str">
            <v>Water revenues - residential</v>
          </cell>
          <cell r="C7">
            <v>40111000</v>
          </cell>
          <cell r="D7" t="str">
            <v>Res Sales Billed</v>
          </cell>
          <cell r="E7" t="str">
            <v>461.1</v>
          </cell>
          <cell r="F7">
            <v>-3860059</v>
          </cell>
          <cell r="G7">
            <v>-4063735</v>
          </cell>
          <cell r="H7">
            <v>-4310030</v>
          </cell>
          <cell r="I7">
            <v>-4829236</v>
          </cell>
          <cell r="J7">
            <v>-4655836</v>
          </cell>
          <cell r="K7">
            <v>-4744890</v>
          </cell>
          <cell r="L7">
            <v>-4230511</v>
          </cell>
          <cell r="M7">
            <v>-4088172</v>
          </cell>
          <cell r="N7">
            <v>-3774564</v>
          </cell>
          <cell r="O7">
            <v>-3810611</v>
          </cell>
          <cell r="P7">
            <v>-3781129</v>
          </cell>
          <cell r="Q7">
            <v>-3595766</v>
          </cell>
        </row>
        <row r="8">
          <cell r="A8" t="str">
            <v>P02</v>
          </cell>
          <cell r="B8" t="str">
            <v>Water revenues - residential</v>
          </cell>
          <cell r="C8">
            <v>40111100</v>
          </cell>
          <cell r="D8" t="str">
            <v>ResSls Billed Surch</v>
          </cell>
          <cell r="E8" t="str">
            <v>461.1</v>
          </cell>
          <cell r="F8">
            <v>0</v>
          </cell>
          <cell r="G8">
            <v>335</v>
          </cell>
          <cell r="H8">
            <v>0</v>
          </cell>
          <cell r="I8">
            <v>0</v>
          </cell>
          <cell r="J8">
            <v>0</v>
          </cell>
          <cell r="K8">
            <v>183</v>
          </cell>
          <cell r="L8">
            <v>0</v>
          </cell>
          <cell r="M8">
            <v>0</v>
          </cell>
          <cell r="N8">
            <v>0</v>
          </cell>
          <cell r="O8">
            <v>0</v>
          </cell>
          <cell r="P8">
            <v>0</v>
          </cell>
          <cell r="Q8">
            <v>0</v>
          </cell>
        </row>
        <row r="9">
          <cell r="A9" t="str">
            <v>P02</v>
          </cell>
          <cell r="B9" t="str">
            <v>Water revenues - residential</v>
          </cell>
          <cell r="C9">
            <v>40111200</v>
          </cell>
          <cell r="D9" t="str">
            <v>ResSls Billed DSIC</v>
          </cell>
          <cell r="E9" t="str">
            <v>461.1</v>
          </cell>
          <cell r="F9">
            <v>0</v>
          </cell>
          <cell r="G9">
            <v>0</v>
          </cell>
          <cell r="H9">
            <v>-2</v>
          </cell>
          <cell r="I9">
            <v>0</v>
          </cell>
          <cell r="J9">
            <v>0</v>
          </cell>
          <cell r="K9">
            <v>458</v>
          </cell>
          <cell r="L9">
            <v>0</v>
          </cell>
          <cell r="M9">
            <v>0</v>
          </cell>
          <cell r="N9">
            <v>0</v>
          </cell>
          <cell r="O9">
            <v>0</v>
          </cell>
          <cell r="P9">
            <v>0</v>
          </cell>
          <cell r="Q9">
            <v>0</v>
          </cell>
        </row>
        <row r="10">
          <cell r="A10" t="str">
            <v>P02</v>
          </cell>
          <cell r="B10" t="str">
            <v>Water revenues - residential</v>
          </cell>
          <cell r="C10">
            <v>40112000</v>
          </cell>
          <cell r="D10" t="str">
            <v>Res Sales Unbilled</v>
          </cell>
          <cell r="E10" t="str">
            <v>461.1</v>
          </cell>
          <cell r="F10">
            <v>-298607</v>
          </cell>
          <cell r="G10">
            <v>48132</v>
          </cell>
          <cell r="H10">
            <v>-587539</v>
          </cell>
          <cell r="I10">
            <v>466752</v>
          </cell>
          <cell r="J10">
            <v>25090</v>
          </cell>
          <cell r="K10">
            <v>-69941</v>
          </cell>
          <cell r="L10">
            <v>0</v>
          </cell>
          <cell r="M10">
            <v>0</v>
          </cell>
          <cell r="N10">
            <v>0</v>
          </cell>
          <cell r="O10">
            <v>0</v>
          </cell>
          <cell r="P10">
            <v>0</v>
          </cell>
          <cell r="Q10">
            <v>0</v>
          </cell>
        </row>
        <row r="11">
          <cell r="A11" t="str">
            <v>P02 Total</v>
          </cell>
          <cell r="F11">
            <v>-4158666</v>
          </cell>
          <cell r="G11">
            <v>-4015268</v>
          </cell>
          <cell r="H11">
            <v>-4897571</v>
          </cell>
          <cell r="I11">
            <v>-4362484</v>
          </cell>
          <cell r="J11">
            <v>-4630746</v>
          </cell>
          <cell r="K11">
            <v>-4814190</v>
          </cell>
          <cell r="L11">
            <v>-4230511</v>
          </cell>
          <cell r="M11">
            <v>-4088172</v>
          </cell>
          <cell r="N11">
            <v>-3774564</v>
          </cell>
          <cell r="O11">
            <v>-3810611</v>
          </cell>
          <cell r="P11">
            <v>-3781129</v>
          </cell>
          <cell r="Q11">
            <v>-3595766</v>
          </cell>
        </row>
        <row r="12">
          <cell r="A12" t="str">
            <v>P03</v>
          </cell>
          <cell r="B12" t="str">
            <v>Water revenues - commercial</v>
          </cell>
          <cell r="C12">
            <v>40121000</v>
          </cell>
          <cell r="D12" t="str">
            <v>Com Sales Billed</v>
          </cell>
          <cell r="E12" t="str">
            <v>461.2</v>
          </cell>
          <cell r="F12">
            <v>-1683389</v>
          </cell>
          <cell r="G12">
            <v>-1862559</v>
          </cell>
          <cell r="H12">
            <v>-1908528</v>
          </cell>
          <cell r="I12">
            <v>-2191111</v>
          </cell>
          <cell r="J12">
            <v>-2203282</v>
          </cell>
          <cell r="K12">
            <v>-2350839</v>
          </cell>
          <cell r="L12">
            <v>-2022140</v>
          </cell>
          <cell r="M12">
            <v>-1953076</v>
          </cell>
          <cell r="N12">
            <v>-1679085</v>
          </cell>
          <cell r="O12">
            <v>-1610422</v>
          </cell>
          <cell r="P12">
            <v>-1613977</v>
          </cell>
          <cell r="Q12">
            <v>-1550354</v>
          </cell>
        </row>
        <row r="13">
          <cell r="A13" t="str">
            <v>P03</v>
          </cell>
          <cell r="B13" t="str">
            <v>Water revenues - commercial</v>
          </cell>
          <cell r="C13">
            <v>40122000</v>
          </cell>
          <cell r="D13" t="str">
            <v>Com Sales Unbilled</v>
          </cell>
          <cell r="E13" t="str">
            <v>461.2</v>
          </cell>
          <cell r="F13">
            <v>-129614</v>
          </cell>
          <cell r="G13">
            <v>-54773</v>
          </cell>
          <cell r="H13">
            <v>-54932</v>
          </cell>
          <cell r="I13">
            <v>10716</v>
          </cell>
          <cell r="J13">
            <v>-167522</v>
          </cell>
          <cell r="K13">
            <v>-31021</v>
          </cell>
          <cell r="L13">
            <v>0</v>
          </cell>
          <cell r="M13">
            <v>0</v>
          </cell>
          <cell r="N13">
            <v>0</v>
          </cell>
          <cell r="O13">
            <v>0</v>
          </cell>
          <cell r="P13">
            <v>0</v>
          </cell>
          <cell r="Q13">
            <v>0</v>
          </cell>
        </row>
        <row r="14">
          <cell r="A14" t="str">
            <v>P03 Total</v>
          </cell>
          <cell r="F14">
            <v>-1813003</v>
          </cell>
          <cell r="G14">
            <v>-1917332</v>
          </cell>
          <cell r="H14">
            <v>-1963460</v>
          </cell>
          <cell r="I14">
            <v>-2180395</v>
          </cell>
          <cell r="J14">
            <v>-2370804</v>
          </cell>
          <cell r="K14">
            <v>-2381860</v>
          </cell>
          <cell r="L14">
            <v>-2022140</v>
          </cell>
          <cell r="M14">
            <v>-1953076</v>
          </cell>
          <cell r="N14">
            <v>-1679085</v>
          </cell>
          <cell r="O14">
            <v>-1610422</v>
          </cell>
          <cell r="P14">
            <v>-1613977</v>
          </cell>
          <cell r="Q14">
            <v>-1550354</v>
          </cell>
        </row>
        <row r="15">
          <cell r="A15" t="str">
            <v>P04</v>
          </cell>
          <cell r="B15" t="str">
            <v>Water revenues - industrial</v>
          </cell>
          <cell r="C15">
            <v>40131000</v>
          </cell>
          <cell r="D15" t="str">
            <v>Ind Sales Billed</v>
          </cell>
          <cell r="E15" t="str">
            <v>461.3</v>
          </cell>
          <cell r="F15">
            <v>-292808</v>
          </cell>
          <cell r="G15">
            <v>-222229</v>
          </cell>
          <cell r="H15">
            <v>-224657</v>
          </cell>
          <cell r="I15">
            <v>-279490</v>
          </cell>
          <cell r="J15">
            <v>-310133</v>
          </cell>
          <cell r="K15">
            <v>-253755</v>
          </cell>
          <cell r="L15">
            <v>-236597</v>
          </cell>
          <cell r="M15">
            <v>-234849</v>
          </cell>
          <cell r="N15">
            <v>-201460</v>
          </cell>
          <cell r="O15">
            <v>-183320</v>
          </cell>
          <cell r="P15">
            <v>-191933</v>
          </cell>
          <cell r="Q15">
            <v>-181982</v>
          </cell>
        </row>
        <row r="16">
          <cell r="A16" t="str">
            <v>P04</v>
          </cell>
          <cell r="B16" t="str">
            <v>Water revenues - industrial</v>
          </cell>
          <cell r="C16">
            <v>40132000</v>
          </cell>
          <cell r="D16" t="str">
            <v>Ind Sales Unbilled</v>
          </cell>
          <cell r="E16" t="str">
            <v>461.3</v>
          </cell>
          <cell r="F16">
            <v>2440</v>
          </cell>
          <cell r="G16">
            <v>1988</v>
          </cell>
          <cell r="H16">
            <v>-10352</v>
          </cell>
          <cell r="I16">
            <v>-30807</v>
          </cell>
          <cell r="J16">
            <v>-13909</v>
          </cell>
          <cell r="K16">
            <v>22523</v>
          </cell>
          <cell r="L16">
            <v>0</v>
          </cell>
          <cell r="M16">
            <v>0</v>
          </cell>
          <cell r="N16">
            <v>0</v>
          </cell>
          <cell r="O16">
            <v>0</v>
          </cell>
          <cell r="P16">
            <v>0</v>
          </cell>
          <cell r="Q16">
            <v>0</v>
          </cell>
        </row>
        <row r="17">
          <cell r="A17" t="str">
            <v>P04 Total</v>
          </cell>
          <cell r="F17">
            <v>-290368</v>
          </cell>
          <cell r="G17">
            <v>-220241</v>
          </cell>
          <cell r="H17">
            <v>-235009</v>
          </cell>
          <cell r="I17">
            <v>-310297</v>
          </cell>
          <cell r="J17">
            <v>-324042</v>
          </cell>
          <cell r="K17">
            <v>-231232</v>
          </cell>
          <cell r="L17">
            <v>-236597</v>
          </cell>
          <cell r="M17">
            <v>-234849</v>
          </cell>
          <cell r="N17">
            <v>-201460</v>
          </cell>
          <cell r="O17">
            <v>-183320</v>
          </cell>
          <cell r="P17">
            <v>-191933</v>
          </cell>
          <cell r="Q17">
            <v>-181982</v>
          </cell>
        </row>
        <row r="18">
          <cell r="A18" t="str">
            <v>P05</v>
          </cell>
          <cell r="B18" t="str">
            <v>Water revenues - public fire</v>
          </cell>
          <cell r="C18">
            <v>40141000</v>
          </cell>
          <cell r="D18" t="str">
            <v>Publ Fire Billed</v>
          </cell>
          <cell r="E18" t="str">
            <v>462.1</v>
          </cell>
          <cell r="F18">
            <v>-356202</v>
          </cell>
          <cell r="G18">
            <v>-322555</v>
          </cell>
          <cell r="H18">
            <v>-326811</v>
          </cell>
          <cell r="I18">
            <v>-344264</v>
          </cell>
          <cell r="J18">
            <v>-325490</v>
          </cell>
          <cell r="K18">
            <v>-335903</v>
          </cell>
          <cell r="L18">
            <v>-299330</v>
          </cell>
          <cell r="M18">
            <v>-299330</v>
          </cell>
          <cell r="N18">
            <v>-299330</v>
          </cell>
          <cell r="O18">
            <v>-299330</v>
          </cell>
          <cell r="P18">
            <v>-299330</v>
          </cell>
          <cell r="Q18">
            <v>-299330</v>
          </cell>
        </row>
        <row r="19">
          <cell r="A19" t="str">
            <v>P05</v>
          </cell>
          <cell r="B19" t="str">
            <v>Water revenues - public fire</v>
          </cell>
          <cell r="C19">
            <v>40142000</v>
          </cell>
          <cell r="D19" t="str">
            <v>Publ Fire Unbilled</v>
          </cell>
          <cell r="E19" t="str">
            <v>462.1</v>
          </cell>
          <cell r="F19">
            <v>-72</v>
          </cell>
          <cell r="G19">
            <v>112</v>
          </cell>
          <cell r="H19">
            <v>-249</v>
          </cell>
          <cell r="I19">
            <v>106</v>
          </cell>
          <cell r="J19">
            <v>109</v>
          </cell>
          <cell r="K19">
            <v>0</v>
          </cell>
          <cell r="L19">
            <v>0</v>
          </cell>
          <cell r="M19">
            <v>0</v>
          </cell>
          <cell r="N19">
            <v>0</v>
          </cell>
          <cell r="O19">
            <v>0</v>
          </cell>
          <cell r="P19">
            <v>0</v>
          </cell>
          <cell r="Q19">
            <v>0</v>
          </cell>
        </row>
        <row r="20">
          <cell r="A20" t="str">
            <v>P05 Total</v>
          </cell>
          <cell r="F20">
            <v>-356274</v>
          </cell>
          <cell r="G20">
            <v>-322443</v>
          </cell>
          <cell r="H20">
            <v>-327060</v>
          </cell>
          <cell r="I20">
            <v>-344158</v>
          </cell>
          <cell r="J20">
            <v>-325381</v>
          </cell>
          <cell r="K20">
            <v>-335903</v>
          </cell>
          <cell r="L20">
            <v>-299330</v>
          </cell>
          <cell r="M20">
            <v>-299330</v>
          </cell>
          <cell r="N20">
            <v>-299330</v>
          </cell>
          <cell r="O20">
            <v>-299330</v>
          </cell>
          <cell r="P20">
            <v>-299330</v>
          </cell>
          <cell r="Q20">
            <v>-299330</v>
          </cell>
        </row>
        <row r="21">
          <cell r="A21" t="str">
            <v>P06</v>
          </cell>
          <cell r="B21" t="str">
            <v>Water revenues - private fire</v>
          </cell>
          <cell r="C21">
            <v>40145000</v>
          </cell>
          <cell r="D21" t="str">
            <v>Priv Fire Billed</v>
          </cell>
          <cell r="E21" t="str">
            <v>462.2</v>
          </cell>
          <cell r="F21">
            <v>-246591</v>
          </cell>
          <cell r="G21">
            <v>-254077</v>
          </cell>
          <cell r="H21">
            <v>-228571</v>
          </cell>
          <cell r="I21">
            <v>-245038</v>
          </cell>
          <cell r="J21">
            <v>-243223</v>
          </cell>
          <cell r="K21">
            <v>-251592</v>
          </cell>
          <cell r="L21">
            <v>-222060</v>
          </cell>
          <cell r="M21">
            <v>-222060</v>
          </cell>
          <cell r="N21">
            <v>-222060</v>
          </cell>
          <cell r="O21">
            <v>-222060</v>
          </cell>
          <cell r="P21">
            <v>-222060</v>
          </cell>
          <cell r="Q21">
            <v>-222060</v>
          </cell>
        </row>
        <row r="22">
          <cell r="C22">
            <v>40145100</v>
          </cell>
          <cell r="D22" t="str">
            <v>Priv Fire Billed Sur</v>
          </cell>
          <cell r="E22" t="str">
            <v>462.2</v>
          </cell>
          <cell r="F22">
            <v>0</v>
          </cell>
          <cell r="G22">
            <v>0</v>
          </cell>
          <cell r="H22">
            <v>0</v>
          </cell>
          <cell r="I22">
            <v>0</v>
          </cell>
          <cell r="J22">
            <v>0</v>
          </cell>
          <cell r="K22">
            <v>0</v>
          </cell>
          <cell r="L22">
            <v>0</v>
          </cell>
          <cell r="M22">
            <v>0</v>
          </cell>
          <cell r="N22">
            <v>0</v>
          </cell>
          <cell r="O22">
            <v>0</v>
          </cell>
          <cell r="P22">
            <v>0</v>
          </cell>
          <cell r="Q22">
            <v>0</v>
          </cell>
        </row>
        <row r="23">
          <cell r="A23" t="str">
            <v>P06</v>
          </cell>
          <cell r="B23" t="str">
            <v>Water revenues - private fire</v>
          </cell>
          <cell r="C23">
            <v>40146000</v>
          </cell>
          <cell r="D23" t="str">
            <v>Priv Fire Unbilled</v>
          </cell>
          <cell r="E23" t="str">
            <v>462.2</v>
          </cell>
          <cell r="F23">
            <v>5049</v>
          </cell>
          <cell r="G23">
            <v>12535</v>
          </cell>
          <cell r="H23">
            <v>-12971</v>
          </cell>
          <cell r="I23">
            <v>-9154</v>
          </cell>
          <cell r="J23">
            <v>-8670</v>
          </cell>
          <cell r="K23">
            <v>2046</v>
          </cell>
          <cell r="L23">
            <v>0</v>
          </cell>
          <cell r="M23">
            <v>0</v>
          </cell>
          <cell r="N23">
            <v>0</v>
          </cell>
          <cell r="O23">
            <v>0</v>
          </cell>
          <cell r="P23">
            <v>0</v>
          </cell>
          <cell r="Q23">
            <v>0</v>
          </cell>
        </row>
        <row r="24">
          <cell r="A24" t="str">
            <v>P06 Total</v>
          </cell>
          <cell r="F24">
            <v>-241542</v>
          </cell>
          <cell r="G24">
            <v>-241542</v>
          </cell>
          <cell r="H24">
            <v>-241542</v>
          </cell>
          <cell r="I24">
            <v>-254192</v>
          </cell>
          <cell r="J24">
            <v>-251893</v>
          </cell>
          <cell r="K24">
            <v>-249546</v>
          </cell>
          <cell r="L24">
            <v>-222060</v>
          </cell>
          <cell r="M24">
            <v>-222060</v>
          </cell>
          <cell r="N24">
            <v>-222060</v>
          </cell>
          <cell r="O24">
            <v>-222060</v>
          </cell>
          <cell r="P24">
            <v>-222060</v>
          </cell>
          <cell r="Q24">
            <v>-222060</v>
          </cell>
        </row>
        <row r="25">
          <cell r="A25" t="str">
            <v>P07</v>
          </cell>
          <cell r="B25" t="str">
            <v>Water revenues - public authority</v>
          </cell>
          <cell r="C25">
            <v>40151000</v>
          </cell>
          <cell r="D25" t="str">
            <v>Publ Auth Billed</v>
          </cell>
          <cell r="E25" t="str">
            <v>461.4</v>
          </cell>
          <cell r="F25">
            <v>-422139</v>
          </cell>
          <cell r="G25">
            <v>-460781</v>
          </cell>
          <cell r="H25">
            <v>-481949</v>
          </cell>
          <cell r="I25">
            <v>-666790</v>
          </cell>
          <cell r="J25">
            <v>-585678</v>
          </cell>
          <cell r="K25">
            <v>-561234</v>
          </cell>
          <cell r="L25">
            <v>-562911</v>
          </cell>
          <cell r="M25">
            <v>-500239</v>
          </cell>
          <cell r="N25">
            <v>-410366</v>
          </cell>
          <cell r="O25">
            <v>-379223</v>
          </cell>
          <cell r="P25">
            <v>-388065</v>
          </cell>
          <cell r="Q25">
            <v>-366246</v>
          </cell>
        </row>
        <row r="26">
          <cell r="A26" t="str">
            <v>P07</v>
          </cell>
          <cell r="B26" t="str">
            <v>Water revenues - public authority</v>
          </cell>
          <cell r="C26">
            <v>40152000</v>
          </cell>
          <cell r="D26" t="str">
            <v>Publ Auth Unbilled</v>
          </cell>
          <cell r="E26" t="str">
            <v>461.4</v>
          </cell>
          <cell r="F26">
            <v>-19774</v>
          </cell>
          <cell r="G26">
            <v>4556</v>
          </cell>
          <cell r="H26">
            <v>-68893</v>
          </cell>
          <cell r="I26">
            <v>-42351</v>
          </cell>
          <cell r="J26">
            <v>-24891</v>
          </cell>
          <cell r="K26">
            <v>-120258</v>
          </cell>
          <cell r="L26">
            <v>0</v>
          </cell>
          <cell r="M26">
            <v>0</v>
          </cell>
          <cell r="N26">
            <v>0</v>
          </cell>
          <cell r="O26">
            <v>0</v>
          </cell>
          <cell r="P26">
            <v>0</v>
          </cell>
          <cell r="Q26">
            <v>0</v>
          </cell>
        </row>
        <row r="27">
          <cell r="A27" t="str">
            <v>P07 Total</v>
          </cell>
          <cell r="F27">
            <v>-441913</v>
          </cell>
          <cell r="G27">
            <v>-456225</v>
          </cell>
          <cell r="H27">
            <v>-550842</v>
          </cell>
          <cell r="I27">
            <v>-709141</v>
          </cell>
          <cell r="J27">
            <v>-610569</v>
          </cell>
          <cell r="K27">
            <v>-681492</v>
          </cell>
          <cell r="L27">
            <v>-562911</v>
          </cell>
          <cell r="M27">
            <v>-500239</v>
          </cell>
          <cell r="N27">
            <v>-410366</v>
          </cell>
          <cell r="O27">
            <v>-379223</v>
          </cell>
          <cell r="P27">
            <v>-388065</v>
          </cell>
          <cell r="Q27">
            <v>-366246</v>
          </cell>
        </row>
        <row r="28">
          <cell r="A28" t="str">
            <v>P08</v>
          </cell>
          <cell r="B28" t="str">
            <v>Water revenues - sales for resale</v>
          </cell>
          <cell r="C28">
            <v>40161000</v>
          </cell>
          <cell r="D28" t="str">
            <v>Sls/Rsle Billed</v>
          </cell>
          <cell r="E28" t="str">
            <v>466.</v>
          </cell>
          <cell r="F28">
            <v>-141207</v>
          </cell>
          <cell r="G28">
            <v>-153117</v>
          </cell>
          <cell r="H28">
            <v>-140048</v>
          </cell>
          <cell r="I28">
            <v>-204637</v>
          </cell>
          <cell r="J28">
            <v>-190252</v>
          </cell>
          <cell r="K28">
            <v>-203409</v>
          </cell>
          <cell r="L28">
            <v>-178025</v>
          </cell>
          <cell r="M28">
            <v>-162254</v>
          </cell>
          <cell r="N28">
            <v>-133271</v>
          </cell>
          <cell r="O28">
            <v>-132945</v>
          </cell>
          <cell r="P28">
            <v>-125957</v>
          </cell>
          <cell r="Q28">
            <v>-117583</v>
          </cell>
        </row>
        <row r="29">
          <cell r="A29" t="str">
            <v>P08</v>
          </cell>
          <cell r="B29" t="str">
            <v>Water revenues - sales for resale</v>
          </cell>
          <cell r="C29">
            <v>40161050</v>
          </cell>
          <cell r="D29" t="str">
            <v>Sls/Rsle Billed I/C</v>
          </cell>
          <cell r="E29" t="str">
            <v>467.</v>
          </cell>
          <cell r="F29">
            <v>-2129</v>
          </cell>
          <cell r="G29">
            <v>-1774</v>
          </cell>
          <cell r="H29">
            <v>-2392</v>
          </cell>
          <cell r="I29">
            <v>-3454</v>
          </cell>
          <cell r="J29">
            <v>-3880</v>
          </cell>
          <cell r="K29">
            <v>-1467</v>
          </cell>
          <cell r="L29">
            <v>0</v>
          </cell>
          <cell r="M29">
            <v>0</v>
          </cell>
          <cell r="N29">
            <v>0</v>
          </cell>
          <cell r="O29">
            <v>0</v>
          </cell>
          <cell r="P29">
            <v>0</v>
          </cell>
          <cell r="Q29">
            <v>0</v>
          </cell>
        </row>
        <row r="30">
          <cell r="A30" t="str">
            <v>P08</v>
          </cell>
          <cell r="B30" t="str">
            <v>Water revenues - sales for resale</v>
          </cell>
          <cell r="C30">
            <v>40162000</v>
          </cell>
          <cell r="D30" t="str">
            <v>SalesforRsle Unbilld</v>
          </cell>
          <cell r="E30" t="str">
            <v>466.</v>
          </cell>
          <cell r="F30">
            <v>-1205</v>
          </cell>
          <cell r="G30">
            <v>3206</v>
          </cell>
          <cell r="H30">
            <v>-23778</v>
          </cell>
          <cell r="I30">
            <v>7493</v>
          </cell>
          <cell r="J30">
            <v>-19910</v>
          </cell>
          <cell r="K30">
            <v>-5412</v>
          </cell>
          <cell r="L30">
            <v>0</v>
          </cell>
          <cell r="M30">
            <v>0</v>
          </cell>
          <cell r="N30">
            <v>0</v>
          </cell>
          <cell r="O30">
            <v>0</v>
          </cell>
          <cell r="P30">
            <v>0</v>
          </cell>
          <cell r="Q30">
            <v>0</v>
          </cell>
        </row>
        <row r="31">
          <cell r="A31" t="str">
            <v>P08 Total</v>
          </cell>
          <cell r="F31">
            <v>-144541</v>
          </cell>
          <cell r="G31">
            <v>-151685</v>
          </cell>
          <cell r="H31">
            <v>-166218</v>
          </cell>
          <cell r="I31">
            <v>-200598</v>
          </cell>
          <cell r="J31">
            <v>-214042</v>
          </cell>
          <cell r="K31">
            <v>-210288</v>
          </cell>
          <cell r="L31">
            <v>-178025</v>
          </cell>
          <cell r="M31">
            <v>-162254</v>
          </cell>
          <cell r="N31">
            <v>-133271</v>
          </cell>
          <cell r="O31">
            <v>-132945</v>
          </cell>
          <cell r="P31">
            <v>-125957</v>
          </cell>
          <cell r="Q31">
            <v>-117583</v>
          </cell>
        </row>
        <row r="32">
          <cell r="A32" t="str">
            <v>P09</v>
          </cell>
          <cell r="B32" t="str">
            <v>Water revenues - other</v>
          </cell>
          <cell r="C32">
            <v>40171000</v>
          </cell>
          <cell r="D32" t="str">
            <v>Misc Sales Billed</v>
          </cell>
          <cell r="E32" t="str">
            <v>474.</v>
          </cell>
          <cell r="F32">
            <v>-4363</v>
          </cell>
          <cell r="G32">
            <v>-7630</v>
          </cell>
          <cell r="H32">
            <v>-12770</v>
          </cell>
          <cell r="I32">
            <v>-8440</v>
          </cell>
          <cell r="J32">
            <v>-8535</v>
          </cell>
          <cell r="K32">
            <v>-9287</v>
          </cell>
          <cell r="L32">
            <v>-5231</v>
          </cell>
          <cell r="M32">
            <v>-4844</v>
          </cell>
          <cell r="N32">
            <v>-5029</v>
          </cell>
          <cell r="O32">
            <v>-4648</v>
          </cell>
          <cell r="P32">
            <v>-4644</v>
          </cell>
          <cell r="Q32">
            <v>-5276</v>
          </cell>
        </row>
        <row r="33">
          <cell r="A33" t="str">
            <v>P09</v>
          </cell>
          <cell r="B33" t="str">
            <v>Water revenues - other</v>
          </cell>
          <cell r="C33">
            <v>40171300</v>
          </cell>
          <cell r="D33" t="str">
            <v>MiscSls Bill Unmtrd</v>
          </cell>
          <cell r="E33" t="str">
            <v>474.</v>
          </cell>
          <cell r="F33">
            <v>0</v>
          </cell>
          <cell r="G33">
            <v>0</v>
          </cell>
          <cell r="H33">
            <v>0</v>
          </cell>
          <cell r="I33">
            <v>0</v>
          </cell>
          <cell r="J33">
            <v>-150</v>
          </cell>
          <cell r="K33">
            <v>0</v>
          </cell>
          <cell r="L33">
            <v>0</v>
          </cell>
          <cell r="M33">
            <v>0</v>
          </cell>
          <cell r="N33">
            <v>0</v>
          </cell>
          <cell r="O33">
            <v>0</v>
          </cell>
          <cell r="P33">
            <v>0</v>
          </cell>
          <cell r="Q33">
            <v>0</v>
          </cell>
        </row>
        <row r="34">
          <cell r="A34" t="str">
            <v>P09</v>
          </cell>
          <cell r="B34" t="str">
            <v>Water revenues - other</v>
          </cell>
          <cell r="C34">
            <v>40172000</v>
          </cell>
          <cell r="D34" t="str">
            <v>Misc Sales Unbilled</v>
          </cell>
          <cell r="E34" t="str">
            <v>474.</v>
          </cell>
          <cell r="F34">
            <v>3384</v>
          </cell>
          <cell r="G34">
            <v>724</v>
          </cell>
          <cell r="H34">
            <v>-4107</v>
          </cell>
          <cell r="I34">
            <v>2674</v>
          </cell>
          <cell r="J34">
            <v>-1223</v>
          </cell>
          <cell r="K34">
            <v>-22</v>
          </cell>
          <cell r="L34">
            <v>0</v>
          </cell>
          <cell r="M34">
            <v>0</v>
          </cell>
          <cell r="N34">
            <v>0</v>
          </cell>
          <cell r="O34">
            <v>0</v>
          </cell>
          <cell r="P34">
            <v>0</v>
          </cell>
          <cell r="Q34">
            <v>0</v>
          </cell>
        </row>
        <row r="35">
          <cell r="A35" t="str">
            <v>P09</v>
          </cell>
          <cell r="B35" t="str">
            <v>Water revenues - other</v>
          </cell>
          <cell r="C35">
            <v>40180100</v>
          </cell>
          <cell r="D35" t="str">
            <v>Oth Wtr Rev-Temp Svc</v>
          </cell>
          <cell r="E35" t="str">
            <v>471.</v>
          </cell>
          <cell r="F35">
            <v>0</v>
          </cell>
          <cell r="G35">
            <v>0</v>
          </cell>
          <cell r="H35">
            <v>0</v>
          </cell>
          <cell r="I35">
            <v>0</v>
          </cell>
          <cell r="J35">
            <v>-15</v>
          </cell>
          <cell r="K35">
            <v>0</v>
          </cell>
          <cell r="L35">
            <v>0</v>
          </cell>
          <cell r="M35">
            <v>0</v>
          </cell>
          <cell r="N35">
            <v>0</v>
          </cell>
          <cell r="O35">
            <v>0</v>
          </cell>
          <cell r="P35">
            <v>0</v>
          </cell>
          <cell r="Q35">
            <v>0</v>
          </cell>
        </row>
        <row r="36">
          <cell r="A36" t="str">
            <v>P09</v>
          </cell>
          <cell r="B36" t="str">
            <v>Water revenues - other</v>
          </cell>
          <cell r="C36">
            <v>40189900</v>
          </cell>
          <cell r="D36" t="str">
            <v>Other Water Revenue</v>
          </cell>
          <cell r="E36" t="str">
            <v>474.</v>
          </cell>
          <cell r="F36">
            <v>0</v>
          </cell>
          <cell r="G36">
            <v>1433759</v>
          </cell>
          <cell r="H36">
            <v>437526</v>
          </cell>
          <cell r="I36">
            <v>694434</v>
          </cell>
          <cell r="J36">
            <v>338536</v>
          </cell>
          <cell r="K36">
            <v>504696</v>
          </cell>
          <cell r="L36">
            <v>-340895</v>
          </cell>
          <cell r="M36">
            <v>-340895</v>
          </cell>
          <cell r="N36">
            <v>-340895</v>
          </cell>
          <cell r="O36">
            <v>-340895</v>
          </cell>
          <cell r="P36">
            <v>-340895</v>
          </cell>
          <cell r="Q36">
            <v>-340895</v>
          </cell>
        </row>
        <row r="37">
          <cell r="A37" t="str">
            <v>P09 Total</v>
          </cell>
          <cell r="F37">
            <v>-979</v>
          </cell>
          <cell r="G37">
            <v>1426853</v>
          </cell>
          <cell r="H37">
            <v>420649</v>
          </cell>
          <cell r="I37">
            <v>688668</v>
          </cell>
          <cell r="J37">
            <v>328613</v>
          </cell>
          <cell r="K37">
            <v>495387</v>
          </cell>
          <cell r="L37">
            <v>-346126</v>
          </cell>
          <cell r="M37">
            <v>-345739</v>
          </cell>
          <cell r="N37">
            <v>-345924</v>
          </cell>
          <cell r="O37">
            <v>-345543</v>
          </cell>
          <cell r="P37">
            <v>-345539</v>
          </cell>
          <cell r="Q37">
            <v>-346171</v>
          </cell>
        </row>
        <row r="38">
          <cell r="A38" t="str">
            <v>P11</v>
          </cell>
          <cell r="B38" t="str">
            <v>Other revenues</v>
          </cell>
          <cell r="C38">
            <v>40310100</v>
          </cell>
          <cell r="D38" t="str">
            <v>OthRev-Late Pymt Fee</v>
          </cell>
          <cell r="E38" t="str">
            <v>470.</v>
          </cell>
          <cell r="F38">
            <v>-69116</v>
          </cell>
          <cell r="G38">
            <v>-60600</v>
          </cell>
          <cell r="H38">
            <v>-62719</v>
          </cell>
          <cell r="I38">
            <v>-64161</v>
          </cell>
          <cell r="J38">
            <v>-88338</v>
          </cell>
          <cell r="K38">
            <v>-72689</v>
          </cell>
          <cell r="L38">
            <v>-67678</v>
          </cell>
          <cell r="M38">
            <v>-67642</v>
          </cell>
          <cell r="N38">
            <v>-67607</v>
          </cell>
          <cell r="O38">
            <v>-67572</v>
          </cell>
          <cell r="P38">
            <v>-78600</v>
          </cell>
          <cell r="Q38">
            <v>-71159</v>
          </cell>
        </row>
        <row r="39">
          <cell r="A39" t="str">
            <v>P11</v>
          </cell>
          <cell r="B39" t="str">
            <v>Other revenues</v>
          </cell>
          <cell r="C39">
            <v>40310200</v>
          </cell>
          <cell r="D39" t="str">
            <v>OthRev-Rent</v>
          </cell>
          <cell r="E39" t="str">
            <v>472.</v>
          </cell>
          <cell r="F39">
            <v>-7948</v>
          </cell>
          <cell r="G39">
            <v>-7948</v>
          </cell>
          <cell r="H39">
            <v>-9448</v>
          </cell>
          <cell r="I39">
            <v>-7948</v>
          </cell>
          <cell r="J39">
            <v>-7948</v>
          </cell>
          <cell r="K39">
            <v>-7948</v>
          </cell>
          <cell r="L39">
            <v>-7643</v>
          </cell>
          <cell r="M39">
            <v>-7643</v>
          </cell>
          <cell r="N39">
            <v>-7643</v>
          </cell>
          <cell r="O39">
            <v>-7643</v>
          </cell>
          <cell r="P39">
            <v>-7948</v>
          </cell>
          <cell r="Q39">
            <v>-7948</v>
          </cell>
        </row>
        <row r="40">
          <cell r="A40" t="str">
            <v>P11</v>
          </cell>
          <cell r="B40" t="str">
            <v>Other revenues</v>
          </cell>
          <cell r="C40">
            <v>40310250</v>
          </cell>
          <cell r="D40" t="str">
            <v>OthRev-Rent I/C</v>
          </cell>
          <cell r="E40" t="str">
            <v>473.</v>
          </cell>
          <cell r="F40">
            <v>-12911</v>
          </cell>
          <cell r="G40">
            <v>-12911</v>
          </cell>
          <cell r="H40">
            <v>-12911</v>
          </cell>
          <cell r="I40">
            <v>-12911</v>
          </cell>
          <cell r="J40">
            <v>-12911</v>
          </cell>
          <cell r="K40">
            <v>-12911</v>
          </cell>
          <cell r="L40">
            <v>-12911</v>
          </cell>
          <cell r="M40">
            <v>-12911</v>
          </cell>
          <cell r="N40">
            <v>-12911</v>
          </cell>
          <cell r="O40">
            <v>-12911</v>
          </cell>
          <cell r="P40">
            <v>-12911</v>
          </cell>
          <cell r="Q40">
            <v>-12911</v>
          </cell>
        </row>
        <row r="41">
          <cell r="A41" t="str">
            <v>P11</v>
          </cell>
          <cell r="B41" t="str">
            <v>Other revenues</v>
          </cell>
          <cell r="C41">
            <v>40310300</v>
          </cell>
          <cell r="D41" t="str">
            <v>OthRev-CFO</v>
          </cell>
          <cell r="E41" t="str">
            <v>471.</v>
          </cell>
          <cell r="F41">
            <v>0</v>
          </cell>
          <cell r="G41">
            <v>0</v>
          </cell>
          <cell r="H41">
            <v>0</v>
          </cell>
          <cell r="I41">
            <v>0</v>
          </cell>
          <cell r="J41">
            <v>0</v>
          </cell>
          <cell r="K41">
            <v>0</v>
          </cell>
          <cell r="L41">
            <v>0</v>
          </cell>
          <cell r="M41">
            <v>0</v>
          </cell>
          <cell r="N41">
            <v>0</v>
          </cell>
          <cell r="O41">
            <v>0</v>
          </cell>
          <cell r="P41">
            <v>0</v>
          </cell>
          <cell r="Q41">
            <v>0</v>
          </cell>
        </row>
        <row r="42">
          <cell r="A42" t="str">
            <v>P11</v>
          </cell>
          <cell r="B42" t="str">
            <v>Other revenues</v>
          </cell>
          <cell r="C42">
            <v>40310400</v>
          </cell>
          <cell r="D42" t="str">
            <v>OthRev-NSF Ck Chrg</v>
          </cell>
          <cell r="E42" t="str">
            <v>471.</v>
          </cell>
          <cell r="F42">
            <v>-2220</v>
          </cell>
          <cell r="G42">
            <v>-2100</v>
          </cell>
          <cell r="H42">
            <v>-2712</v>
          </cell>
          <cell r="I42">
            <v>-2880</v>
          </cell>
          <cell r="J42">
            <v>-2820</v>
          </cell>
          <cell r="K42">
            <v>-2688</v>
          </cell>
          <cell r="L42">
            <v>-2856</v>
          </cell>
          <cell r="M42">
            <v>-2388</v>
          </cell>
          <cell r="N42">
            <v>-1728</v>
          </cell>
          <cell r="O42">
            <v>-2280</v>
          </cell>
          <cell r="P42">
            <v>-3432</v>
          </cell>
          <cell r="Q42">
            <v>-2316</v>
          </cell>
        </row>
        <row r="43">
          <cell r="A43" t="str">
            <v>P11</v>
          </cell>
          <cell r="B43" t="str">
            <v>Other revenues</v>
          </cell>
          <cell r="C43">
            <v>40310500</v>
          </cell>
          <cell r="D43" t="str">
            <v>OthRev-Appl/InitFee</v>
          </cell>
          <cell r="E43" t="str">
            <v>471.</v>
          </cell>
          <cell r="F43">
            <v>-55246</v>
          </cell>
          <cell r="G43">
            <v>-59111</v>
          </cell>
          <cell r="H43">
            <v>-69603</v>
          </cell>
          <cell r="I43">
            <v>-78876</v>
          </cell>
          <cell r="J43">
            <v>-84546</v>
          </cell>
          <cell r="K43">
            <v>-99764</v>
          </cell>
          <cell r="L43">
            <v>-66994</v>
          </cell>
          <cell r="M43">
            <v>-62915</v>
          </cell>
          <cell r="N43">
            <v>-51270</v>
          </cell>
          <cell r="O43">
            <v>-54618</v>
          </cell>
          <cell r="P43">
            <v>-48132</v>
          </cell>
          <cell r="Q43">
            <v>-45445</v>
          </cell>
        </row>
        <row r="44">
          <cell r="A44" t="str">
            <v>P11</v>
          </cell>
          <cell r="B44" t="str">
            <v>Other revenues</v>
          </cell>
          <cell r="C44">
            <v>40310600</v>
          </cell>
          <cell r="D44" t="str">
            <v>OthRev-Usage Data</v>
          </cell>
          <cell r="E44" t="str">
            <v>471.</v>
          </cell>
          <cell r="F44">
            <v>-4216</v>
          </cell>
          <cell r="G44">
            <v>-4432</v>
          </cell>
          <cell r="H44">
            <v>-4200</v>
          </cell>
          <cell r="I44">
            <v>-4253</v>
          </cell>
          <cell r="J44">
            <v>-4515</v>
          </cell>
          <cell r="K44">
            <v>-4188</v>
          </cell>
          <cell r="L44">
            <v>-4256</v>
          </cell>
          <cell r="M44">
            <v>-4477</v>
          </cell>
          <cell r="N44">
            <v>-4567</v>
          </cell>
          <cell r="O44">
            <v>-4046</v>
          </cell>
          <cell r="P44">
            <v>-4396</v>
          </cell>
          <cell r="Q44">
            <v>-4251</v>
          </cell>
        </row>
        <row r="45">
          <cell r="A45" t="str">
            <v>P11</v>
          </cell>
          <cell r="B45" t="str">
            <v>Other revenues</v>
          </cell>
          <cell r="C45">
            <v>40310700</v>
          </cell>
          <cell r="D45" t="str">
            <v>OthRev-Reconnct Fee</v>
          </cell>
          <cell r="E45" t="str">
            <v>471.</v>
          </cell>
          <cell r="F45">
            <v>-53047</v>
          </cell>
          <cell r="G45">
            <v>-54848</v>
          </cell>
          <cell r="H45">
            <v>-53859</v>
          </cell>
          <cell r="I45">
            <v>-50521</v>
          </cell>
          <cell r="J45">
            <v>-47831</v>
          </cell>
          <cell r="K45">
            <v>-25267</v>
          </cell>
          <cell r="L45">
            <v>-57786</v>
          </cell>
          <cell r="M45">
            <v>-44105</v>
          </cell>
          <cell r="N45">
            <v>-43208</v>
          </cell>
          <cell r="O45">
            <v>-40384</v>
          </cell>
          <cell r="P45">
            <v>-46015</v>
          </cell>
          <cell r="Q45">
            <v>-56523</v>
          </cell>
        </row>
        <row r="46">
          <cell r="A46" t="str">
            <v>P11</v>
          </cell>
          <cell r="B46" t="str">
            <v>Other revenues</v>
          </cell>
          <cell r="C46">
            <v>40310800</v>
          </cell>
          <cell r="D46" t="str">
            <v>OthRev-Frozen Mtr</v>
          </cell>
          <cell r="E46" t="str">
            <v>471.</v>
          </cell>
          <cell r="F46">
            <v>0</v>
          </cell>
          <cell r="G46">
            <v>0</v>
          </cell>
          <cell r="H46">
            <v>0</v>
          </cell>
          <cell r="I46">
            <v>0</v>
          </cell>
          <cell r="J46">
            <v>0</v>
          </cell>
          <cell r="K46">
            <v>0</v>
          </cell>
          <cell r="L46">
            <v>0</v>
          </cell>
          <cell r="M46">
            <v>0</v>
          </cell>
          <cell r="N46">
            <v>0</v>
          </cell>
          <cell r="O46">
            <v>0</v>
          </cell>
          <cell r="P46">
            <v>0</v>
          </cell>
          <cell r="Q46">
            <v>0</v>
          </cell>
        </row>
        <row r="47">
          <cell r="A47" t="str">
            <v>P11</v>
          </cell>
          <cell r="B47" t="str">
            <v>Other revenues</v>
          </cell>
          <cell r="C47">
            <v>40319900</v>
          </cell>
          <cell r="D47" t="str">
            <v>OthRev-Misc Svc</v>
          </cell>
          <cell r="E47" t="str">
            <v>471.</v>
          </cell>
          <cell r="F47">
            <v>0</v>
          </cell>
          <cell r="G47">
            <v>-165</v>
          </cell>
          <cell r="H47">
            <v>0</v>
          </cell>
          <cell r="I47">
            <v>0</v>
          </cell>
          <cell r="J47">
            <v>0</v>
          </cell>
          <cell r="K47">
            <v>0</v>
          </cell>
          <cell r="L47">
            <v>0</v>
          </cell>
          <cell r="M47">
            <v>0</v>
          </cell>
          <cell r="N47">
            <v>0</v>
          </cell>
          <cell r="O47">
            <v>0</v>
          </cell>
          <cell r="P47">
            <v>0</v>
          </cell>
          <cell r="Q47">
            <v>0</v>
          </cell>
        </row>
        <row r="48">
          <cell r="A48" t="str">
            <v>P11 Total</v>
          </cell>
          <cell r="F48">
            <v>-204704</v>
          </cell>
          <cell r="G48">
            <v>-202115</v>
          </cell>
          <cell r="H48">
            <v>-215452</v>
          </cell>
          <cell r="I48">
            <v>-221550</v>
          </cell>
          <cell r="J48">
            <v>-248909</v>
          </cell>
          <cell r="K48">
            <v>-225455</v>
          </cell>
          <cell r="L48">
            <v>-220124</v>
          </cell>
          <cell r="M48">
            <v>-202081</v>
          </cell>
          <cell r="N48">
            <v>-188934</v>
          </cell>
          <cell r="O48">
            <v>-189454</v>
          </cell>
          <cell r="P48">
            <v>-201434</v>
          </cell>
          <cell r="Q48">
            <v>-200553</v>
          </cell>
        </row>
        <row r="49">
          <cell r="A49" t="str">
            <v>P13</v>
          </cell>
          <cell r="B49" t="str">
            <v>Purchased water</v>
          </cell>
          <cell r="C49">
            <v>51010000</v>
          </cell>
          <cell r="D49" t="str">
            <v>Purchased Water</v>
          </cell>
          <cell r="E49" t="str">
            <v>610.1</v>
          </cell>
          <cell r="F49">
            <v>18676</v>
          </cell>
          <cell r="G49">
            <v>22832</v>
          </cell>
          <cell r="H49">
            <v>24160</v>
          </cell>
          <cell r="I49">
            <v>35161</v>
          </cell>
          <cell r="J49">
            <v>27494</v>
          </cell>
          <cell r="K49">
            <v>32369</v>
          </cell>
          <cell r="L49">
            <v>21831</v>
          </cell>
          <cell r="M49">
            <v>21831</v>
          </cell>
          <cell r="N49">
            <v>21830</v>
          </cell>
          <cell r="O49">
            <v>21831</v>
          </cell>
          <cell r="P49">
            <v>24771</v>
          </cell>
          <cell r="Q49">
            <v>26451</v>
          </cell>
        </row>
        <row r="50">
          <cell r="C50">
            <v>51015000</v>
          </cell>
          <cell r="D50" t="str">
            <v>Purchased Water I/C</v>
          </cell>
          <cell r="E50" t="str">
            <v>610.1</v>
          </cell>
        </row>
        <row r="51">
          <cell r="A51" t="str">
            <v>P13 Total</v>
          </cell>
          <cell r="F51">
            <v>18676</v>
          </cell>
          <cell r="G51">
            <v>22832</v>
          </cell>
          <cell r="H51">
            <v>24160</v>
          </cell>
          <cell r="I51">
            <v>35161</v>
          </cell>
          <cell r="J51">
            <v>27494</v>
          </cell>
          <cell r="K51">
            <v>32369</v>
          </cell>
          <cell r="L51">
            <v>21831</v>
          </cell>
          <cell r="M51">
            <v>21831</v>
          </cell>
          <cell r="N51">
            <v>21830</v>
          </cell>
          <cell r="O51">
            <v>21831</v>
          </cell>
          <cell r="P51">
            <v>24771</v>
          </cell>
          <cell r="Q51">
            <v>26451</v>
          </cell>
        </row>
        <row r="52">
          <cell r="A52" t="str">
            <v>P14</v>
          </cell>
          <cell r="B52" t="str">
            <v>Fuel and power</v>
          </cell>
          <cell r="C52">
            <v>51510000</v>
          </cell>
          <cell r="D52" t="str">
            <v>Purchased Power</v>
          </cell>
          <cell r="E52" t="str">
            <v>615.8</v>
          </cell>
          <cell r="F52">
            <v>0</v>
          </cell>
          <cell r="G52">
            <v>0</v>
          </cell>
          <cell r="H52">
            <v>0</v>
          </cell>
          <cell r="I52">
            <v>0</v>
          </cell>
          <cell r="J52">
            <v>0</v>
          </cell>
          <cell r="K52">
            <v>0</v>
          </cell>
          <cell r="L52">
            <v>406587</v>
          </cell>
          <cell r="M52">
            <v>322301</v>
          </cell>
          <cell r="N52">
            <v>323829</v>
          </cell>
          <cell r="O52">
            <v>326327</v>
          </cell>
          <cell r="P52">
            <v>382243.36286415474</v>
          </cell>
          <cell r="Q52">
            <v>380630.61705202737</v>
          </cell>
        </row>
        <row r="53">
          <cell r="A53" t="str">
            <v>P14</v>
          </cell>
          <cell r="B53" t="str">
            <v>Fuel and power</v>
          </cell>
          <cell r="C53">
            <v>51510011</v>
          </cell>
          <cell r="D53" t="str">
            <v>Purchased Power SS</v>
          </cell>
          <cell r="E53" t="str">
            <v>615.1</v>
          </cell>
          <cell r="F53">
            <v>11296</v>
          </cell>
          <cell r="G53">
            <v>11296</v>
          </cell>
          <cell r="H53">
            <v>33925</v>
          </cell>
          <cell r="I53">
            <v>11817</v>
          </cell>
          <cell r="J53">
            <v>11817</v>
          </cell>
          <cell r="K53">
            <v>11817</v>
          </cell>
          <cell r="L53">
            <v>0</v>
          </cell>
          <cell r="M53">
            <v>0</v>
          </cell>
          <cell r="N53">
            <v>0</v>
          </cell>
          <cell r="O53">
            <v>0</v>
          </cell>
          <cell r="P53">
            <v>0</v>
          </cell>
          <cell r="Q53">
            <v>0</v>
          </cell>
        </row>
        <row r="54">
          <cell r="A54" t="str">
            <v>P14</v>
          </cell>
          <cell r="B54" t="str">
            <v>Fuel and power</v>
          </cell>
          <cell r="C54">
            <v>51510012</v>
          </cell>
          <cell r="D54" t="str">
            <v>Purchased Power P</v>
          </cell>
          <cell r="E54" t="str">
            <v>615.1</v>
          </cell>
          <cell r="F54">
            <v>53278</v>
          </cell>
          <cell r="G54">
            <v>39406</v>
          </cell>
          <cell r="H54">
            <v>46782</v>
          </cell>
          <cell r="I54">
            <v>35289</v>
          </cell>
          <cell r="J54">
            <v>37768</v>
          </cell>
          <cell r="K54">
            <v>33907</v>
          </cell>
          <cell r="L54">
            <v>0</v>
          </cell>
          <cell r="M54">
            <v>0</v>
          </cell>
          <cell r="N54">
            <v>0</v>
          </cell>
          <cell r="O54">
            <v>0</v>
          </cell>
          <cell r="P54">
            <v>0</v>
          </cell>
          <cell r="Q54">
            <v>0</v>
          </cell>
        </row>
        <row r="55">
          <cell r="A55" t="str">
            <v>P14</v>
          </cell>
          <cell r="B55" t="str">
            <v>Fuel and power</v>
          </cell>
          <cell r="C55">
            <v>51510013</v>
          </cell>
          <cell r="D55" t="str">
            <v>Purchased Power WT</v>
          </cell>
          <cell r="E55" t="str">
            <v>615.3</v>
          </cell>
          <cell r="F55">
            <v>273265</v>
          </cell>
          <cell r="G55">
            <v>261688</v>
          </cell>
          <cell r="H55">
            <v>259536</v>
          </cell>
          <cell r="I55">
            <v>309683</v>
          </cell>
          <cell r="J55">
            <v>298514</v>
          </cell>
          <cell r="K55">
            <v>239206</v>
          </cell>
          <cell r="L55">
            <v>0</v>
          </cell>
          <cell r="M55">
            <v>0</v>
          </cell>
          <cell r="N55">
            <v>0</v>
          </cell>
          <cell r="O55">
            <v>0</v>
          </cell>
          <cell r="P55">
            <v>0</v>
          </cell>
          <cell r="Q55">
            <v>0</v>
          </cell>
        </row>
        <row r="56">
          <cell r="A56" t="str">
            <v>P14</v>
          </cell>
          <cell r="B56" t="str">
            <v>Fuel and power</v>
          </cell>
          <cell r="C56">
            <v>51510014</v>
          </cell>
          <cell r="D56" t="str">
            <v>Purchased Power TD</v>
          </cell>
          <cell r="E56" t="str">
            <v>615.5</v>
          </cell>
          <cell r="F56">
            <v>1764</v>
          </cell>
          <cell r="G56">
            <v>1630</v>
          </cell>
          <cell r="H56">
            <v>1416</v>
          </cell>
          <cell r="I56">
            <v>1318</v>
          </cell>
          <cell r="J56">
            <v>1326</v>
          </cell>
          <cell r="K56">
            <v>746</v>
          </cell>
          <cell r="L56">
            <v>0</v>
          </cell>
          <cell r="M56">
            <v>0</v>
          </cell>
          <cell r="N56">
            <v>0</v>
          </cell>
          <cell r="O56">
            <v>0</v>
          </cell>
          <cell r="P56">
            <v>0</v>
          </cell>
          <cell r="Q56">
            <v>0</v>
          </cell>
        </row>
        <row r="57">
          <cell r="A57" t="str">
            <v>P14</v>
          </cell>
          <cell r="B57" t="str">
            <v>Fuel and power</v>
          </cell>
          <cell r="C57">
            <v>51520000</v>
          </cell>
          <cell r="D57" t="str">
            <v>Fuel for Power Prod</v>
          </cell>
          <cell r="E57" t="str">
            <v>616.1</v>
          </cell>
          <cell r="F57">
            <v>0</v>
          </cell>
          <cell r="G57">
            <v>0</v>
          </cell>
          <cell r="H57">
            <v>0</v>
          </cell>
          <cell r="I57">
            <v>0</v>
          </cell>
          <cell r="J57">
            <v>0</v>
          </cell>
          <cell r="K57">
            <v>0</v>
          </cell>
          <cell r="L57">
            <v>0</v>
          </cell>
          <cell r="M57">
            <v>0</v>
          </cell>
          <cell r="N57">
            <v>0</v>
          </cell>
          <cell r="O57">
            <v>0</v>
          </cell>
          <cell r="P57">
            <v>0</v>
          </cell>
          <cell r="Q57">
            <v>6000</v>
          </cell>
        </row>
        <row r="58">
          <cell r="A58" t="str">
            <v>P14 Total</v>
          </cell>
          <cell r="F58">
            <v>339603</v>
          </cell>
          <cell r="G58">
            <v>314020</v>
          </cell>
          <cell r="H58">
            <v>341659</v>
          </cell>
          <cell r="I58">
            <v>358107</v>
          </cell>
          <cell r="J58">
            <v>349425</v>
          </cell>
          <cell r="K58">
            <v>285676</v>
          </cell>
          <cell r="L58">
            <v>406587</v>
          </cell>
          <cell r="M58">
            <v>322301</v>
          </cell>
          <cell r="N58">
            <v>323829</v>
          </cell>
          <cell r="O58">
            <v>326327</v>
          </cell>
          <cell r="P58">
            <v>382243.36286415474</v>
          </cell>
          <cell r="Q58">
            <v>386630.61705202737</v>
          </cell>
        </row>
        <row r="59">
          <cell r="A59" t="str">
            <v>P15</v>
          </cell>
          <cell r="B59" t="str">
            <v>Chemicals</v>
          </cell>
          <cell r="C59">
            <v>51800000</v>
          </cell>
          <cell r="D59" t="str">
            <v>Chemicals</v>
          </cell>
          <cell r="E59" t="str">
            <v>618.3</v>
          </cell>
          <cell r="F59">
            <v>129884</v>
          </cell>
          <cell r="G59">
            <v>179525</v>
          </cell>
          <cell r="H59">
            <v>141485</v>
          </cell>
          <cell r="I59">
            <v>173385</v>
          </cell>
          <cell r="J59">
            <v>199827</v>
          </cell>
          <cell r="K59">
            <v>188440</v>
          </cell>
          <cell r="L59">
            <v>187363</v>
          </cell>
          <cell r="M59">
            <v>161051</v>
          </cell>
          <cell r="N59">
            <v>151006</v>
          </cell>
          <cell r="O59">
            <v>170738</v>
          </cell>
          <cell r="P59">
            <v>118864.13722714088</v>
          </cell>
          <cell r="Q59">
            <v>100868.84997725487</v>
          </cell>
        </row>
        <row r="60">
          <cell r="A60" t="str">
            <v>P15 Total</v>
          </cell>
          <cell r="F60">
            <v>129884</v>
          </cell>
          <cell r="G60">
            <v>179525</v>
          </cell>
          <cell r="H60">
            <v>141485</v>
          </cell>
          <cell r="I60">
            <v>173385</v>
          </cell>
          <cell r="J60">
            <v>199827</v>
          </cell>
          <cell r="K60">
            <v>188440</v>
          </cell>
          <cell r="L60">
            <v>187363</v>
          </cell>
          <cell r="M60">
            <v>161051</v>
          </cell>
          <cell r="N60">
            <v>151006</v>
          </cell>
          <cell r="O60">
            <v>170738</v>
          </cell>
          <cell r="P60">
            <v>118864.13722714088</v>
          </cell>
          <cell r="Q60">
            <v>100868.84997725487</v>
          </cell>
        </row>
        <row r="61">
          <cell r="A61" t="str">
            <v>P16</v>
          </cell>
          <cell r="B61" t="str">
            <v>Waste disposal</v>
          </cell>
          <cell r="C61">
            <v>51110000</v>
          </cell>
          <cell r="D61" t="str">
            <v>Waste Disposal</v>
          </cell>
          <cell r="E61" t="str">
            <v>675.3</v>
          </cell>
          <cell r="F61">
            <v>34514</v>
          </cell>
          <cell r="G61">
            <v>32919</v>
          </cell>
          <cell r="H61">
            <v>38159</v>
          </cell>
          <cell r="I61">
            <v>37991</v>
          </cell>
          <cell r="J61">
            <v>38672</v>
          </cell>
          <cell r="K61">
            <v>36645</v>
          </cell>
          <cell r="L61">
            <v>24587</v>
          </cell>
          <cell r="M61">
            <v>24130</v>
          </cell>
          <cell r="N61">
            <v>17941</v>
          </cell>
          <cell r="O61">
            <v>120044</v>
          </cell>
          <cell r="P61">
            <v>36379</v>
          </cell>
          <cell r="Q61">
            <v>34739</v>
          </cell>
        </row>
        <row r="62">
          <cell r="A62" t="str">
            <v>P16</v>
          </cell>
          <cell r="B62" t="str">
            <v>Waste disposal</v>
          </cell>
          <cell r="C62">
            <v>51120000</v>
          </cell>
          <cell r="D62" t="str">
            <v>Amort Waste Disposal</v>
          </cell>
          <cell r="E62" t="str">
            <v>675.3</v>
          </cell>
          <cell r="F62">
            <v>0</v>
          </cell>
          <cell r="G62">
            <v>0</v>
          </cell>
          <cell r="H62">
            <v>0</v>
          </cell>
          <cell r="I62">
            <v>0</v>
          </cell>
          <cell r="J62">
            <v>0</v>
          </cell>
          <cell r="K62">
            <v>0</v>
          </cell>
          <cell r="L62">
            <v>8333</v>
          </cell>
          <cell r="M62">
            <v>8333</v>
          </cell>
          <cell r="N62">
            <v>8333</v>
          </cell>
          <cell r="O62">
            <v>8337</v>
          </cell>
          <cell r="P62">
            <v>0</v>
          </cell>
          <cell r="Q62">
            <v>0</v>
          </cell>
        </row>
        <row r="63">
          <cell r="A63" t="str">
            <v>P16 Total</v>
          </cell>
          <cell r="F63">
            <v>34514</v>
          </cell>
          <cell r="G63">
            <v>32919</v>
          </cell>
          <cell r="H63">
            <v>38159</v>
          </cell>
          <cell r="I63">
            <v>37991</v>
          </cell>
          <cell r="J63">
            <v>38672</v>
          </cell>
          <cell r="K63">
            <v>36645</v>
          </cell>
          <cell r="L63">
            <v>32920</v>
          </cell>
          <cell r="M63">
            <v>32463</v>
          </cell>
          <cell r="N63">
            <v>26274</v>
          </cell>
          <cell r="O63">
            <v>128381</v>
          </cell>
          <cell r="P63">
            <v>36379</v>
          </cell>
          <cell r="Q63">
            <v>34739</v>
          </cell>
        </row>
        <row r="64">
          <cell r="A64" t="str">
            <v>P17</v>
          </cell>
          <cell r="B64" t="str">
            <v>Salaries and wages</v>
          </cell>
          <cell r="C64">
            <v>50100000</v>
          </cell>
          <cell r="D64" t="str">
            <v>Labor Expense</v>
          </cell>
          <cell r="E64" t="str">
            <v>601.8</v>
          </cell>
          <cell r="F64">
            <v>319568</v>
          </cell>
          <cell r="G64">
            <v>240868</v>
          </cell>
          <cell r="H64">
            <v>201965</v>
          </cell>
          <cell r="I64">
            <v>252948</v>
          </cell>
          <cell r="J64">
            <v>258616</v>
          </cell>
          <cell r="K64">
            <v>363487</v>
          </cell>
          <cell r="L64">
            <v>654971</v>
          </cell>
          <cell r="M64">
            <v>752005</v>
          </cell>
          <cell r="N64">
            <v>728572</v>
          </cell>
          <cell r="O64">
            <v>695822</v>
          </cell>
          <cell r="P64">
            <v>803992</v>
          </cell>
          <cell r="Q64">
            <v>699123</v>
          </cell>
        </row>
        <row r="65">
          <cell r="A65" t="str">
            <v>P17</v>
          </cell>
          <cell r="B65" t="str">
            <v>Salaries and wages</v>
          </cell>
          <cell r="C65">
            <v>50100001</v>
          </cell>
          <cell r="D65" t="str">
            <v>Labor ExpenseAccrual</v>
          </cell>
          <cell r="E65" t="str">
            <v>601.8</v>
          </cell>
          <cell r="F65">
            <v>-77368</v>
          </cell>
          <cell r="G65">
            <v>17056</v>
          </cell>
          <cell r="H65">
            <v>41615</v>
          </cell>
          <cell r="I65">
            <v>35841</v>
          </cell>
          <cell r="J65">
            <v>42097</v>
          </cell>
          <cell r="K65">
            <v>-120458</v>
          </cell>
          <cell r="L65">
            <v>0</v>
          </cell>
          <cell r="M65">
            <v>0</v>
          </cell>
          <cell r="N65">
            <v>0</v>
          </cell>
          <cell r="O65">
            <v>0</v>
          </cell>
          <cell r="P65">
            <v>0</v>
          </cell>
          <cell r="Q65">
            <v>0</v>
          </cell>
        </row>
        <row r="66">
          <cell r="A66" t="str">
            <v>P17</v>
          </cell>
          <cell r="B66" t="str">
            <v>Salaries and wages</v>
          </cell>
          <cell r="C66">
            <v>50101210</v>
          </cell>
          <cell r="D66" t="str">
            <v>Labor Oper P PwrProd</v>
          </cell>
          <cell r="E66" t="str">
            <v>601.1</v>
          </cell>
          <cell r="F66">
            <v>0</v>
          </cell>
          <cell r="G66">
            <v>0</v>
          </cell>
          <cell r="H66">
            <v>0</v>
          </cell>
          <cell r="I66">
            <v>0</v>
          </cell>
          <cell r="J66">
            <v>0</v>
          </cell>
          <cell r="K66">
            <v>0</v>
          </cell>
          <cell r="L66">
            <v>0</v>
          </cell>
          <cell r="M66">
            <v>0</v>
          </cell>
          <cell r="N66">
            <v>0</v>
          </cell>
          <cell r="O66">
            <v>0</v>
          </cell>
          <cell r="P66">
            <v>0</v>
          </cell>
          <cell r="Q66">
            <v>0</v>
          </cell>
        </row>
        <row r="67">
          <cell r="A67" t="str">
            <v>P17</v>
          </cell>
          <cell r="B67" t="str">
            <v>Salaries and wages</v>
          </cell>
          <cell r="C67">
            <v>50101300</v>
          </cell>
          <cell r="D67" t="str">
            <v>Labor Oper WT</v>
          </cell>
          <cell r="E67" t="str">
            <v>601.3</v>
          </cell>
          <cell r="F67">
            <v>149599</v>
          </cell>
          <cell r="G67">
            <v>152766</v>
          </cell>
          <cell r="H67">
            <v>170260</v>
          </cell>
          <cell r="I67">
            <v>161742</v>
          </cell>
          <cell r="J67">
            <v>176386</v>
          </cell>
          <cell r="K67">
            <v>153853</v>
          </cell>
          <cell r="L67">
            <v>0</v>
          </cell>
          <cell r="M67">
            <v>0</v>
          </cell>
          <cell r="N67">
            <v>0</v>
          </cell>
          <cell r="O67">
            <v>0</v>
          </cell>
          <cell r="P67">
            <v>0</v>
          </cell>
          <cell r="Q67">
            <v>0</v>
          </cell>
        </row>
        <row r="68">
          <cell r="A68" t="str">
            <v>P17</v>
          </cell>
          <cell r="B68" t="str">
            <v>Salaries and wages</v>
          </cell>
          <cell r="C68">
            <v>50101305</v>
          </cell>
          <cell r="D68" t="str">
            <v>Labor Oper WT SupEng</v>
          </cell>
          <cell r="E68" t="str">
            <v>601.3</v>
          </cell>
          <cell r="F68">
            <v>9989</v>
          </cell>
          <cell r="G68">
            <v>8790</v>
          </cell>
          <cell r="H68">
            <v>9265</v>
          </cell>
          <cell r="I68">
            <v>8886</v>
          </cell>
          <cell r="J68">
            <v>9273</v>
          </cell>
          <cell r="K68">
            <v>8668</v>
          </cell>
          <cell r="L68">
            <v>0</v>
          </cell>
          <cell r="M68">
            <v>0</v>
          </cell>
          <cell r="N68">
            <v>0</v>
          </cell>
          <cell r="O68">
            <v>0</v>
          </cell>
          <cell r="P68">
            <v>0</v>
          </cell>
          <cell r="Q68">
            <v>0</v>
          </cell>
        </row>
        <row r="69">
          <cell r="A69" t="str">
            <v>P17</v>
          </cell>
          <cell r="B69" t="str">
            <v>Salaries and wages</v>
          </cell>
          <cell r="C69">
            <v>50101400</v>
          </cell>
          <cell r="D69" t="str">
            <v>Labor Oper TD</v>
          </cell>
          <cell r="E69" t="str">
            <v>601.5</v>
          </cell>
          <cell r="F69">
            <v>18874</v>
          </cell>
          <cell r="G69">
            <v>11469</v>
          </cell>
          <cell r="H69">
            <v>15457</v>
          </cell>
          <cell r="I69">
            <v>10942</v>
          </cell>
          <cell r="J69">
            <v>15775</v>
          </cell>
          <cell r="K69">
            <v>25425</v>
          </cell>
          <cell r="L69">
            <v>0</v>
          </cell>
          <cell r="M69">
            <v>0</v>
          </cell>
          <cell r="N69">
            <v>0</v>
          </cell>
          <cell r="O69">
            <v>0</v>
          </cell>
          <cell r="P69">
            <v>0</v>
          </cell>
          <cell r="Q69">
            <v>0</v>
          </cell>
        </row>
        <row r="70">
          <cell r="A70" t="str">
            <v>P17</v>
          </cell>
          <cell r="B70" t="str">
            <v>Salaries and wages</v>
          </cell>
          <cell r="C70">
            <v>50101405</v>
          </cell>
          <cell r="D70" t="str">
            <v>Labor Oper TD SupEng</v>
          </cell>
          <cell r="E70" t="str">
            <v>601.5</v>
          </cell>
          <cell r="F70">
            <v>4522</v>
          </cell>
          <cell r="G70">
            <v>3604</v>
          </cell>
          <cell r="H70">
            <v>5306</v>
          </cell>
          <cell r="I70">
            <v>1987</v>
          </cell>
          <cell r="J70">
            <v>6073</v>
          </cell>
          <cell r="K70">
            <v>4910</v>
          </cell>
          <cell r="L70">
            <v>0</v>
          </cell>
          <cell r="M70">
            <v>0</v>
          </cell>
          <cell r="N70">
            <v>0</v>
          </cell>
          <cell r="O70">
            <v>0</v>
          </cell>
          <cell r="P70">
            <v>0</v>
          </cell>
          <cell r="Q70">
            <v>0</v>
          </cell>
        </row>
        <row r="71">
          <cell r="A71" t="str">
            <v>P17</v>
          </cell>
          <cell r="B71" t="str">
            <v>Salaries and wages</v>
          </cell>
          <cell r="C71">
            <v>50101415</v>
          </cell>
          <cell r="D71" t="str">
            <v>Labor Oper TD Lines</v>
          </cell>
          <cell r="E71" t="str">
            <v>601.5</v>
          </cell>
          <cell r="F71">
            <v>5436</v>
          </cell>
          <cell r="G71">
            <v>5964</v>
          </cell>
          <cell r="H71">
            <v>5457</v>
          </cell>
          <cell r="I71">
            <v>6692</v>
          </cell>
          <cell r="J71">
            <v>6543</v>
          </cell>
          <cell r="K71">
            <v>4543</v>
          </cell>
          <cell r="L71">
            <v>0</v>
          </cell>
          <cell r="M71">
            <v>0</v>
          </cell>
          <cell r="N71">
            <v>0</v>
          </cell>
          <cell r="O71">
            <v>0</v>
          </cell>
          <cell r="P71">
            <v>0</v>
          </cell>
          <cell r="Q71">
            <v>0</v>
          </cell>
        </row>
        <row r="72">
          <cell r="A72" t="str">
            <v>P17</v>
          </cell>
          <cell r="B72" t="str">
            <v>Salaries and wages</v>
          </cell>
          <cell r="C72">
            <v>50101420</v>
          </cell>
          <cell r="D72" t="str">
            <v>Labor Oper TD Meter</v>
          </cell>
          <cell r="E72" t="str">
            <v>601.5</v>
          </cell>
          <cell r="F72">
            <v>55052</v>
          </cell>
          <cell r="G72">
            <v>65452</v>
          </cell>
          <cell r="H72">
            <v>69292</v>
          </cell>
          <cell r="I72">
            <v>55944</v>
          </cell>
          <cell r="J72">
            <v>51047</v>
          </cell>
          <cell r="K72">
            <v>70865</v>
          </cell>
          <cell r="L72">
            <v>0</v>
          </cell>
          <cell r="M72">
            <v>0</v>
          </cell>
          <cell r="N72">
            <v>0</v>
          </cell>
          <cell r="O72">
            <v>0</v>
          </cell>
          <cell r="P72">
            <v>0</v>
          </cell>
          <cell r="Q72">
            <v>0</v>
          </cell>
        </row>
        <row r="73">
          <cell r="A73" t="str">
            <v>P17</v>
          </cell>
          <cell r="B73" t="str">
            <v>Salaries and wages</v>
          </cell>
          <cell r="C73">
            <v>50101500</v>
          </cell>
          <cell r="D73" t="str">
            <v>Labor Oper CA</v>
          </cell>
          <cell r="E73" t="str">
            <v>601.7</v>
          </cell>
          <cell r="F73">
            <v>2315</v>
          </cell>
          <cell r="G73">
            <v>1795</v>
          </cell>
          <cell r="H73">
            <v>2414</v>
          </cell>
          <cell r="I73">
            <v>2054</v>
          </cell>
          <cell r="J73">
            <v>14</v>
          </cell>
          <cell r="K73">
            <v>4579</v>
          </cell>
          <cell r="L73">
            <v>0</v>
          </cell>
          <cell r="M73">
            <v>0</v>
          </cell>
          <cell r="N73">
            <v>0</v>
          </cell>
          <cell r="O73">
            <v>0</v>
          </cell>
          <cell r="P73">
            <v>0</v>
          </cell>
          <cell r="Q73">
            <v>0</v>
          </cell>
        </row>
        <row r="74">
          <cell r="A74" t="str">
            <v>P17</v>
          </cell>
          <cell r="B74" t="str">
            <v>Salaries and wages</v>
          </cell>
          <cell r="C74">
            <v>50101510</v>
          </cell>
          <cell r="D74" t="str">
            <v>Labor Oper CA MtrRd</v>
          </cell>
          <cell r="E74" t="str">
            <v>601.7</v>
          </cell>
          <cell r="F74">
            <v>21520</v>
          </cell>
          <cell r="G74">
            <v>9113</v>
          </cell>
          <cell r="H74">
            <v>30154</v>
          </cell>
          <cell r="I74">
            <v>19389</v>
          </cell>
          <cell r="J74">
            <v>22098</v>
          </cell>
          <cell r="K74">
            <v>32003</v>
          </cell>
          <cell r="L74">
            <v>0</v>
          </cell>
          <cell r="M74">
            <v>0</v>
          </cell>
          <cell r="N74">
            <v>0</v>
          </cell>
          <cell r="O74">
            <v>0</v>
          </cell>
          <cell r="P74">
            <v>0</v>
          </cell>
          <cell r="Q74">
            <v>0</v>
          </cell>
        </row>
        <row r="75">
          <cell r="A75" t="str">
            <v>P17</v>
          </cell>
          <cell r="B75" t="str">
            <v>Salaries and wages</v>
          </cell>
          <cell r="C75">
            <v>50101515</v>
          </cell>
          <cell r="D75" t="str">
            <v>Labor Oper CA CstRec</v>
          </cell>
          <cell r="E75" t="str">
            <v>601.7</v>
          </cell>
          <cell r="F75">
            <v>0</v>
          </cell>
          <cell r="G75">
            <v>0</v>
          </cell>
          <cell r="H75">
            <v>0</v>
          </cell>
          <cell r="I75">
            <v>0</v>
          </cell>
          <cell r="J75">
            <v>0</v>
          </cell>
          <cell r="K75">
            <v>0</v>
          </cell>
          <cell r="L75">
            <v>0</v>
          </cell>
          <cell r="M75">
            <v>0</v>
          </cell>
          <cell r="N75">
            <v>0</v>
          </cell>
          <cell r="O75">
            <v>0</v>
          </cell>
          <cell r="P75">
            <v>0</v>
          </cell>
          <cell r="Q75">
            <v>0</v>
          </cell>
        </row>
        <row r="76">
          <cell r="A76" t="str">
            <v>P17</v>
          </cell>
          <cell r="B76" t="str">
            <v>Salaries and wages</v>
          </cell>
          <cell r="C76">
            <v>50101520</v>
          </cell>
          <cell r="D76" t="str">
            <v>Labor Oper CA CstSrv</v>
          </cell>
          <cell r="E76" t="str">
            <v>601.7</v>
          </cell>
          <cell r="F76">
            <v>17072</v>
          </cell>
          <cell r="G76">
            <v>16089</v>
          </cell>
          <cell r="H76">
            <v>19086</v>
          </cell>
          <cell r="I76">
            <v>17274</v>
          </cell>
          <cell r="J76">
            <v>13029</v>
          </cell>
          <cell r="K76">
            <v>19705</v>
          </cell>
          <cell r="L76">
            <v>0</v>
          </cell>
          <cell r="M76">
            <v>0</v>
          </cell>
          <cell r="N76">
            <v>0</v>
          </cell>
          <cell r="O76">
            <v>0</v>
          </cell>
          <cell r="P76">
            <v>0</v>
          </cell>
          <cell r="Q76">
            <v>0</v>
          </cell>
        </row>
        <row r="77">
          <cell r="A77" t="str">
            <v>P17</v>
          </cell>
          <cell r="B77" t="str">
            <v>Salaries and wages</v>
          </cell>
          <cell r="C77">
            <v>50101600</v>
          </cell>
          <cell r="D77" t="str">
            <v>Labor Oper AG</v>
          </cell>
          <cell r="E77" t="str">
            <v>601.8</v>
          </cell>
          <cell r="F77">
            <v>61545</v>
          </cell>
          <cell r="G77">
            <v>54527</v>
          </cell>
          <cell r="H77">
            <v>66452</v>
          </cell>
          <cell r="I77">
            <v>52885</v>
          </cell>
          <cell r="J77">
            <v>56011</v>
          </cell>
          <cell r="K77">
            <v>71266</v>
          </cell>
          <cell r="L77">
            <v>0</v>
          </cell>
          <cell r="M77">
            <v>0</v>
          </cell>
          <cell r="N77">
            <v>0</v>
          </cell>
          <cell r="O77">
            <v>0</v>
          </cell>
          <cell r="P77">
            <v>0</v>
          </cell>
          <cell r="Q77">
            <v>0</v>
          </cell>
        </row>
        <row r="78">
          <cell r="A78" t="str">
            <v>P17</v>
          </cell>
          <cell r="B78" t="str">
            <v>Salaries and wages</v>
          </cell>
          <cell r="C78">
            <v>50101601</v>
          </cell>
          <cell r="D78" t="str">
            <v>Labor Oper AG Dir&amp;Of</v>
          </cell>
          <cell r="E78" t="str">
            <v>603.8</v>
          </cell>
          <cell r="F78">
            <v>161</v>
          </cell>
        </row>
        <row r="79">
          <cell r="A79" t="str">
            <v>P17</v>
          </cell>
          <cell r="B79" t="str">
            <v>Salaries and wages</v>
          </cell>
          <cell r="C79">
            <v>50102300</v>
          </cell>
          <cell r="D79" t="str">
            <v>Labor Maint WT</v>
          </cell>
          <cell r="E79" t="str">
            <v>601.4</v>
          </cell>
          <cell r="F79">
            <v>19345</v>
          </cell>
          <cell r="G79">
            <v>14852</v>
          </cell>
          <cell r="H79">
            <v>21430</v>
          </cell>
          <cell r="I79">
            <v>12808</v>
          </cell>
          <cell r="J79">
            <v>14101</v>
          </cell>
          <cell r="K79">
            <v>13992</v>
          </cell>
          <cell r="L79">
            <v>0</v>
          </cell>
          <cell r="M79">
            <v>0</v>
          </cell>
          <cell r="N79">
            <v>0</v>
          </cell>
          <cell r="O79">
            <v>0</v>
          </cell>
          <cell r="P79">
            <v>0</v>
          </cell>
          <cell r="Q79">
            <v>0</v>
          </cell>
        </row>
        <row r="80">
          <cell r="A80" t="str">
            <v>P17</v>
          </cell>
          <cell r="B80" t="str">
            <v>Salaries and wages</v>
          </cell>
          <cell r="C80">
            <v>50102400</v>
          </cell>
          <cell r="D80" t="str">
            <v>Labor Maint TD</v>
          </cell>
          <cell r="E80" t="str">
            <v>601.6</v>
          </cell>
          <cell r="F80">
            <v>54678</v>
          </cell>
          <cell r="G80">
            <v>56976</v>
          </cell>
          <cell r="H80">
            <v>56146</v>
          </cell>
          <cell r="I80">
            <v>29037</v>
          </cell>
          <cell r="J80">
            <v>31962</v>
          </cell>
          <cell r="K80">
            <v>48516</v>
          </cell>
          <cell r="L80">
            <v>0</v>
          </cell>
          <cell r="M80">
            <v>0</v>
          </cell>
          <cell r="N80">
            <v>0</v>
          </cell>
          <cell r="O80">
            <v>0</v>
          </cell>
          <cell r="P80">
            <v>0</v>
          </cell>
          <cell r="Q80">
            <v>0</v>
          </cell>
        </row>
        <row r="81">
          <cell r="A81" t="str">
            <v>P17</v>
          </cell>
          <cell r="B81" t="str">
            <v>Salaries and wages</v>
          </cell>
          <cell r="C81">
            <v>50102410</v>
          </cell>
          <cell r="D81" t="str">
            <v>Labor Mnt TD Str&amp;Imp</v>
          </cell>
          <cell r="E81" t="str">
            <v>601.6</v>
          </cell>
          <cell r="F81">
            <v>0</v>
          </cell>
          <cell r="G81">
            <v>0</v>
          </cell>
          <cell r="H81">
            <v>0</v>
          </cell>
          <cell r="I81">
            <v>0</v>
          </cell>
          <cell r="J81">
            <v>0</v>
          </cell>
          <cell r="K81">
            <v>0</v>
          </cell>
          <cell r="L81">
            <v>0</v>
          </cell>
          <cell r="M81">
            <v>0</v>
          </cell>
          <cell r="N81">
            <v>0</v>
          </cell>
          <cell r="O81">
            <v>0</v>
          </cell>
          <cell r="P81">
            <v>0</v>
          </cell>
          <cell r="Q81">
            <v>0</v>
          </cell>
        </row>
        <row r="82">
          <cell r="A82" t="str">
            <v>P17</v>
          </cell>
          <cell r="B82" t="str">
            <v>Salaries and wages</v>
          </cell>
          <cell r="C82">
            <v>50102415</v>
          </cell>
          <cell r="D82" t="str">
            <v>Labor Mnt TD DistRes</v>
          </cell>
          <cell r="E82" t="str">
            <v>601.6</v>
          </cell>
        </row>
        <row r="83">
          <cell r="A83" t="str">
            <v>P17</v>
          </cell>
          <cell r="B83" t="str">
            <v>Salaries and wages</v>
          </cell>
          <cell r="C83">
            <v>50102420</v>
          </cell>
          <cell r="D83" t="str">
            <v>Labor Mnt TD Mains</v>
          </cell>
          <cell r="E83" t="str">
            <v>601.6</v>
          </cell>
          <cell r="F83">
            <v>4936</v>
          </cell>
          <cell r="G83">
            <v>5182</v>
          </cell>
          <cell r="H83">
            <v>9372</v>
          </cell>
          <cell r="I83">
            <v>-641</v>
          </cell>
          <cell r="J83">
            <v>4913</v>
          </cell>
          <cell r="K83">
            <v>-81</v>
          </cell>
          <cell r="L83">
            <v>0</v>
          </cell>
          <cell r="M83">
            <v>0</v>
          </cell>
          <cell r="N83">
            <v>0</v>
          </cell>
          <cell r="O83">
            <v>0</v>
          </cell>
          <cell r="P83">
            <v>0</v>
          </cell>
          <cell r="Q83">
            <v>0</v>
          </cell>
        </row>
        <row r="84">
          <cell r="A84" t="str">
            <v>P17</v>
          </cell>
          <cell r="B84" t="str">
            <v>Salaries and wages</v>
          </cell>
          <cell r="C84">
            <v>50102425</v>
          </cell>
          <cell r="D84" t="str">
            <v>Labor Mnt TD FireMn</v>
          </cell>
          <cell r="E84" t="str">
            <v>601.6</v>
          </cell>
          <cell r="F84">
            <v>0</v>
          </cell>
          <cell r="G84">
            <v>0</v>
          </cell>
          <cell r="H84">
            <v>0</v>
          </cell>
          <cell r="I84">
            <v>0</v>
          </cell>
          <cell r="J84">
            <v>0</v>
          </cell>
          <cell r="K84">
            <v>0</v>
          </cell>
          <cell r="L84">
            <v>0</v>
          </cell>
          <cell r="M84">
            <v>0</v>
          </cell>
          <cell r="N84">
            <v>0</v>
          </cell>
          <cell r="O84">
            <v>0</v>
          </cell>
          <cell r="P84">
            <v>0</v>
          </cell>
          <cell r="Q84">
            <v>0</v>
          </cell>
        </row>
        <row r="85">
          <cell r="A85" t="str">
            <v>P17</v>
          </cell>
          <cell r="B85" t="str">
            <v>Salaries and wages</v>
          </cell>
          <cell r="C85">
            <v>50102430</v>
          </cell>
          <cell r="D85" t="str">
            <v>Labor Mnt TD Service</v>
          </cell>
          <cell r="E85" t="str">
            <v>601.6</v>
          </cell>
          <cell r="F85">
            <v>-4820</v>
          </cell>
          <cell r="G85">
            <v>13948</v>
          </cell>
          <cell r="H85">
            <v>25678</v>
          </cell>
          <cell r="I85">
            <v>5145</v>
          </cell>
          <cell r="J85">
            <v>5889</v>
          </cell>
          <cell r="K85">
            <v>14063</v>
          </cell>
          <cell r="L85">
            <v>0</v>
          </cell>
          <cell r="M85">
            <v>0</v>
          </cell>
          <cell r="N85">
            <v>0</v>
          </cell>
          <cell r="O85">
            <v>0</v>
          </cell>
          <cell r="P85">
            <v>0</v>
          </cell>
          <cell r="Q85">
            <v>0</v>
          </cell>
        </row>
        <row r="86">
          <cell r="A86" t="str">
            <v>P17</v>
          </cell>
          <cell r="B86" t="str">
            <v>Salaries and wages</v>
          </cell>
          <cell r="C86">
            <v>50102435</v>
          </cell>
          <cell r="D86" t="str">
            <v>Labor Mnt TD Meter</v>
          </cell>
          <cell r="E86" t="str">
            <v>601.6</v>
          </cell>
          <cell r="F86">
            <v>4348</v>
          </cell>
          <cell r="G86">
            <v>4790</v>
          </cell>
          <cell r="H86">
            <v>4254</v>
          </cell>
          <cell r="I86">
            <v>2383</v>
          </cell>
          <cell r="J86">
            <v>2678</v>
          </cell>
          <cell r="K86">
            <v>-601</v>
          </cell>
          <cell r="L86">
            <v>0</v>
          </cell>
          <cell r="M86">
            <v>0</v>
          </cell>
          <cell r="N86">
            <v>0</v>
          </cell>
          <cell r="O86">
            <v>0</v>
          </cell>
          <cell r="P86">
            <v>0</v>
          </cell>
          <cell r="Q86">
            <v>0</v>
          </cell>
        </row>
        <row r="87">
          <cell r="A87" t="str">
            <v>P17</v>
          </cell>
          <cell r="B87" t="str">
            <v>Salaries and wages</v>
          </cell>
          <cell r="C87">
            <v>50102440</v>
          </cell>
          <cell r="D87" t="str">
            <v>Labor Mnt TD Hydrant</v>
          </cell>
          <cell r="E87" t="str">
            <v>601.6</v>
          </cell>
          <cell r="F87">
            <v>-973</v>
          </cell>
          <cell r="G87">
            <v>6436</v>
          </cell>
          <cell r="H87">
            <v>1102</v>
          </cell>
          <cell r="I87">
            <v>747</v>
          </cell>
          <cell r="J87">
            <v>482</v>
          </cell>
          <cell r="K87">
            <v>1781</v>
          </cell>
          <cell r="L87">
            <v>0</v>
          </cell>
          <cell r="M87">
            <v>0</v>
          </cell>
          <cell r="N87">
            <v>0</v>
          </cell>
          <cell r="O87">
            <v>0</v>
          </cell>
          <cell r="P87">
            <v>0</v>
          </cell>
          <cell r="Q87">
            <v>0</v>
          </cell>
        </row>
        <row r="88">
          <cell r="A88" t="str">
            <v>P17</v>
          </cell>
          <cell r="B88" t="str">
            <v>Salaries and wages</v>
          </cell>
          <cell r="C88">
            <v>50109900</v>
          </cell>
          <cell r="D88" t="str">
            <v>Labor Cap Credits</v>
          </cell>
          <cell r="E88" t="str">
            <v>601.8</v>
          </cell>
          <cell r="F88">
            <v>-193439</v>
          </cell>
          <cell r="G88">
            <v>-193488</v>
          </cell>
          <cell r="H88">
            <v>-206761</v>
          </cell>
          <cell r="I88">
            <v>-221134</v>
          </cell>
          <cell r="J88">
            <v>-206060</v>
          </cell>
          <cell r="K88">
            <v>-218590</v>
          </cell>
          <cell r="L88">
            <v>-185600</v>
          </cell>
          <cell r="M88">
            <v>-213305</v>
          </cell>
          <cell r="N88">
            <v>-206072</v>
          </cell>
          <cell r="O88">
            <v>-196746</v>
          </cell>
          <cell r="P88">
            <v>-217400</v>
          </cell>
          <cell r="Q88">
            <v>-189044</v>
          </cell>
        </row>
        <row r="89">
          <cell r="A89" t="str">
            <v>P17</v>
          </cell>
          <cell r="B89" t="str">
            <v>Salaries and wages</v>
          </cell>
          <cell r="C89">
            <v>50110000</v>
          </cell>
          <cell r="D89" t="str">
            <v>Labor NS OT -Natural</v>
          </cell>
          <cell r="E89" t="str">
            <v>601.8</v>
          </cell>
          <cell r="F89">
            <v>36718</v>
          </cell>
          <cell r="G89">
            <v>26945</v>
          </cell>
          <cell r="H89">
            <v>52070</v>
          </cell>
          <cell r="I89">
            <v>54111</v>
          </cell>
          <cell r="J89">
            <v>49042</v>
          </cell>
          <cell r="K89">
            <v>85157</v>
          </cell>
          <cell r="L89">
            <v>61553</v>
          </cell>
          <cell r="M89">
            <v>51948</v>
          </cell>
          <cell r="N89">
            <v>53449</v>
          </cell>
          <cell r="O89">
            <v>61153</v>
          </cell>
          <cell r="P89">
            <v>53810</v>
          </cell>
          <cell r="Q89">
            <v>53155</v>
          </cell>
        </row>
        <row r="90">
          <cell r="A90" t="str">
            <v>P17</v>
          </cell>
          <cell r="B90" t="str">
            <v>Salaries and wages</v>
          </cell>
          <cell r="C90">
            <v>50111210</v>
          </cell>
          <cell r="D90" t="str">
            <v>LaborOperNS OT P PP</v>
          </cell>
          <cell r="E90" t="str">
            <v>601.1</v>
          </cell>
          <cell r="F90">
            <v>0</v>
          </cell>
          <cell r="G90">
            <v>0</v>
          </cell>
          <cell r="H90">
            <v>0</v>
          </cell>
          <cell r="I90">
            <v>0</v>
          </cell>
          <cell r="J90">
            <v>0</v>
          </cell>
          <cell r="K90">
            <v>0</v>
          </cell>
          <cell r="L90">
            <v>0</v>
          </cell>
          <cell r="M90">
            <v>0</v>
          </cell>
          <cell r="N90">
            <v>0</v>
          </cell>
          <cell r="O90">
            <v>0</v>
          </cell>
          <cell r="P90">
            <v>0</v>
          </cell>
          <cell r="Q90">
            <v>0</v>
          </cell>
        </row>
        <row r="91">
          <cell r="A91" t="str">
            <v>P17</v>
          </cell>
          <cell r="B91" t="str">
            <v>Salaries and wages</v>
          </cell>
          <cell r="C91">
            <v>50111300</v>
          </cell>
          <cell r="D91" t="str">
            <v>LaborOper NS OT WT</v>
          </cell>
          <cell r="E91" t="str">
            <v>601.3</v>
          </cell>
          <cell r="F91">
            <v>25006</v>
          </cell>
          <cell r="G91">
            <v>20629</v>
          </cell>
          <cell r="H91">
            <v>17685</v>
          </cell>
          <cell r="I91">
            <v>24900</v>
          </cell>
          <cell r="J91">
            <v>25165</v>
          </cell>
          <cell r="K91">
            <v>32587</v>
          </cell>
          <cell r="L91">
            <v>0</v>
          </cell>
          <cell r="M91">
            <v>0</v>
          </cell>
          <cell r="N91">
            <v>0</v>
          </cell>
          <cell r="O91">
            <v>0</v>
          </cell>
          <cell r="P91">
            <v>0</v>
          </cell>
          <cell r="Q91">
            <v>0</v>
          </cell>
        </row>
        <row r="92">
          <cell r="A92" t="str">
            <v>P17</v>
          </cell>
          <cell r="B92" t="str">
            <v>Salaries and wages</v>
          </cell>
          <cell r="C92">
            <v>50111400</v>
          </cell>
          <cell r="D92" t="str">
            <v>LaborOper NS OT TD</v>
          </cell>
          <cell r="E92" t="str">
            <v>601.5</v>
          </cell>
          <cell r="F92">
            <v>3124</v>
          </cell>
          <cell r="G92">
            <v>3744</v>
          </cell>
          <cell r="H92">
            <v>1429</v>
          </cell>
          <cell r="I92">
            <v>3136</v>
          </cell>
          <cell r="J92">
            <v>1367</v>
          </cell>
          <cell r="K92">
            <v>3004</v>
          </cell>
          <cell r="L92">
            <v>0</v>
          </cell>
          <cell r="M92">
            <v>0</v>
          </cell>
          <cell r="N92">
            <v>0</v>
          </cell>
          <cell r="O92">
            <v>0</v>
          </cell>
          <cell r="P92">
            <v>0</v>
          </cell>
          <cell r="Q92">
            <v>0</v>
          </cell>
        </row>
        <row r="93">
          <cell r="A93" t="str">
            <v>P17</v>
          </cell>
          <cell r="B93" t="str">
            <v>Salaries and wages</v>
          </cell>
          <cell r="C93">
            <v>50111405</v>
          </cell>
          <cell r="D93" t="str">
            <v>LaborOperNS OT TD SE</v>
          </cell>
          <cell r="E93" t="str">
            <v>601.5</v>
          </cell>
        </row>
        <row r="94">
          <cell r="A94" t="str">
            <v>P17</v>
          </cell>
          <cell r="B94" t="str">
            <v>Salaries and wages</v>
          </cell>
          <cell r="C94">
            <v>50111415</v>
          </cell>
          <cell r="D94" t="str">
            <v>LaborOperNS OT TD Ln</v>
          </cell>
          <cell r="E94" t="str">
            <v>601.5</v>
          </cell>
          <cell r="F94">
            <v>1664</v>
          </cell>
          <cell r="G94">
            <v>691</v>
          </cell>
          <cell r="H94">
            <v>720</v>
          </cell>
          <cell r="I94">
            <v>534</v>
          </cell>
          <cell r="J94">
            <v>862</v>
          </cell>
          <cell r="K94">
            <v>880</v>
          </cell>
          <cell r="L94">
            <v>0</v>
          </cell>
          <cell r="M94">
            <v>0</v>
          </cell>
          <cell r="N94">
            <v>0</v>
          </cell>
          <cell r="O94">
            <v>0</v>
          </cell>
          <cell r="P94">
            <v>0</v>
          </cell>
          <cell r="Q94">
            <v>0</v>
          </cell>
        </row>
        <row r="95">
          <cell r="A95" t="str">
            <v>P17</v>
          </cell>
          <cell r="B95" t="str">
            <v>Salaries and wages</v>
          </cell>
          <cell r="C95">
            <v>50111420</v>
          </cell>
          <cell r="D95" t="str">
            <v>LaborOperNS OT TD Mt</v>
          </cell>
          <cell r="E95" t="str">
            <v>601.5</v>
          </cell>
          <cell r="F95">
            <v>5516</v>
          </cell>
          <cell r="G95">
            <v>6000</v>
          </cell>
          <cell r="H95">
            <v>8604</v>
          </cell>
          <cell r="I95">
            <v>8096</v>
          </cell>
          <cell r="J95">
            <v>5948</v>
          </cell>
          <cell r="K95">
            <v>13914</v>
          </cell>
          <cell r="L95">
            <v>0</v>
          </cell>
          <cell r="M95">
            <v>0</v>
          </cell>
          <cell r="N95">
            <v>0</v>
          </cell>
          <cell r="O95">
            <v>0</v>
          </cell>
          <cell r="P95">
            <v>0</v>
          </cell>
          <cell r="Q95">
            <v>0</v>
          </cell>
        </row>
        <row r="96">
          <cell r="A96" t="str">
            <v>P17</v>
          </cell>
          <cell r="B96" t="str">
            <v>Salaries and wages</v>
          </cell>
          <cell r="C96">
            <v>50111500</v>
          </cell>
          <cell r="D96" t="str">
            <v>LaborOper NS OT CA</v>
          </cell>
          <cell r="E96" t="str">
            <v>601.7</v>
          </cell>
          <cell r="F96">
            <v>0</v>
          </cell>
          <cell r="G96">
            <v>0</v>
          </cell>
          <cell r="H96">
            <v>706</v>
          </cell>
          <cell r="I96">
            <v>99</v>
          </cell>
          <cell r="J96">
            <v>200</v>
          </cell>
          <cell r="K96">
            <v>84</v>
          </cell>
          <cell r="L96">
            <v>0</v>
          </cell>
          <cell r="M96">
            <v>0</v>
          </cell>
          <cell r="N96">
            <v>0</v>
          </cell>
          <cell r="O96">
            <v>0</v>
          </cell>
          <cell r="P96">
            <v>0</v>
          </cell>
          <cell r="Q96">
            <v>0</v>
          </cell>
        </row>
        <row r="97">
          <cell r="A97" t="str">
            <v>P17</v>
          </cell>
          <cell r="B97" t="str">
            <v>Salaries and wages</v>
          </cell>
          <cell r="C97">
            <v>50111510</v>
          </cell>
          <cell r="D97" t="str">
            <v>LaborOperNS OT CA MR</v>
          </cell>
          <cell r="E97" t="str">
            <v>601.7</v>
          </cell>
          <cell r="F97">
            <v>1442</v>
          </cell>
          <cell r="G97">
            <v>2568</v>
          </cell>
          <cell r="H97">
            <v>1774</v>
          </cell>
          <cell r="I97">
            <v>1023</v>
          </cell>
          <cell r="J97">
            <v>1098</v>
          </cell>
          <cell r="K97">
            <v>9957</v>
          </cell>
          <cell r="L97">
            <v>0</v>
          </cell>
          <cell r="M97">
            <v>0</v>
          </cell>
          <cell r="N97">
            <v>0</v>
          </cell>
          <cell r="O97">
            <v>0</v>
          </cell>
          <cell r="P97">
            <v>0</v>
          </cell>
          <cell r="Q97">
            <v>0</v>
          </cell>
        </row>
        <row r="98">
          <cell r="A98" t="str">
            <v>P17</v>
          </cell>
          <cell r="B98" t="str">
            <v>Salaries and wages</v>
          </cell>
          <cell r="C98">
            <v>50111520</v>
          </cell>
          <cell r="D98" t="str">
            <v>LaborOperNS OT CA CS</v>
          </cell>
          <cell r="E98" t="str">
            <v>601.7</v>
          </cell>
          <cell r="F98">
            <v>2321</v>
          </cell>
          <cell r="G98">
            <v>2006</v>
          </cell>
          <cell r="H98">
            <v>334</v>
          </cell>
          <cell r="I98">
            <v>554</v>
          </cell>
          <cell r="J98">
            <v>464</v>
          </cell>
          <cell r="K98">
            <v>595</v>
          </cell>
          <cell r="L98">
            <v>0</v>
          </cell>
          <cell r="M98">
            <v>0</v>
          </cell>
          <cell r="N98">
            <v>0</v>
          </cell>
          <cell r="O98">
            <v>0</v>
          </cell>
          <cell r="P98">
            <v>0</v>
          </cell>
          <cell r="Q98">
            <v>0</v>
          </cell>
        </row>
        <row r="99">
          <cell r="A99" t="str">
            <v>P17</v>
          </cell>
          <cell r="B99" t="str">
            <v>Salaries and wages</v>
          </cell>
          <cell r="C99">
            <v>50111600</v>
          </cell>
          <cell r="D99" t="str">
            <v>LaborOper NS OT AG</v>
          </cell>
          <cell r="E99" t="str">
            <v>601.8</v>
          </cell>
          <cell r="F99">
            <v>0</v>
          </cell>
          <cell r="G99">
            <v>60</v>
          </cell>
          <cell r="H99">
            <v>0</v>
          </cell>
          <cell r="I99">
            <v>62</v>
          </cell>
          <cell r="J99">
            <v>0</v>
          </cell>
          <cell r="K99">
            <v>0</v>
          </cell>
          <cell r="L99">
            <v>0</v>
          </cell>
          <cell r="M99">
            <v>0</v>
          </cell>
          <cell r="N99">
            <v>0</v>
          </cell>
          <cell r="O99">
            <v>0</v>
          </cell>
          <cell r="P99">
            <v>0</v>
          </cell>
          <cell r="Q99">
            <v>0</v>
          </cell>
        </row>
        <row r="100">
          <cell r="A100" t="str">
            <v>P17</v>
          </cell>
          <cell r="B100" t="str">
            <v>Salaries and wages</v>
          </cell>
          <cell r="C100">
            <v>50112215</v>
          </cell>
          <cell r="D100" t="str">
            <v>LaborMaintNSOT P PP</v>
          </cell>
          <cell r="E100" t="str">
            <v>601.2</v>
          </cell>
        </row>
        <row r="101">
          <cell r="A101" t="str">
            <v>P17</v>
          </cell>
          <cell r="B101" t="str">
            <v>Salaries and wages</v>
          </cell>
          <cell r="C101">
            <v>50112300</v>
          </cell>
          <cell r="D101" t="str">
            <v>LaborMaint NS OT WT</v>
          </cell>
          <cell r="E101" t="str">
            <v>601.4</v>
          </cell>
          <cell r="F101">
            <v>6429</v>
          </cell>
          <cell r="G101">
            <v>2931</v>
          </cell>
          <cell r="H101">
            <v>2910</v>
          </cell>
          <cell r="I101">
            <v>3804</v>
          </cell>
          <cell r="J101">
            <v>2958</v>
          </cell>
          <cell r="K101">
            <v>5367</v>
          </cell>
          <cell r="L101">
            <v>0</v>
          </cell>
          <cell r="M101">
            <v>0</v>
          </cell>
          <cell r="N101">
            <v>0</v>
          </cell>
          <cell r="O101">
            <v>0</v>
          </cell>
          <cell r="P101">
            <v>0</v>
          </cell>
          <cell r="Q101">
            <v>0</v>
          </cell>
        </row>
        <row r="102">
          <cell r="A102" t="str">
            <v>P17</v>
          </cell>
          <cell r="B102" t="str">
            <v>Salaries and wages</v>
          </cell>
          <cell r="C102">
            <v>50112400</v>
          </cell>
          <cell r="D102" t="str">
            <v>LaborMaint NS OT TD</v>
          </cell>
          <cell r="E102" t="str">
            <v>601.6</v>
          </cell>
          <cell r="F102">
            <v>16164</v>
          </cell>
          <cell r="G102">
            <v>15372</v>
          </cell>
          <cell r="H102">
            <v>18270</v>
          </cell>
          <cell r="I102">
            <v>12847</v>
          </cell>
          <cell r="J102">
            <v>11310</v>
          </cell>
          <cell r="K102">
            <v>19053</v>
          </cell>
          <cell r="L102">
            <v>0</v>
          </cell>
          <cell r="M102">
            <v>0</v>
          </cell>
          <cell r="N102">
            <v>0</v>
          </cell>
          <cell r="O102">
            <v>0</v>
          </cell>
          <cell r="P102">
            <v>0</v>
          </cell>
          <cell r="Q102">
            <v>0</v>
          </cell>
        </row>
        <row r="103">
          <cell r="A103" t="str">
            <v>P17</v>
          </cell>
          <cell r="B103" t="str">
            <v>Salaries and wages</v>
          </cell>
          <cell r="C103">
            <v>50112415</v>
          </cell>
          <cell r="D103" t="str">
            <v>LaborMaintNSOT TD DR</v>
          </cell>
          <cell r="E103" t="str">
            <v>601.6</v>
          </cell>
        </row>
        <row r="104">
          <cell r="A104" t="str">
            <v>P17</v>
          </cell>
          <cell r="B104" t="str">
            <v>Salaries and wages</v>
          </cell>
          <cell r="C104">
            <v>50112420</v>
          </cell>
          <cell r="D104" t="str">
            <v>LaborMaintNSOT TD Mn</v>
          </cell>
          <cell r="E104" t="str">
            <v>601.6</v>
          </cell>
          <cell r="F104">
            <v>1561</v>
          </cell>
          <cell r="G104">
            <v>941</v>
          </cell>
          <cell r="H104">
            <v>5492</v>
          </cell>
          <cell r="I104">
            <v>424</v>
          </cell>
          <cell r="J104">
            <v>240</v>
          </cell>
          <cell r="K104">
            <v>204</v>
          </cell>
          <cell r="L104">
            <v>0</v>
          </cell>
          <cell r="M104">
            <v>0</v>
          </cell>
          <cell r="N104">
            <v>0</v>
          </cell>
          <cell r="O104">
            <v>0</v>
          </cell>
          <cell r="P104">
            <v>0</v>
          </cell>
          <cell r="Q104">
            <v>0</v>
          </cell>
        </row>
        <row r="105">
          <cell r="A105" t="str">
            <v>P17</v>
          </cell>
          <cell r="B105" t="str">
            <v>Salaries and wages</v>
          </cell>
          <cell r="C105">
            <v>50112425</v>
          </cell>
          <cell r="D105" t="str">
            <v>LaborMaintNSOT TD FM</v>
          </cell>
          <cell r="E105" t="str">
            <v>601.6</v>
          </cell>
        </row>
        <row r="106">
          <cell r="A106" t="str">
            <v>P17</v>
          </cell>
          <cell r="B106" t="str">
            <v>Salaries and wages</v>
          </cell>
          <cell r="C106">
            <v>50112430</v>
          </cell>
          <cell r="D106" t="str">
            <v>LaborMaintNSOT TD Sv</v>
          </cell>
          <cell r="E106" t="str">
            <v>601.6</v>
          </cell>
          <cell r="F106">
            <v>-9100</v>
          </cell>
          <cell r="G106">
            <v>6302</v>
          </cell>
          <cell r="H106">
            <v>2576</v>
          </cell>
          <cell r="I106">
            <v>4077</v>
          </cell>
          <cell r="J106">
            <v>2808</v>
          </cell>
          <cell r="K106">
            <v>10141</v>
          </cell>
          <cell r="L106">
            <v>0</v>
          </cell>
          <cell r="M106">
            <v>0</v>
          </cell>
          <cell r="N106">
            <v>0</v>
          </cell>
          <cell r="O106">
            <v>0</v>
          </cell>
          <cell r="P106">
            <v>0</v>
          </cell>
          <cell r="Q106">
            <v>0</v>
          </cell>
        </row>
        <row r="107">
          <cell r="A107" t="str">
            <v>P17</v>
          </cell>
          <cell r="B107" t="str">
            <v>Salaries and wages</v>
          </cell>
          <cell r="C107">
            <v>50112435</v>
          </cell>
          <cell r="D107" t="str">
            <v>LaborMaintNSOT TD Mt</v>
          </cell>
          <cell r="E107" t="str">
            <v>601.6</v>
          </cell>
          <cell r="F107">
            <v>595</v>
          </cell>
          <cell r="G107">
            <v>404</v>
          </cell>
          <cell r="H107">
            <v>828</v>
          </cell>
          <cell r="I107">
            <v>1104</v>
          </cell>
          <cell r="J107">
            <v>595</v>
          </cell>
          <cell r="K107">
            <v>13</v>
          </cell>
          <cell r="L107">
            <v>0</v>
          </cell>
          <cell r="M107">
            <v>0</v>
          </cell>
          <cell r="N107">
            <v>0</v>
          </cell>
          <cell r="O107">
            <v>0</v>
          </cell>
          <cell r="P107">
            <v>0</v>
          </cell>
          <cell r="Q107">
            <v>0</v>
          </cell>
        </row>
        <row r="108">
          <cell r="A108" t="str">
            <v>P17</v>
          </cell>
          <cell r="B108" t="str">
            <v>Salaries and wages</v>
          </cell>
          <cell r="C108">
            <v>50112440</v>
          </cell>
          <cell r="D108" t="str">
            <v>LaborMaintNSOT TD Hy</v>
          </cell>
          <cell r="E108" t="str">
            <v>601.6</v>
          </cell>
          <cell r="F108">
            <v>0</v>
          </cell>
          <cell r="G108">
            <v>1285</v>
          </cell>
          <cell r="H108">
            <v>140</v>
          </cell>
          <cell r="I108">
            <v>209</v>
          </cell>
          <cell r="J108">
            <v>0</v>
          </cell>
          <cell r="K108">
            <v>0</v>
          </cell>
          <cell r="L108">
            <v>0</v>
          </cell>
          <cell r="M108">
            <v>0</v>
          </cell>
          <cell r="N108">
            <v>0</v>
          </cell>
          <cell r="O108">
            <v>0</v>
          </cell>
          <cell r="P108">
            <v>0</v>
          </cell>
          <cell r="Q108">
            <v>0</v>
          </cell>
        </row>
        <row r="109">
          <cell r="A109" t="str">
            <v>P17</v>
          </cell>
          <cell r="B109" t="str">
            <v>Salaries and wages</v>
          </cell>
          <cell r="C109">
            <v>50119900</v>
          </cell>
          <cell r="D109" t="str">
            <v>LaborNSOT CapCredits</v>
          </cell>
          <cell r="E109" t="str">
            <v>601.8</v>
          </cell>
          <cell r="F109">
            <v>-32523</v>
          </cell>
          <cell r="G109">
            <v>-25557</v>
          </cell>
          <cell r="H109">
            <v>-50652</v>
          </cell>
          <cell r="I109">
            <v>-53319</v>
          </cell>
          <cell r="J109">
            <v>-47514</v>
          </cell>
          <cell r="K109">
            <v>-81329</v>
          </cell>
          <cell r="L109">
            <v>-6194</v>
          </cell>
          <cell r="M109">
            <v>-6944</v>
          </cell>
          <cell r="N109">
            <v>-6333</v>
          </cell>
          <cell r="O109">
            <v>-6564</v>
          </cell>
          <cell r="P109">
            <v>-21902</v>
          </cell>
          <cell r="Q109">
            <v>-20818</v>
          </cell>
        </row>
        <row r="110">
          <cell r="A110" t="str">
            <v>P17</v>
          </cell>
          <cell r="B110" t="str">
            <v>Salaries and wages</v>
          </cell>
          <cell r="C110">
            <v>50120000</v>
          </cell>
          <cell r="D110" t="str">
            <v>Labor OT - Natural</v>
          </cell>
          <cell r="E110" t="str">
            <v>601.8</v>
          </cell>
          <cell r="F110">
            <v>0</v>
          </cell>
          <cell r="G110">
            <v>0</v>
          </cell>
          <cell r="H110">
            <v>0</v>
          </cell>
          <cell r="I110">
            <v>0</v>
          </cell>
          <cell r="J110">
            <v>0</v>
          </cell>
          <cell r="K110">
            <v>0</v>
          </cell>
          <cell r="L110">
            <v>0</v>
          </cell>
          <cell r="M110">
            <v>0</v>
          </cell>
          <cell r="N110">
            <v>0</v>
          </cell>
          <cell r="O110">
            <v>0</v>
          </cell>
          <cell r="P110">
            <v>0</v>
          </cell>
          <cell r="Q110">
            <v>0</v>
          </cell>
        </row>
        <row r="111">
          <cell r="A111" t="str">
            <v>P17</v>
          </cell>
          <cell r="B111" t="str">
            <v>Salaries and wages</v>
          </cell>
          <cell r="C111">
            <v>50121300</v>
          </cell>
          <cell r="D111" t="str">
            <v>LaborOper OT WT</v>
          </cell>
          <cell r="E111" t="str">
            <v>601.3</v>
          </cell>
          <cell r="F111">
            <v>0</v>
          </cell>
          <cell r="G111">
            <v>0</v>
          </cell>
          <cell r="H111">
            <v>0</v>
          </cell>
          <cell r="I111">
            <v>0</v>
          </cell>
          <cell r="J111">
            <v>0</v>
          </cell>
          <cell r="K111">
            <v>0</v>
          </cell>
          <cell r="L111">
            <v>0</v>
          </cell>
          <cell r="M111">
            <v>0</v>
          </cell>
          <cell r="N111">
            <v>0</v>
          </cell>
          <cell r="O111">
            <v>0</v>
          </cell>
          <cell r="P111">
            <v>0</v>
          </cell>
          <cell r="Q111">
            <v>0</v>
          </cell>
        </row>
        <row r="112">
          <cell r="A112" t="str">
            <v>P17</v>
          </cell>
          <cell r="B112" t="str">
            <v>Salaries and wages</v>
          </cell>
          <cell r="C112">
            <v>50122400</v>
          </cell>
          <cell r="D112" t="str">
            <v>LaborMaint OT TD</v>
          </cell>
          <cell r="E112" t="str">
            <v>601.6</v>
          </cell>
        </row>
        <row r="113">
          <cell r="A113" t="str">
            <v>P17</v>
          </cell>
          <cell r="B113" t="str">
            <v>Salaries and wages</v>
          </cell>
          <cell r="C113">
            <v>50129900</v>
          </cell>
          <cell r="D113" t="str">
            <v>Labor OT Cap Credits</v>
          </cell>
          <cell r="E113" t="str">
            <v>601.8</v>
          </cell>
        </row>
        <row r="114">
          <cell r="A114" t="str">
            <v>P17</v>
          </cell>
          <cell r="B114" t="str">
            <v>Salaries and wages</v>
          </cell>
          <cell r="C114">
            <v>50171000</v>
          </cell>
          <cell r="D114" t="str">
            <v>Annual Incent Plan</v>
          </cell>
          <cell r="E114" t="str">
            <v>601.8</v>
          </cell>
          <cell r="F114">
            <v>-40585</v>
          </cell>
          <cell r="G114">
            <v>34282</v>
          </cell>
          <cell r="H114">
            <v>36741</v>
          </cell>
          <cell r="I114">
            <v>35282</v>
          </cell>
          <cell r="J114">
            <v>34858</v>
          </cell>
          <cell r="K114">
            <v>44092</v>
          </cell>
          <cell r="L114">
            <v>36801</v>
          </cell>
          <cell r="M114">
            <v>42261</v>
          </cell>
          <cell r="N114">
            <v>40441</v>
          </cell>
          <cell r="O114">
            <v>38622</v>
          </cell>
          <cell r="P114">
            <v>48624</v>
          </cell>
          <cell r="Q114">
            <v>42282</v>
          </cell>
        </row>
        <row r="115">
          <cell r="A115" t="str">
            <v>P17</v>
          </cell>
          <cell r="B115" t="str">
            <v>Salaries and wages</v>
          </cell>
          <cell r="C115">
            <v>50171600</v>
          </cell>
          <cell r="D115" t="str">
            <v>Comp Exp-Options</v>
          </cell>
          <cell r="E115" t="str">
            <v>601.8</v>
          </cell>
          <cell r="F115">
            <v>219</v>
          </cell>
          <cell r="G115">
            <v>0</v>
          </cell>
          <cell r="H115">
            <v>0</v>
          </cell>
          <cell r="I115">
            <v>234</v>
          </cell>
          <cell r="J115">
            <v>0</v>
          </cell>
          <cell r="K115">
            <v>0</v>
          </cell>
          <cell r="L115">
            <v>0</v>
          </cell>
          <cell r="M115">
            <v>0</v>
          </cell>
          <cell r="N115">
            <v>0</v>
          </cell>
          <cell r="O115">
            <v>0</v>
          </cell>
          <cell r="P115">
            <v>0</v>
          </cell>
          <cell r="Q115">
            <v>0</v>
          </cell>
        </row>
        <row r="116">
          <cell r="A116" t="str">
            <v>P17</v>
          </cell>
          <cell r="B116" t="str">
            <v>Salaries and wages</v>
          </cell>
          <cell r="C116">
            <v>50171800</v>
          </cell>
          <cell r="D116" t="str">
            <v>Comp Exp-RSU's</v>
          </cell>
          <cell r="E116" t="str">
            <v>601.8</v>
          </cell>
          <cell r="F116">
            <v>2344</v>
          </cell>
          <cell r="G116">
            <v>0</v>
          </cell>
          <cell r="H116">
            <v>0</v>
          </cell>
          <cell r="I116">
            <v>5048</v>
          </cell>
          <cell r="J116">
            <v>0</v>
          </cell>
          <cell r="K116">
            <v>0</v>
          </cell>
          <cell r="L116">
            <v>3829</v>
          </cell>
          <cell r="M116">
            <v>0</v>
          </cell>
          <cell r="N116">
            <v>0</v>
          </cell>
          <cell r="O116">
            <v>3888</v>
          </cell>
          <cell r="P116">
            <v>0</v>
          </cell>
          <cell r="Q116">
            <v>0</v>
          </cell>
        </row>
        <row r="117">
          <cell r="A117" t="str">
            <v>P17</v>
          </cell>
          <cell r="B117" t="str">
            <v>Salaries and wages</v>
          </cell>
          <cell r="C117">
            <v>50185000</v>
          </cell>
          <cell r="D117" t="str">
            <v>Severance</v>
          </cell>
          <cell r="E117" t="str">
            <v>601.8</v>
          </cell>
          <cell r="F117">
            <v>0</v>
          </cell>
          <cell r="G117">
            <v>0</v>
          </cell>
          <cell r="H117">
            <v>0</v>
          </cell>
          <cell r="I117">
            <v>0</v>
          </cell>
          <cell r="J117">
            <v>0</v>
          </cell>
          <cell r="K117">
            <v>0</v>
          </cell>
          <cell r="L117">
            <v>0</v>
          </cell>
          <cell r="M117">
            <v>0</v>
          </cell>
          <cell r="N117">
            <v>0</v>
          </cell>
          <cell r="O117">
            <v>0</v>
          </cell>
          <cell r="P117">
            <v>0</v>
          </cell>
          <cell r="Q117">
            <v>0</v>
          </cell>
        </row>
        <row r="118">
          <cell r="A118" t="str">
            <v>P17 Total</v>
          </cell>
          <cell r="F118">
            <v>493255</v>
          </cell>
          <cell r="G118">
            <v>594792</v>
          </cell>
          <cell r="H118">
            <v>647571</v>
          </cell>
          <cell r="I118">
            <v>557154</v>
          </cell>
          <cell r="J118">
            <v>600328</v>
          </cell>
          <cell r="K118">
            <v>641645</v>
          </cell>
          <cell r="L118">
            <v>565360</v>
          </cell>
          <cell r="M118">
            <v>625965</v>
          </cell>
          <cell r="N118">
            <v>610057</v>
          </cell>
          <cell r="O118">
            <v>596175</v>
          </cell>
          <cell r="P118">
            <v>667124</v>
          </cell>
          <cell r="Q118">
            <v>584698</v>
          </cell>
        </row>
        <row r="119">
          <cell r="A119" t="str">
            <v>P18</v>
          </cell>
          <cell r="B119" t="str">
            <v>Pension expense</v>
          </cell>
          <cell r="C119">
            <v>50610000</v>
          </cell>
          <cell r="D119" t="str">
            <v>Pension Expense</v>
          </cell>
          <cell r="E119" t="str">
            <v>604.8</v>
          </cell>
          <cell r="F119">
            <v>46854</v>
          </cell>
          <cell r="G119">
            <v>47030</v>
          </cell>
          <cell r="H119">
            <v>46646</v>
          </cell>
          <cell r="I119">
            <v>47129</v>
          </cell>
          <cell r="J119">
            <v>47111</v>
          </cell>
          <cell r="K119">
            <v>46384</v>
          </cell>
          <cell r="L119">
            <v>66507</v>
          </cell>
          <cell r="M119">
            <v>66507</v>
          </cell>
          <cell r="N119">
            <v>66507</v>
          </cell>
          <cell r="O119">
            <v>66507</v>
          </cell>
          <cell r="P119">
            <v>40266</v>
          </cell>
          <cell r="Q119">
            <v>40266</v>
          </cell>
        </row>
        <row r="120">
          <cell r="A120" t="str">
            <v>P18</v>
          </cell>
          <cell r="B120" t="str">
            <v>Pension expense</v>
          </cell>
          <cell r="C120">
            <v>50610100</v>
          </cell>
          <cell r="D120" t="str">
            <v>Pension Cap Credits</v>
          </cell>
          <cell r="E120" t="str">
            <v>604.8</v>
          </cell>
          <cell r="F120">
            <v>-14213</v>
          </cell>
          <cell r="G120">
            <v>-13778</v>
          </cell>
          <cell r="H120">
            <v>-16191</v>
          </cell>
          <cell r="I120">
            <v>-17263</v>
          </cell>
          <cell r="J120">
            <v>-15950</v>
          </cell>
          <cell r="K120">
            <v>-18828</v>
          </cell>
          <cell r="L120">
            <v>-17950</v>
          </cell>
          <cell r="M120">
            <v>-17950</v>
          </cell>
          <cell r="N120">
            <v>-17950</v>
          </cell>
          <cell r="O120">
            <v>-17950</v>
          </cell>
          <cell r="P120">
            <v>-10265</v>
          </cell>
          <cell r="Q120">
            <v>-10265</v>
          </cell>
        </row>
        <row r="121">
          <cell r="A121" t="str">
            <v>P18 Total</v>
          </cell>
          <cell r="F121">
            <v>32641</v>
          </cell>
          <cell r="G121">
            <v>33252</v>
          </cell>
          <cell r="H121">
            <v>30455</v>
          </cell>
          <cell r="I121">
            <v>29866</v>
          </cell>
          <cell r="J121">
            <v>31161</v>
          </cell>
          <cell r="K121">
            <v>27556</v>
          </cell>
          <cell r="L121">
            <v>48557</v>
          </cell>
          <cell r="M121">
            <v>48557</v>
          </cell>
          <cell r="N121">
            <v>48557</v>
          </cell>
          <cell r="O121">
            <v>48557</v>
          </cell>
          <cell r="P121">
            <v>30001</v>
          </cell>
          <cell r="Q121">
            <v>30001</v>
          </cell>
        </row>
        <row r="122">
          <cell r="A122" t="str">
            <v>P19</v>
          </cell>
          <cell r="B122" t="str">
            <v>OPEB expense</v>
          </cell>
          <cell r="C122">
            <v>50510000</v>
          </cell>
          <cell r="D122" t="str">
            <v>PBOP Expense</v>
          </cell>
          <cell r="E122" t="str">
            <v>604.8</v>
          </cell>
          <cell r="F122">
            <v>16823</v>
          </cell>
          <cell r="G122">
            <v>23477</v>
          </cell>
          <cell r="H122">
            <v>20072</v>
          </cell>
          <cell r="I122">
            <v>20403</v>
          </cell>
          <cell r="J122">
            <v>19630</v>
          </cell>
          <cell r="K122">
            <v>19316</v>
          </cell>
          <cell r="L122">
            <v>8567</v>
          </cell>
          <cell r="M122">
            <v>8567</v>
          </cell>
          <cell r="N122">
            <v>8567</v>
          </cell>
          <cell r="O122">
            <v>8567</v>
          </cell>
          <cell r="P122">
            <v>7844</v>
          </cell>
          <cell r="Q122">
            <v>7844</v>
          </cell>
        </row>
        <row r="123">
          <cell r="A123" t="str">
            <v>P19</v>
          </cell>
          <cell r="B123" t="str">
            <v>OPEB expense</v>
          </cell>
          <cell r="C123">
            <v>50510100</v>
          </cell>
          <cell r="D123" t="str">
            <v>PBOP Cap Credits</v>
          </cell>
          <cell r="E123" t="str">
            <v>604.8</v>
          </cell>
          <cell r="F123">
            <v>-6146</v>
          </cell>
          <cell r="G123">
            <v>-5958</v>
          </cell>
          <cell r="H123">
            <v>-7002</v>
          </cell>
          <cell r="I123">
            <v>-7465</v>
          </cell>
          <cell r="J123">
            <v>-6897</v>
          </cell>
          <cell r="K123">
            <v>-8124</v>
          </cell>
          <cell r="L123">
            <v>-2312</v>
          </cell>
          <cell r="M123">
            <v>-2312</v>
          </cell>
          <cell r="N123">
            <v>-2312</v>
          </cell>
          <cell r="O123">
            <v>-2312</v>
          </cell>
          <cell r="P123">
            <v>-2118</v>
          </cell>
          <cell r="Q123">
            <v>-2118</v>
          </cell>
        </row>
        <row r="124">
          <cell r="A124" t="str">
            <v>P19 Total</v>
          </cell>
          <cell r="F124">
            <v>10677</v>
          </cell>
          <cell r="G124">
            <v>17519</v>
          </cell>
          <cell r="H124">
            <v>13070</v>
          </cell>
          <cell r="I124">
            <v>12938</v>
          </cell>
          <cell r="J124">
            <v>12733</v>
          </cell>
          <cell r="K124">
            <v>11192</v>
          </cell>
          <cell r="L124">
            <v>6255</v>
          </cell>
          <cell r="M124">
            <v>6255</v>
          </cell>
          <cell r="N124">
            <v>6255</v>
          </cell>
          <cell r="O124">
            <v>6255</v>
          </cell>
          <cell r="P124">
            <v>5726</v>
          </cell>
          <cell r="Q124">
            <v>5726</v>
          </cell>
        </row>
        <row r="125">
          <cell r="A125" t="str">
            <v>P20</v>
          </cell>
          <cell r="B125" t="str">
            <v>Group insurance expense</v>
          </cell>
          <cell r="C125">
            <v>50550000</v>
          </cell>
          <cell r="D125" t="str">
            <v>Group Insur Expense</v>
          </cell>
          <cell r="E125" t="str">
            <v>604.8</v>
          </cell>
          <cell r="F125">
            <v>155386</v>
          </cell>
          <cell r="G125">
            <v>155669</v>
          </cell>
          <cell r="H125">
            <v>166381</v>
          </cell>
          <cell r="I125">
            <v>151628</v>
          </cell>
          <cell r="J125">
            <v>159485</v>
          </cell>
          <cell r="K125">
            <v>170323</v>
          </cell>
          <cell r="L125">
            <v>170153</v>
          </cell>
          <cell r="M125">
            <v>170153</v>
          </cell>
          <cell r="N125">
            <v>170153</v>
          </cell>
          <cell r="O125">
            <v>170153</v>
          </cell>
          <cell r="P125">
            <v>169518</v>
          </cell>
          <cell r="Q125">
            <v>169518</v>
          </cell>
        </row>
        <row r="126">
          <cell r="A126" t="str">
            <v>P20</v>
          </cell>
          <cell r="B126" t="str">
            <v>Group insurance expense</v>
          </cell>
          <cell r="C126">
            <v>50550100</v>
          </cell>
          <cell r="D126" t="str">
            <v>Group Ins Cap Credts</v>
          </cell>
          <cell r="E126" t="str">
            <v>604.8</v>
          </cell>
          <cell r="F126">
            <v>-44074</v>
          </cell>
          <cell r="G126">
            <v>-44226</v>
          </cell>
          <cell r="H126">
            <v>-49486</v>
          </cell>
          <cell r="I126">
            <v>-53495</v>
          </cell>
          <cell r="J126">
            <v>-49194</v>
          </cell>
          <cell r="K126">
            <v>-56926</v>
          </cell>
          <cell r="L126">
            <v>-44166</v>
          </cell>
          <cell r="M126">
            <v>-44166</v>
          </cell>
          <cell r="N126">
            <v>-44166</v>
          </cell>
          <cell r="O126">
            <v>-44166</v>
          </cell>
          <cell r="P126">
            <v>-44719</v>
          </cell>
          <cell r="Q126">
            <v>-44719</v>
          </cell>
        </row>
        <row r="127">
          <cell r="A127" t="str">
            <v>P20</v>
          </cell>
          <cell r="B127" t="str">
            <v>Group insurance expense</v>
          </cell>
          <cell r="C127">
            <v>50560000</v>
          </cell>
          <cell r="D127" t="str">
            <v>Health Save Acct Exp</v>
          </cell>
          <cell r="E127" t="str">
            <v>604.8</v>
          </cell>
          <cell r="F127">
            <v>0</v>
          </cell>
          <cell r="G127">
            <v>0</v>
          </cell>
          <cell r="H127">
            <v>0</v>
          </cell>
          <cell r="I127">
            <v>0</v>
          </cell>
          <cell r="J127">
            <v>0</v>
          </cell>
          <cell r="K127">
            <v>0</v>
          </cell>
          <cell r="L127">
            <v>0</v>
          </cell>
          <cell r="M127">
            <v>0</v>
          </cell>
          <cell r="N127">
            <v>0</v>
          </cell>
          <cell r="O127">
            <v>0</v>
          </cell>
          <cell r="P127">
            <v>500</v>
          </cell>
          <cell r="Q127">
            <v>0</v>
          </cell>
        </row>
        <row r="128">
          <cell r="A128" t="str">
            <v>P20 Total</v>
          </cell>
          <cell r="F128">
            <v>111312</v>
          </cell>
          <cell r="G128">
            <v>111443</v>
          </cell>
          <cell r="H128">
            <v>116895</v>
          </cell>
          <cell r="I128">
            <v>98133</v>
          </cell>
          <cell r="J128">
            <v>110291</v>
          </cell>
          <cell r="K128">
            <v>113397</v>
          </cell>
          <cell r="L128">
            <v>125987</v>
          </cell>
          <cell r="M128">
            <v>125987</v>
          </cell>
          <cell r="N128">
            <v>125987</v>
          </cell>
          <cell r="O128">
            <v>125987</v>
          </cell>
          <cell r="P128">
            <v>125299</v>
          </cell>
          <cell r="Q128">
            <v>124799</v>
          </cell>
        </row>
        <row r="129">
          <cell r="A129" t="str">
            <v>P21</v>
          </cell>
          <cell r="B129" t="str">
            <v>Other benefits</v>
          </cell>
          <cell r="C129">
            <v>50421000</v>
          </cell>
          <cell r="D129" t="str">
            <v>401k Expense</v>
          </cell>
          <cell r="E129" t="str">
            <v>604.8</v>
          </cell>
          <cell r="F129">
            <v>31087</v>
          </cell>
          <cell r="G129">
            <v>19002</v>
          </cell>
          <cell r="H129">
            <v>21230</v>
          </cell>
          <cell r="I129">
            <v>19809</v>
          </cell>
          <cell r="J129">
            <v>28750</v>
          </cell>
          <cell r="K129">
            <v>21895</v>
          </cell>
          <cell r="L129">
            <v>19520</v>
          </cell>
          <cell r="M129">
            <v>22220</v>
          </cell>
          <cell r="N129">
            <v>21581</v>
          </cell>
          <cell r="O129">
            <v>20679</v>
          </cell>
          <cell r="P129">
            <v>22094</v>
          </cell>
          <cell r="Q129">
            <v>19377</v>
          </cell>
        </row>
        <row r="130">
          <cell r="A130" t="str">
            <v>P21</v>
          </cell>
          <cell r="B130" t="str">
            <v>Other benefits</v>
          </cell>
          <cell r="C130">
            <v>50421100</v>
          </cell>
          <cell r="D130" t="str">
            <v>401k Exp Cap Credits</v>
          </cell>
          <cell r="E130" t="str">
            <v>604.8</v>
          </cell>
          <cell r="F130">
            <v>-9098</v>
          </cell>
          <cell r="G130">
            <v>-5308</v>
          </cell>
          <cell r="H130">
            <v>-6467</v>
          </cell>
          <cell r="I130">
            <v>-6615</v>
          </cell>
          <cell r="J130">
            <v>-8063</v>
          </cell>
          <cell r="K130">
            <v>-7115</v>
          </cell>
          <cell r="L130">
            <v>-4851</v>
          </cell>
          <cell r="M130">
            <v>-5554</v>
          </cell>
          <cell r="N130">
            <v>-5368</v>
          </cell>
          <cell r="O130">
            <v>-5141</v>
          </cell>
          <cell r="P130">
            <v>-5763</v>
          </cell>
          <cell r="Q130">
            <v>-5024</v>
          </cell>
        </row>
        <row r="131">
          <cell r="A131" t="str">
            <v>P21</v>
          </cell>
          <cell r="B131" t="str">
            <v>Other benefits</v>
          </cell>
          <cell r="C131">
            <v>50422000</v>
          </cell>
          <cell r="D131" t="str">
            <v>DCP Expense</v>
          </cell>
          <cell r="E131" t="str">
            <v>604.8</v>
          </cell>
          <cell r="F131">
            <v>24390</v>
          </cell>
          <cell r="G131">
            <v>24246</v>
          </cell>
          <cell r="H131">
            <v>26285</v>
          </cell>
          <cell r="I131">
            <v>24257</v>
          </cell>
          <cell r="J131">
            <v>25814</v>
          </cell>
          <cell r="K131">
            <v>27555</v>
          </cell>
          <cell r="L131">
            <v>23530</v>
          </cell>
          <cell r="M131">
            <v>26996</v>
          </cell>
          <cell r="N131">
            <v>26176</v>
          </cell>
          <cell r="O131">
            <v>25005</v>
          </cell>
          <cell r="P131">
            <v>28313</v>
          </cell>
          <cell r="Q131">
            <v>24620</v>
          </cell>
        </row>
        <row r="132">
          <cell r="A132" t="str">
            <v>P21</v>
          </cell>
          <cell r="B132" t="str">
            <v>Other benefits</v>
          </cell>
          <cell r="C132">
            <v>50422100</v>
          </cell>
          <cell r="D132" t="str">
            <v>DCP Exp Cap Credits</v>
          </cell>
          <cell r="E132" t="str">
            <v>604.8</v>
          </cell>
          <cell r="F132">
            <v>-6486</v>
          </cell>
          <cell r="G132">
            <v>-6114</v>
          </cell>
          <cell r="H132">
            <v>-6851</v>
          </cell>
          <cell r="I132">
            <v>-7939</v>
          </cell>
          <cell r="J132">
            <v>-7643</v>
          </cell>
          <cell r="K132">
            <v>-8327</v>
          </cell>
          <cell r="L132">
            <v>-5543</v>
          </cell>
          <cell r="M132">
            <v>-6367</v>
          </cell>
          <cell r="N132">
            <v>-6180</v>
          </cell>
          <cell r="O132">
            <v>-5901</v>
          </cell>
          <cell r="P132">
            <v>-6939</v>
          </cell>
          <cell r="Q132">
            <v>-6034</v>
          </cell>
        </row>
        <row r="133">
          <cell r="A133" t="str">
            <v>P21</v>
          </cell>
          <cell r="B133" t="str">
            <v>Other benefits</v>
          </cell>
          <cell r="C133">
            <v>50423000</v>
          </cell>
          <cell r="D133" t="str">
            <v>ESPP Expense</v>
          </cell>
          <cell r="E133" t="str">
            <v>604.8</v>
          </cell>
          <cell r="F133">
            <v>0</v>
          </cell>
          <cell r="G133">
            <v>0</v>
          </cell>
          <cell r="H133">
            <v>4433</v>
          </cell>
          <cell r="I133">
            <v>0</v>
          </cell>
          <cell r="J133">
            <v>0</v>
          </cell>
          <cell r="K133">
            <v>3992</v>
          </cell>
          <cell r="L133">
            <v>1023</v>
          </cell>
          <cell r="M133">
            <v>1023</v>
          </cell>
          <cell r="N133">
            <v>1023</v>
          </cell>
          <cell r="O133">
            <v>843</v>
          </cell>
          <cell r="P133">
            <v>0</v>
          </cell>
          <cell r="Q133">
            <v>2500</v>
          </cell>
        </row>
        <row r="134">
          <cell r="A134" t="str">
            <v>P21</v>
          </cell>
          <cell r="B134" t="str">
            <v>Other benefits</v>
          </cell>
          <cell r="C134">
            <v>50426000</v>
          </cell>
          <cell r="D134" t="str">
            <v>Retiree Medical Exp</v>
          </cell>
          <cell r="E134" t="str">
            <v>604.8</v>
          </cell>
          <cell r="F134">
            <v>1642</v>
          </cell>
          <cell r="G134">
            <v>2034</v>
          </cell>
          <cell r="H134">
            <v>2108</v>
          </cell>
          <cell r="I134">
            <v>2127</v>
          </cell>
          <cell r="J134">
            <v>2647</v>
          </cell>
          <cell r="K134">
            <v>2324</v>
          </cell>
          <cell r="L134">
            <v>1525</v>
          </cell>
          <cell r="M134">
            <v>1303</v>
          </cell>
          <cell r="N134">
            <v>1875</v>
          </cell>
          <cell r="O134">
            <v>1767</v>
          </cell>
          <cell r="P134">
            <v>2304</v>
          </cell>
          <cell r="Q134">
            <v>3051</v>
          </cell>
        </row>
        <row r="135">
          <cell r="A135" t="str">
            <v>P21</v>
          </cell>
          <cell r="B135" t="str">
            <v>Other benefits</v>
          </cell>
          <cell r="C135">
            <v>50426100</v>
          </cell>
          <cell r="D135" t="str">
            <v>Retiree Med Cap Cr</v>
          </cell>
          <cell r="E135" t="str">
            <v>604.8</v>
          </cell>
          <cell r="F135">
            <v>-544</v>
          </cell>
          <cell r="G135">
            <v>-494</v>
          </cell>
          <cell r="H135">
            <v>-557</v>
          </cell>
          <cell r="I135">
            <v>-703</v>
          </cell>
          <cell r="J135">
            <v>-732</v>
          </cell>
          <cell r="K135">
            <v>-834</v>
          </cell>
          <cell r="L135">
            <v>0</v>
          </cell>
          <cell r="M135">
            <v>0</v>
          </cell>
          <cell r="N135">
            <v>0</v>
          </cell>
          <cell r="O135">
            <v>0</v>
          </cell>
          <cell r="P135">
            <v>-529</v>
          </cell>
          <cell r="Q135">
            <v>-336</v>
          </cell>
        </row>
        <row r="136">
          <cell r="A136" t="str">
            <v>P21</v>
          </cell>
          <cell r="B136" t="str">
            <v>Other benefits</v>
          </cell>
          <cell r="C136">
            <v>50450000</v>
          </cell>
          <cell r="D136" t="str">
            <v>Other Welfare</v>
          </cell>
          <cell r="E136" t="str">
            <v>604.8</v>
          </cell>
          <cell r="F136">
            <v>0</v>
          </cell>
          <cell r="G136">
            <v>0</v>
          </cell>
          <cell r="H136">
            <v>0</v>
          </cell>
          <cell r="I136">
            <v>0</v>
          </cell>
          <cell r="J136">
            <v>0</v>
          </cell>
          <cell r="K136">
            <v>0</v>
          </cell>
          <cell r="L136">
            <v>3148</v>
          </cell>
          <cell r="M136">
            <v>2700</v>
          </cell>
          <cell r="N136">
            <v>4093</v>
          </cell>
          <cell r="O136">
            <v>3904</v>
          </cell>
          <cell r="P136">
            <v>2280</v>
          </cell>
          <cell r="Q136">
            <v>2280</v>
          </cell>
        </row>
        <row r="137">
          <cell r="A137" t="str">
            <v>P21</v>
          </cell>
          <cell r="B137" t="str">
            <v>Other benefits</v>
          </cell>
          <cell r="C137">
            <v>50450013</v>
          </cell>
          <cell r="D137" t="str">
            <v>Other Welfare WT</v>
          </cell>
          <cell r="E137" t="str">
            <v>604.3</v>
          </cell>
          <cell r="F137">
            <v>0</v>
          </cell>
          <cell r="G137">
            <v>0</v>
          </cell>
          <cell r="H137">
            <v>379</v>
          </cell>
          <cell r="I137">
            <v>1177</v>
          </cell>
          <cell r="J137">
            <v>0</v>
          </cell>
          <cell r="K137">
            <v>0</v>
          </cell>
          <cell r="L137">
            <v>0</v>
          </cell>
          <cell r="M137">
            <v>0</v>
          </cell>
          <cell r="N137">
            <v>0</v>
          </cell>
          <cell r="O137">
            <v>0</v>
          </cell>
          <cell r="P137">
            <v>0</v>
          </cell>
          <cell r="Q137">
            <v>0</v>
          </cell>
        </row>
        <row r="138">
          <cell r="A138" t="str">
            <v>P21</v>
          </cell>
          <cell r="B138" t="str">
            <v>Other benefits</v>
          </cell>
          <cell r="C138">
            <v>50450014</v>
          </cell>
          <cell r="D138" t="str">
            <v>Other Welfare TD</v>
          </cell>
          <cell r="E138" t="str">
            <v>604.5</v>
          </cell>
          <cell r="F138">
            <v>0</v>
          </cell>
          <cell r="G138">
            <v>0</v>
          </cell>
          <cell r="H138">
            <v>828</v>
          </cell>
          <cell r="I138">
            <v>853</v>
          </cell>
          <cell r="J138">
            <v>341</v>
          </cell>
          <cell r="K138">
            <v>0</v>
          </cell>
          <cell r="L138">
            <v>0</v>
          </cell>
          <cell r="M138">
            <v>0</v>
          </cell>
          <cell r="N138">
            <v>0</v>
          </cell>
          <cell r="O138">
            <v>0</v>
          </cell>
          <cell r="P138">
            <v>0</v>
          </cell>
          <cell r="Q138">
            <v>0</v>
          </cell>
        </row>
        <row r="139">
          <cell r="A139" t="str">
            <v>P21</v>
          </cell>
          <cell r="B139" t="str">
            <v>Other benefits</v>
          </cell>
          <cell r="C139">
            <v>50450015</v>
          </cell>
          <cell r="D139" t="str">
            <v>Other Welfare CA</v>
          </cell>
          <cell r="E139" t="str">
            <v>604.7</v>
          </cell>
          <cell r="F139">
            <v>0</v>
          </cell>
          <cell r="G139">
            <v>0</v>
          </cell>
          <cell r="H139">
            <v>0</v>
          </cell>
          <cell r="I139">
            <v>0</v>
          </cell>
          <cell r="J139">
            <v>0</v>
          </cell>
          <cell r="K139">
            <v>0</v>
          </cell>
          <cell r="L139">
            <v>0</v>
          </cell>
          <cell r="M139">
            <v>0</v>
          </cell>
          <cell r="N139">
            <v>0</v>
          </cell>
          <cell r="O139">
            <v>0</v>
          </cell>
          <cell r="P139">
            <v>0</v>
          </cell>
          <cell r="Q139">
            <v>0</v>
          </cell>
        </row>
        <row r="140">
          <cell r="A140" t="str">
            <v>P21</v>
          </cell>
          <cell r="B140" t="str">
            <v>Other benefits</v>
          </cell>
          <cell r="C140">
            <v>50450016</v>
          </cell>
          <cell r="D140" t="str">
            <v>Other Welfare AG</v>
          </cell>
          <cell r="E140" t="str">
            <v>604.8</v>
          </cell>
          <cell r="F140">
            <v>3458</v>
          </cell>
          <cell r="G140">
            <v>1975</v>
          </cell>
          <cell r="H140">
            <v>1606</v>
          </cell>
          <cell r="I140">
            <v>1723</v>
          </cell>
          <cell r="J140">
            <v>1662</v>
          </cell>
          <cell r="K140">
            <v>2772</v>
          </cell>
          <cell r="L140">
            <v>0</v>
          </cell>
          <cell r="M140">
            <v>0</v>
          </cell>
          <cell r="N140">
            <v>0</v>
          </cell>
          <cell r="O140">
            <v>0</v>
          </cell>
          <cell r="P140">
            <v>0</v>
          </cell>
          <cell r="Q140">
            <v>0</v>
          </cell>
        </row>
        <row r="141">
          <cell r="A141" t="str">
            <v>P21</v>
          </cell>
          <cell r="B141" t="str">
            <v>Other benefits</v>
          </cell>
          <cell r="C141">
            <v>50451000</v>
          </cell>
          <cell r="D141" t="str">
            <v>Employee Awards</v>
          </cell>
          <cell r="E141" t="str">
            <v>604.8</v>
          </cell>
          <cell r="F141">
            <v>957</v>
          </cell>
          <cell r="G141">
            <v>5727</v>
          </cell>
          <cell r="H141">
            <v>84</v>
          </cell>
          <cell r="I141">
            <v>1053</v>
          </cell>
          <cell r="J141">
            <v>1207</v>
          </cell>
          <cell r="K141">
            <v>292</v>
          </cell>
          <cell r="L141">
            <v>810</v>
          </cell>
          <cell r="M141">
            <v>810</v>
          </cell>
          <cell r="N141">
            <v>810</v>
          </cell>
          <cell r="O141">
            <v>810</v>
          </cell>
          <cell r="P141">
            <v>391</v>
          </cell>
          <cell r="Q141">
            <v>112</v>
          </cell>
        </row>
        <row r="142">
          <cell r="A142" t="str">
            <v>P21</v>
          </cell>
          <cell r="B142" t="str">
            <v>Other benefits</v>
          </cell>
          <cell r="C142">
            <v>50452000</v>
          </cell>
          <cell r="D142" t="str">
            <v>Emp Physical Exams</v>
          </cell>
          <cell r="E142" t="str">
            <v>604.8</v>
          </cell>
          <cell r="F142">
            <v>710</v>
          </cell>
          <cell r="G142">
            <v>833</v>
          </cell>
          <cell r="H142">
            <v>165</v>
          </cell>
          <cell r="I142">
            <v>1001</v>
          </cell>
          <cell r="J142">
            <v>-184</v>
          </cell>
          <cell r="K142">
            <v>701</v>
          </cell>
          <cell r="L142">
            <v>-44</v>
          </cell>
          <cell r="M142">
            <v>973</v>
          </cell>
          <cell r="N142">
            <v>687</v>
          </cell>
          <cell r="O142">
            <v>798</v>
          </cell>
          <cell r="P142">
            <v>575</v>
          </cell>
          <cell r="Q142">
            <v>1842</v>
          </cell>
        </row>
        <row r="143">
          <cell r="A143" t="str">
            <v>P21</v>
          </cell>
          <cell r="B143" t="str">
            <v>Other benefits</v>
          </cell>
          <cell r="C143">
            <v>50454000</v>
          </cell>
          <cell r="D143" t="str">
            <v>Safety Incent Awards</v>
          </cell>
          <cell r="E143" t="str">
            <v>604.8</v>
          </cell>
          <cell r="F143">
            <v>0</v>
          </cell>
          <cell r="G143">
            <v>0</v>
          </cell>
          <cell r="H143">
            <v>0</v>
          </cell>
          <cell r="I143">
            <v>39</v>
          </cell>
          <cell r="J143">
            <v>0</v>
          </cell>
          <cell r="K143">
            <v>0</v>
          </cell>
          <cell r="L143">
            <v>0</v>
          </cell>
          <cell r="M143">
            <v>0</v>
          </cell>
          <cell r="N143">
            <v>0</v>
          </cell>
          <cell r="O143">
            <v>0</v>
          </cell>
          <cell r="P143">
            <v>0</v>
          </cell>
          <cell r="Q143">
            <v>0</v>
          </cell>
        </row>
        <row r="144">
          <cell r="A144" t="str">
            <v>P21</v>
          </cell>
          <cell r="B144" t="str">
            <v>Other benefits</v>
          </cell>
          <cell r="C144">
            <v>50456000</v>
          </cell>
          <cell r="D144" t="str">
            <v>Tuition Aid</v>
          </cell>
          <cell r="E144" t="str">
            <v>604.8</v>
          </cell>
          <cell r="F144">
            <v>2828</v>
          </cell>
          <cell r="G144">
            <v>0</v>
          </cell>
          <cell r="H144">
            <v>3969</v>
          </cell>
          <cell r="I144">
            <v>1842</v>
          </cell>
          <cell r="J144">
            <v>1</v>
          </cell>
          <cell r="K144">
            <v>4684</v>
          </cell>
          <cell r="L144">
            <v>2598</v>
          </cell>
          <cell r="M144">
            <v>250</v>
          </cell>
          <cell r="N144">
            <v>250</v>
          </cell>
          <cell r="O144">
            <v>3131</v>
          </cell>
          <cell r="P144">
            <v>1500</v>
          </cell>
          <cell r="Q144">
            <v>5000</v>
          </cell>
        </row>
        <row r="145">
          <cell r="A145" t="str">
            <v>P21</v>
          </cell>
          <cell r="B145" t="str">
            <v>Other benefits</v>
          </cell>
          <cell r="C145">
            <v>50457000</v>
          </cell>
          <cell r="D145" t="str">
            <v>Training</v>
          </cell>
          <cell r="E145" t="str">
            <v>604.8</v>
          </cell>
          <cell r="F145">
            <v>14664</v>
          </cell>
          <cell r="G145">
            <v>3087</v>
          </cell>
          <cell r="H145">
            <v>2410</v>
          </cell>
          <cell r="I145">
            <v>2754</v>
          </cell>
          <cell r="J145">
            <v>8471</v>
          </cell>
          <cell r="K145">
            <v>642</v>
          </cell>
          <cell r="L145">
            <v>2706</v>
          </cell>
          <cell r="M145">
            <v>1901</v>
          </cell>
          <cell r="N145">
            <v>1018</v>
          </cell>
          <cell r="O145">
            <v>1776</v>
          </cell>
          <cell r="P145">
            <v>167</v>
          </cell>
          <cell r="Q145">
            <v>294</v>
          </cell>
        </row>
        <row r="146">
          <cell r="A146" t="str">
            <v>P21</v>
          </cell>
          <cell r="B146" t="str">
            <v>Other benefits</v>
          </cell>
          <cell r="C146">
            <v>50458000</v>
          </cell>
          <cell r="D146" t="str">
            <v>Referral Bonus</v>
          </cell>
          <cell r="E146" t="str">
            <v>604.8</v>
          </cell>
          <cell r="F146">
            <v>0</v>
          </cell>
          <cell r="G146">
            <v>0</v>
          </cell>
          <cell r="H146">
            <v>0</v>
          </cell>
          <cell r="I146">
            <v>0</v>
          </cell>
          <cell r="J146">
            <v>0</v>
          </cell>
          <cell r="K146">
            <v>1098</v>
          </cell>
          <cell r="L146">
            <v>0</v>
          </cell>
          <cell r="M146">
            <v>0</v>
          </cell>
          <cell r="N146">
            <v>203</v>
          </cell>
          <cell r="O146">
            <v>0</v>
          </cell>
          <cell r="P146">
            <v>0</v>
          </cell>
          <cell r="Q146">
            <v>0</v>
          </cell>
        </row>
        <row r="147">
          <cell r="A147" t="str">
            <v>P21 Total</v>
          </cell>
          <cell r="F147">
            <v>63608</v>
          </cell>
          <cell r="G147">
            <v>44988</v>
          </cell>
          <cell r="H147">
            <v>49622</v>
          </cell>
          <cell r="I147">
            <v>41378</v>
          </cell>
          <cell r="J147">
            <v>52271</v>
          </cell>
          <cell r="K147">
            <v>49679</v>
          </cell>
          <cell r="L147">
            <v>44422</v>
          </cell>
          <cell r="M147">
            <v>46255</v>
          </cell>
          <cell r="N147">
            <v>46168</v>
          </cell>
          <cell r="O147">
            <v>47671</v>
          </cell>
          <cell r="P147">
            <v>44393</v>
          </cell>
          <cell r="Q147">
            <v>47682</v>
          </cell>
        </row>
        <row r="148">
          <cell r="A148" t="str">
            <v>P22</v>
          </cell>
          <cell r="B148" t="str">
            <v>Service Company Costs</v>
          </cell>
          <cell r="C148">
            <v>53401000</v>
          </cell>
          <cell r="D148" t="str">
            <v>AWWSC Labor OPEX</v>
          </cell>
          <cell r="E148" t="str">
            <v>634.8</v>
          </cell>
          <cell r="F148">
            <v>499580</v>
          </cell>
          <cell r="G148">
            <v>341236</v>
          </cell>
          <cell r="H148">
            <v>350663</v>
          </cell>
          <cell r="I148">
            <v>476488</v>
          </cell>
          <cell r="J148">
            <v>363402</v>
          </cell>
          <cell r="K148">
            <v>368214</v>
          </cell>
          <cell r="L148">
            <v>435895</v>
          </cell>
          <cell r="M148">
            <v>377814</v>
          </cell>
          <cell r="N148">
            <v>362413</v>
          </cell>
          <cell r="O148">
            <v>453930</v>
          </cell>
          <cell r="P148">
            <v>396897</v>
          </cell>
          <cell r="Q148">
            <v>351895</v>
          </cell>
        </row>
        <row r="149">
          <cell r="A149" t="str">
            <v>P22</v>
          </cell>
          <cell r="B149" t="str">
            <v>Service Company Costs</v>
          </cell>
          <cell r="C149">
            <v>53401100</v>
          </cell>
          <cell r="D149" t="str">
            <v>AWWSC Pension OPEX</v>
          </cell>
          <cell r="E149" t="str">
            <v>634.8</v>
          </cell>
          <cell r="F149">
            <v>22406</v>
          </cell>
          <cell r="G149">
            <v>21044</v>
          </cell>
          <cell r="H149">
            <v>20501</v>
          </cell>
          <cell r="I149">
            <v>20647</v>
          </cell>
          <cell r="J149">
            <v>23131</v>
          </cell>
          <cell r="K149">
            <v>21591</v>
          </cell>
          <cell r="L149">
            <v>32406</v>
          </cell>
          <cell r="M149">
            <v>32584</v>
          </cell>
          <cell r="N149">
            <v>32584</v>
          </cell>
          <cell r="O149">
            <v>32570</v>
          </cell>
          <cell r="P149">
            <v>19956</v>
          </cell>
          <cell r="Q149">
            <v>19935</v>
          </cell>
        </row>
        <row r="150">
          <cell r="A150" t="str">
            <v>P22</v>
          </cell>
          <cell r="B150" t="str">
            <v>Service Company Costs</v>
          </cell>
          <cell r="C150">
            <v>53401200</v>
          </cell>
          <cell r="D150" t="str">
            <v>AWWSC Group Ins OPEX</v>
          </cell>
          <cell r="E150" t="str">
            <v>634.8</v>
          </cell>
          <cell r="F150">
            <v>45709</v>
          </cell>
          <cell r="G150">
            <v>43013</v>
          </cell>
          <cell r="H150">
            <v>46816</v>
          </cell>
          <cell r="I150">
            <v>41656</v>
          </cell>
          <cell r="J150">
            <v>49080</v>
          </cell>
          <cell r="K150">
            <v>50537</v>
          </cell>
          <cell r="L150">
            <v>48494</v>
          </cell>
          <cell r="M150">
            <v>49163</v>
          </cell>
          <cell r="N150">
            <v>49010</v>
          </cell>
          <cell r="O150">
            <v>48926</v>
          </cell>
          <cell r="P150">
            <v>53858</v>
          </cell>
          <cell r="Q150">
            <v>53685</v>
          </cell>
        </row>
        <row r="151">
          <cell r="A151" t="str">
            <v>P22</v>
          </cell>
          <cell r="B151" t="str">
            <v>Service Company Costs</v>
          </cell>
          <cell r="C151">
            <v>53401300</v>
          </cell>
          <cell r="D151" t="str">
            <v>AWWSC Other Ben OPEX</v>
          </cell>
          <cell r="E151" t="str">
            <v>634.8</v>
          </cell>
          <cell r="F151">
            <v>102006</v>
          </cell>
          <cell r="G151">
            <v>25326</v>
          </cell>
          <cell r="H151">
            <v>32197</v>
          </cell>
          <cell r="I151">
            <v>20717</v>
          </cell>
          <cell r="J151">
            <v>-2892</v>
          </cell>
          <cell r="K151">
            <v>30079</v>
          </cell>
          <cell r="L151">
            <v>28341</v>
          </cell>
          <cell r="M151">
            <v>29510</v>
          </cell>
          <cell r="N151">
            <v>28288</v>
          </cell>
          <cell r="O151">
            <v>27909</v>
          </cell>
          <cell r="P151">
            <v>36867</v>
          </cell>
          <cell r="Q151">
            <v>33734</v>
          </cell>
        </row>
        <row r="152">
          <cell r="A152" t="str">
            <v>P22</v>
          </cell>
          <cell r="B152" t="str">
            <v>Service Company Costs</v>
          </cell>
          <cell r="C152">
            <v>53401400</v>
          </cell>
          <cell r="D152" t="str">
            <v>AWWSC Cont Svcs OPEX</v>
          </cell>
          <cell r="E152" t="str">
            <v>634.8</v>
          </cell>
          <cell r="F152">
            <v>64510</v>
          </cell>
          <cell r="G152">
            <v>57031</v>
          </cell>
          <cell r="H152">
            <v>99386</v>
          </cell>
          <cell r="I152">
            <v>57637</v>
          </cell>
          <cell r="J152">
            <v>86315</v>
          </cell>
          <cell r="K152">
            <v>61622</v>
          </cell>
          <cell r="L152">
            <v>39716</v>
          </cell>
          <cell r="M152">
            <v>40205</v>
          </cell>
          <cell r="N152">
            <v>41179</v>
          </cell>
          <cell r="O152">
            <v>40438</v>
          </cell>
          <cell r="P152">
            <v>55772</v>
          </cell>
          <cell r="Q152">
            <v>54361</v>
          </cell>
        </row>
        <row r="153">
          <cell r="A153" t="str">
            <v>P22</v>
          </cell>
          <cell r="B153" t="str">
            <v>Service Company Costs</v>
          </cell>
          <cell r="C153">
            <v>53401500</v>
          </cell>
          <cell r="D153" t="str">
            <v>AWWSC Off Suppl OPEX</v>
          </cell>
          <cell r="E153" t="str">
            <v>634.8</v>
          </cell>
          <cell r="F153">
            <v>16200</v>
          </cell>
          <cell r="G153">
            <v>28345</v>
          </cell>
          <cell r="H153">
            <v>22336</v>
          </cell>
          <cell r="I153">
            <v>26435</v>
          </cell>
          <cell r="J153">
            <v>31538</v>
          </cell>
          <cell r="K153">
            <v>25921</v>
          </cell>
          <cell r="L153">
            <v>59162</v>
          </cell>
          <cell r="M153">
            <v>53167</v>
          </cell>
          <cell r="N153">
            <v>52865</v>
          </cell>
          <cell r="O153">
            <v>57029</v>
          </cell>
          <cell r="P153">
            <v>29048</v>
          </cell>
          <cell r="Q153">
            <v>29435</v>
          </cell>
        </row>
        <row r="154">
          <cell r="A154" t="str">
            <v>P22</v>
          </cell>
          <cell r="B154" t="str">
            <v>Service Company Costs</v>
          </cell>
          <cell r="C154">
            <v>53401600</v>
          </cell>
          <cell r="D154" t="str">
            <v>AWWSC Transportaion</v>
          </cell>
          <cell r="E154" t="str">
            <v>634.8</v>
          </cell>
          <cell r="F154">
            <v>0</v>
          </cell>
          <cell r="G154">
            <v>0</v>
          </cell>
          <cell r="H154">
            <v>0</v>
          </cell>
          <cell r="I154">
            <v>0</v>
          </cell>
          <cell r="J154">
            <v>0</v>
          </cell>
          <cell r="K154">
            <v>0</v>
          </cell>
          <cell r="L154">
            <v>16324</v>
          </cell>
          <cell r="M154">
            <v>16450</v>
          </cell>
          <cell r="N154">
            <v>16457</v>
          </cell>
          <cell r="O154">
            <v>16330</v>
          </cell>
          <cell r="P154">
            <v>0</v>
          </cell>
          <cell r="Q154">
            <v>0</v>
          </cell>
        </row>
        <row r="155">
          <cell r="A155" t="str">
            <v>P22</v>
          </cell>
          <cell r="B155" t="str">
            <v>Service Company Costs</v>
          </cell>
          <cell r="C155">
            <v>53401700</v>
          </cell>
          <cell r="D155" t="str">
            <v>AWWSC Rents OPEX</v>
          </cell>
          <cell r="E155" t="str">
            <v>634.8</v>
          </cell>
          <cell r="F155">
            <v>28799</v>
          </cell>
          <cell r="G155">
            <v>27917</v>
          </cell>
          <cell r="H155">
            <v>28895</v>
          </cell>
          <cell r="I155">
            <v>27522</v>
          </cell>
          <cell r="J155">
            <v>25364</v>
          </cell>
          <cell r="K155">
            <v>27953</v>
          </cell>
          <cell r="L155">
            <v>27724</v>
          </cell>
          <cell r="M155">
            <v>27725</v>
          </cell>
          <cell r="N155">
            <v>44817</v>
          </cell>
          <cell r="O155">
            <v>44817</v>
          </cell>
          <cell r="P155">
            <v>24340</v>
          </cell>
          <cell r="Q155">
            <v>24339</v>
          </cell>
        </row>
        <row r="156">
          <cell r="A156" t="str">
            <v>P22</v>
          </cell>
          <cell r="B156" t="str">
            <v>Service Company Costs</v>
          </cell>
          <cell r="C156">
            <v>53401800</v>
          </cell>
          <cell r="D156" t="str">
            <v>AWWSC Other operting supplies</v>
          </cell>
          <cell r="E156" t="str">
            <v>634.8</v>
          </cell>
          <cell r="F156">
            <v>0</v>
          </cell>
          <cell r="G156">
            <v>0</v>
          </cell>
          <cell r="H156">
            <v>0</v>
          </cell>
          <cell r="I156">
            <v>0</v>
          </cell>
          <cell r="J156">
            <v>0</v>
          </cell>
          <cell r="K156">
            <v>0</v>
          </cell>
          <cell r="L156">
            <v>1808</v>
          </cell>
          <cell r="M156">
            <v>7200</v>
          </cell>
          <cell r="N156">
            <v>1005</v>
          </cell>
          <cell r="O156">
            <v>2166</v>
          </cell>
          <cell r="P156">
            <v>48621</v>
          </cell>
          <cell r="Q156">
            <v>41877</v>
          </cell>
        </row>
        <row r="157">
          <cell r="A157" t="str">
            <v>P22</v>
          </cell>
          <cell r="B157" t="str">
            <v>Service Company Costs</v>
          </cell>
          <cell r="C157">
            <v>53401900</v>
          </cell>
          <cell r="D157" t="str">
            <v>AWWSC Maint OPEX</v>
          </cell>
          <cell r="E157" t="str">
            <v>634.8</v>
          </cell>
          <cell r="F157">
            <v>15827</v>
          </cell>
          <cell r="G157">
            <v>17584</v>
          </cell>
          <cell r="H157">
            <v>17889</v>
          </cell>
          <cell r="I157">
            <v>14974</v>
          </cell>
          <cell r="J157">
            <v>17566</v>
          </cell>
          <cell r="K157">
            <v>18833</v>
          </cell>
          <cell r="L157">
            <v>21468</v>
          </cell>
          <cell r="M157">
            <v>21282</v>
          </cell>
          <cell r="N157">
            <v>21282</v>
          </cell>
          <cell r="O157">
            <v>21282</v>
          </cell>
          <cell r="P157">
            <v>20641</v>
          </cell>
          <cell r="Q157">
            <v>20641</v>
          </cell>
        </row>
        <row r="158">
          <cell r="A158" t="str">
            <v>P22</v>
          </cell>
          <cell r="B158" t="str">
            <v>Service Company Costs</v>
          </cell>
          <cell r="C158">
            <v>53402100</v>
          </cell>
          <cell r="D158" t="str">
            <v>AWWSC Oth O&amp;M OPEX</v>
          </cell>
          <cell r="E158" t="str">
            <v>634.8</v>
          </cell>
          <cell r="F158">
            <v>31973</v>
          </cell>
          <cell r="G158">
            <v>43952</v>
          </cell>
          <cell r="H158">
            <v>56600</v>
          </cell>
          <cell r="I158">
            <v>44852</v>
          </cell>
          <cell r="J158">
            <v>86798</v>
          </cell>
          <cell r="K158">
            <v>10255</v>
          </cell>
          <cell r="L158">
            <v>0</v>
          </cell>
          <cell r="M158">
            <v>0</v>
          </cell>
          <cell r="N158">
            <v>0</v>
          </cell>
          <cell r="O158">
            <v>0</v>
          </cell>
          <cell r="P158">
            <v>0</v>
          </cell>
          <cell r="Q158">
            <v>0</v>
          </cell>
        </row>
        <row r="159">
          <cell r="A159" t="str">
            <v>P22</v>
          </cell>
          <cell r="B159" t="str">
            <v>Service Company Costs</v>
          </cell>
          <cell r="C159">
            <v>53402200</v>
          </cell>
          <cell r="D159" t="str">
            <v>AWWSC Dpr/Amrt OPEX</v>
          </cell>
          <cell r="E159" t="str">
            <v>634.8</v>
          </cell>
          <cell r="F159">
            <v>61491</v>
          </cell>
          <cell r="G159">
            <v>61490</v>
          </cell>
          <cell r="H159">
            <v>61484</v>
          </cell>
          <cell r="I159">
            <v>72018</v>
          </cell>
          <cell r="J159">
            <v>62427</v>
          </cell>
          <cell r="K159">
            <v>62657</v>
          </cell>
          <cell r="L159">
            <v>75422</v>
          </cell>
          <cell r="M159">
            <v>75417</v>
          </cell>
          <cell r="N159">
            <v>75410</v>
          </cell>
          <cell r="O159">
            <v>73124</v>
          </cell>
          <cell r="P159">
            <v>69834</v>
          </cell>
          <cell r="Q159">
            <v>67871</v>
          </cell>
        </row>
        <row r="160">
          <cell r="A160" t="str">
            <v>P22</v>
          </cell>
          <cell r="B160" t="str">
            <v>Service Company Costs</v>
          </cell>
          <cell r="C160">
            <v>53402300</v>
          </cell>
          <cell r="D160" t="str">
            <v>AWWSC Gen Tax OPEX</v>
          </cell>
          <cell r="E160" t="str">
            <v>634.8</v>
          </cell>
          <cell r="F160">
            <v>17507</v>
          </cell>
          <cell r="G160">
            <v>26976</v>
          </cell>
          <cell r="H160">
            <v>25951</v>
          </cell>
          <cell r="I160">
            <v>23797</v>
          </cell>
          <cell r="J160">
            <v>23403</v>
          </cell>
          <cell r="K160">
            <v>24899</v>
          </cell>
          <cell r="L160">
            <v>23765</v>
          </cell>
          <cell r="M160">
            <v>24744</v>
          </cell>
          <cell r="N160">
            <v>22183</v>
          </cell>
          <cell r="O160">
            <v>20198</v>
          </cell>
          <cell r="P160">
            <v>54011</v>
          </cell>
          <cell r="Q160">
            <v>41330</v>
          </cell>
        </row>
        <row r="161">
          <cell r="A161" t="str">
            <v>P22</v>
          </cell>
          <cell r="B161" t="str">
            <v>Service Company Costs</v>
          </cell>
          <cell r="C161">
            <v>53402400</v>
          </cell>
          <cell r="D161" t="str">
            <v>AWWSC Interest OPEX</v>
          </cell>
          <cell r="E161" t="str">
            <v>634.8</v>
          </cell>
          <cell r="F161">
            <v>-962</v>
          </cell>
          <cell r="G161">
            <v>-1703</v>
          </cell>
          <cell r="H161">
            <v>-1885</v>
          </cell>
          <cell r="I161">
            <v>-2060</v>
          </cell>
          <cell r="J161">
            <v>-1718</v>
          </cell>
          <cell r="K161">
            <v>-5862</v>
          </cell>
          <cell r="L161">
            <v>10243</v>
          </cell>
          <cell r="M161">
            <v>10625</v>
          </cell>
          <cell r="N161">
            <v>10370</v>
          </cell>
          <cell r="O161">
            <v>10114</v>
          </cell>
          <cell r="P161">
            <v>9290</v>
          </cell>
          <cell r="Q161">
            <v>9081</v>
          </cell>
        </row>
        <row r="162">
          <cell r="A162" t="str">
            <v>P22</v>
          </cell>
          <cell r="B162" t="str">
            <v>Service Company Costs</v>
          </cell>
          <cell r="C162">
            <v>53402500</v>
          </cell>
          <cell r="D162" t="str">
            <v>AWWSC Oth Inc OPEX</v>
          </cell>
          <cell r="E162" t="str">
            <v>634.8</v>
          </cell>
          <cell r="F162">
            <v>-5160</v>
          </cell>
          <cell r="G162">
            <v>2226</v>
          </cell>
          <cell r="H162">
            <v>-16059</v>
          </cell>
          <cell r="I162">
            <v>-2538</v>
          </cell>
          <cell r="J162">
            <v>-239</v>
          </cell>
          <cell r="K162">
            <v>145</v>
          </cell>
          <cell r="L162">
            <v>0</v>
          </cell>
          <cell r="M162">
            <v>0</v>
          </cell>
          <cell r="N162">
            <v>0</v>
          </cell>
          <cell r="O162">
            <v>0</v>
          </cell>
          <cell r="P162">
            <v>-1540</v>
          </cell>
          <cell r="Q162">
            <v>-1540</v>
          </cell>
        </row>
        <row r="163">
          <cell r="A163" t="str">
            <v>P22</v>
          </cell>
          <cell r="B163" t="str">
            <v>Service Company Costs</v>
          </cell>
          <cell r="C163">
            <v>53402600</v>
          </cell>
          <cell r="D163" t="str">
            <v>AWWSC Inc Tax OPEX</v>
          </cell>
          <cell r="E163" t="str">
            <v>634.8</v>
          </cell>
          <cell r="F163">
            <v>1517</v>
          </cell>
          <cell r="G163">
            <v>793</v>
          </cell>
          <cell r="H163">
            <v>838</v>
          </cell>
          <cell r="I163">
            <v>665</v>
          </cell>
          <cell r="J163">
            <v>1173</v>
          </cell>
          <cell r="K163">
            <v>58</v>
          </cell>
          <cell r="L163">
            <v>0</v>
          </cell>
          <cell r="M163">
            <v>0</v>
          </cell>
          <cell r="N163">
            <v>0</v>
          </cell>
          <cell r="O163">
            <v>0</v>
          </cell>
          <cell r="P163">
            <v>0</v>
          </cell>
          <cell r="Q163">
            <v>0</v>
          </cell>
        </row>
        <row r="164">
          <cell r="A164" t="str">
            <v>P22</v>
          </cell>
          <cell r="B164" t="str">
            <v>Service Company Costs</v>
          </cell>
          <cell r="C164">
            <v>53481000</v>
          </cell>
          <cell r="D164" t="str">
            <v>AWWSC Labor CAPX</v>
          </cell>
          <cell r="E164" t="str">
            <v>634.8</v>
          </cell>
          <cell r="F164">
            <v>0</v>
          </cell>
          <cell r="G164">
            <v>0</v>
          </cell>
          <cell r="H164">
            <v>0</v>
          </cell>
          <cell r="I164">
            <v>0</v>
          </cell>
          <cell r="J164">
            <v>0</v>
          </cell>
          <cell r="K164">
            <v>0</v>
          </cell>
          <cell r="L164">
            <v>0</v>
          </cell>
          <cell r="M164">
            <v>0</v>
          </cell>
          <cell r="N164">
            <v>0</v>
          </cell>
          <cell r="O164">
            <v>0</v>
          </cell>
          <cell r="P164">
            <v>0</v>
          </cell>
          <cell r="Q164">
            <v>0</v>
          </cell>
        </row>
        <row r="165">
          <cell r="A165" t="str">
            <v>P22</v>
          </cell>
          <cell r="B165" t="str">
            <v>Service Company Costs</v>
          </cell>
          <cell r="C165">
            <v>53481100</v>
          </cell>
          <cell r="D165" t="str">
            <v>AWWSC Pension CAPX</v>
          </cell>
          <cell r="E165" t="str">
            <v>634.8</v>
          </cell>
          <cell r="F165">
            <v>0</v>
          </cell>
          <cell r="G165">
            <v>0</v>
          </cell>
          <cell r="H165">
            <v>0</v>
          </cell>
          <cell r="I165">
            <v>0</v>
          </cell>
          <cell r="J165">
            <v>0</v>
          </cell>
          <cell r="K165">
            <v>0</v>
          </cell>
          <cell r="L165">
            <v>0</v>
          </cell>
          <cell r="M165">
            <v>0</v>
          </cell>
          <cell r="N165">
            <v>0</v>
          </cell>
          <cell r="O165">
            <v>0</v>
          </cell>
          <cell r="P165">
            <v>0</v>
          </cell>
          <cell r="Q165">
            <v>0</v>
          </cell>
        </row>
        <row r="166">
          <cell r="A166" t="str">
            <v>P22</v>
          </cell>
          <cell r="B166" t="str">
            <v>Service Company Costs</v>
          </cell>
          <cell r="C166">
            <v>53481200</v>
          </cell>
          <cell r="D166" t="str">
            <v>AWWSC Group Ins CAPX</v>
          </cell>
          <cell r="E166" t="str">
            <v>634.8</v>
          </cell>
          <cell r="F166">
            <v>0</v>
          </cell>
          <cell r="G166">
            <v>0</v>
          </cell>
          <cell r="H166">
            <v>0</v>
          </cell>
          <cell r="I166">
            <v>0</v>
          </cell>
          <cell r="J166">
            <v>0</v>
          </cell>
          <cell r="K166">
            <v>0</v>
          </cell>
          <cell r="L166">
            <v>0</v>
          </cell>
          <cell r="M166">
            <v>0</v>
          </cell>
          <cell r="N166">
            <v>0</v>
          </cell>
          <cell r="O166">
            <v>0</v>
          </cell>
          <cell r="P166">
            <v>0</v>
          </cell>
          <cell r="Q166">
            <v>0</v>
          </cell>
        </row>
        <row r="167">
          <cell r="A167" t="str">
            <v>P22</v>
          </cell>
          <cell r="B167" t="str">
            <v>Service Company Costs</v>
          </cell>
          <cell r="C167">
            <v>53481300</v>
          </cell>
          <cell r="D167" t="str">
            <v>AWWSC Other Ben CAPX</v>
          </cell>
          <cell r="E167" t="str">
            <v>634.8</v>
          </cell>
          <cell r="F167">
            <v>0</v>
          </cell>
          <cell r="G167">
            <v>0</v>
          </cell>
          <cell r="H167">
            <v>0</v>
          </cell>
          <cell r="I167">
            <v>0</v>
          </cell>
          <cell r="J167">
            <v>0</v>
          </cell>
          <cell r="K167">
            <v>0</v>
          </cell>
          <cell r="L167">
            <v>0</v>
          </cell>
          <cell r="M167">
            <v>0</v>
          </cell>
          <cell r="N167">
            <v>0</v>
          </cell>
          <cell r="O167">
            <v>0</v>
          </cell>
          <cell r="P167">
            <v>0</v>
          </cell>
          <cell r="Q167">
            <v>0</v>
          </cell>
        </row>
        <row r="168">
          <cell r="A168" t="str">
            <v>P22</v>
          </cell>
          <cell r="B168" t="str">
            <v>Service Company Costs</v>
          </cell>
          <cell r="C168">
            <v>53481400</v>
          </cell>
          <cell r="D168" t="str">
            <v>AWWSC Cont Svcs CAPX</v>
          </cell>
          <cell r="E168" t="str">
            <v>634.8</v>
          </cell>
          <cell r="F168">
            <v>0</v>
          </cell>
          <cell r="G168">
            <v>0</v>
          </cell>
          <cell r="H168">
            <v>0</v>
          </cell>
          <cell r="I168">
            <v>0</v>
          </cell>
          <cell r="J168">
            <v>0</v>
          </cell>
          <cell r="K168">
            <v>0</v>
          </cell>
          <cell r="L168">
            <v>0</v>
          </cell>
          <cell r="M168">
            <v>0</v>
          </cell>
          <cell r="N168">
            <v>0</v>
          </cell>
          <cell r="O168">
            <v>0</v>
          </cell>
          <cell r="P168">
            <v>0</v>
          </cell>
          <cell r="Q168">
            <v>0</v>
          </cell>
        </row>
        <row r="169">
          <cell r="A169" t="str">
            <v>P22</v>
          </cell>
          <cell r="B169" t="str">
            <v>Service Company Costs</v>
          </cell>
          <cell r="C169">
            <v>53481500</v>
          </cell>
          <cell r="D169" t="str">
            <v>AWWSC Off Suppl CAPX</v>
          </cell>
          <cell r="E169" t="str">
            <v>634.8</v>
          </cell>
          <cell r="F169">
            <v>0</v>
          </cell>
          <cell r="G169">
            <v>0</v>
          </cell>
          <cell r="H169">
            <v>0</v>
          </cell>
          <cell r="I169">
            <v>0</v>
          </cell>
          <cell r="J169">
            <v>0</v>
          </cell>
          <cell r="K169">
            <v>0</v>
          </cell>
          <cell r="L169">
            <v>0</v>
          </cell>
          <cell r="M169">
            <v>0</v>
          </cell>
          <cell r="N169">
            <v>0</v>
          </cell>
          <cell r="O169">
            <v>0</v>
          </cell>
          <cell r="P169">
            <v>0</v>
          </cell>
          <cell r="Q169">
            <v>0</v>
          </cell>
        </row>
        <row r="170">
          <cell r="A170" t="str">
            <v>P22</v>
          </cell>
          <cell r="B170" t="str">
            <v>Service Company Costs</v>
          </cell>
          <cell r="C170">
            <v>53481700</v>
          </cell>
          <cell r="D170" t="str">
            <v>AWWSC Rents CAPX</v>
          </cell>
          <cell r="E170" t="str">
            <v>634.8</v>
          </cell>
          <cell r="F170">
            <v>0</v>
          </cell>
          <cell r="G170">
            <v>0</v>
          </cell>
          <cell r="H170">
            <v>0</v>
          </cell>
          <cell r="I170">
            <v>0</v>
          </cell>
          <cell r="J170">
            <v>0</v>
          </cell>
          <cell r="K170">
            <v>0</v>
          </cell>
          <cell r="L170">
            <v>0</v>
          </cell>
          <cell r="M170">
            <v>0</v>
          </cell>
          <cell r="N170">
            <v>0</v>
          </cell>
          <cell r="O170">
            <v>0</v>
          </cell>
          <cell r="P170">
            <v>0</v>
          </cell>
          <cell r="Q170">
            <v>0</v>
          </cell>
        </row>
        <row r="171">
          <cell r="A171" t="str">
            <v>P22</v>
          </cell>
          <cell r="B171" t="str">
            <v>Service Company Costs</v>
          </cell>
          <cell r="C171">
            <v>53481900</v>
          </cell>
          <cell r="D171" t="str">
            <v>AWWSC Maint CAPX</v>
          </cell>
          <cell r="E171" t="str">
            <v>634.8</v>
          </cell>
          <cell r="F171">
            <v>0</v>
          </cell>
          <cell r="G171">
            <v>0</v>
          </cell>
          <cell r="H171">
            <v>0</v>
          </cell>
          <cell r="I171">
            <v>0</v>
          </cell>
          <cell r="J171">
            <v>0</v>
          </cell>
          <cell r="K171">
            <v>0</v>
          </cell>
          <cell r="L171">
            <v>0</v>
          </cell>
          <cell r="M171">
            <v>0</v>
          </cell>
          <cell r="N171">
            <v>0</v>
          </cell>
          <cell r="O171">
            <v>0</v>
          </cell>
          <cell r="P171">
            <v>0</v>
          </cell>
          <cell r="Q171">
            <v>0</v>
          </cell>
        </row>
        <row r="172">
          <cell r="A172" t="str">
            <v>P22</v>
          </cell>
          <cell r="B172" t="str">
            <v>Service Company Costs</v>
          </cell>
          <cell r="C172">
            <v>53482100</v>
          </cell>
          <cell r="D172" t="str">
            <v>AWWSC Oth O&amp;M CAPX</v>
          </cell>
          <cell r="E172" t="str">
            <v>634.8</v>
          </cell>
          <cell r="F172">
            <v>0</v>
          </cell>
          <cell r="G172">
            <v>0</v>
          </cell>
          <cell r="H172">
            <v>0</v>
          </cell>
          <cell r="I172">
            <v>0</v>
          </cell>
          <cell r="J172">
            <v>0</v>
          </cell>
          <cell r="K172">
            <v>0</v>
          </cell>
          <cell r="L172">
            <v>0</v>
          </cell>
          <cell r="M172">
            <v>0</v>
          </cell>
          <cell r="N172">
            <v>0</v>
          </cell>
          <cell r="O172">
            <v>0</v>
          </cell>
          <cell r="P172">
            <v>0</v>
          </cell>
          <cell r="Q172">
            <v>0</v>
          </cell>
        </row>
        <row r="173">
          <cell r="A173" t="str">
            <v>P22</v>
          </cell>
          <cell r="B173" t="str">
            <v>Service Company Costs</v>
          </cell>
          <cell r="C173">
            <v>53482200</v>
          </cell>
          <cell r="D173" t="str">
            <v>AWWSC Dpr/Amrt CAPX</v>
          </cell>
          <cell r="E173" t="str">
            <v>634.8</v>
          </cell>
          <cell r="F173">
            <v>0</v>
          </cell>
          <cell r="G173">
            <v>0</v>
          </cell>
          <cell r="H173">
            <v>0</v>
          </cell>
          <cell r="I173">
            <v>0</v>
          </cell>
          <cell r="J173">
            <v>0</v>
          </cell>
          <cell r="K173">
            <v>0</v>
          </cell>
          <cell r="L173">
            <v>0</v>
          </cell>
          <cell r="M173">
            <v>0</v>
          </cell>
          <cell r="N173">
            <v>0</v>
          </cell>
          <cell r="O173">
            <v>0</v>
          </cell>
          <cell r="P173">
            <v>0</v>
          </cell>
          <cell r="Q173">
            <v>0</v>
          </cell>
        </row>
        <row r="174">
          <cell r="A174" t="str">
            <v>P22</v>
          </cell>
          <cell r="B174" t="str">
            <v>Service Company Costs</v>
          </cell>
          <cell r="C174">
            <v>53482300</v>
          </cell>
          <cell r="D174" t="str">
            <v>AWWSC Gen Tax CAPX</v>
          </cell>
          <cell r="E174" t="str">
            <v>634.8</v>
          </cell>
          <cell r="F174">
            <v>0</v>
          </cell>
          <cell r="G174">
            <v>0</v>
          </cell>
          <cell r="H174">
            <v>0</v>
          </cell>
          <cell r="I174">
            <v>0</v>
          </cell>
          <cell r="J174">
            <v>0</v>
          </cell>
          <cell r="K174">
            <v>0</v>
          </cell>
          <cell r="L174">
            <v>0</v>
          </cell>
          <cell r="M174">
            <v>0</v>
          </cell>
          <cell r="N174">
            <v>0</v>
          </cell>
          <cell r="O174">
            <v>0</v>
          </cell>
          <cell r="P174">
            <v>0</v>
          </cell>
          <cell r="Q174">
            <v>0</v>
          </cell>
        </row>
        <row r="175">
          <cell r="A175" t="str">
            <v>P22</v>
          </cell>
          <cell r="B175" t="str">
            <v>Service Company Costs</v>
          </cell>
          <cell r="C175">
            <v>53482400</v>
          </cell>
          <cell r="D175" t="str">
            <v>AWWSC Interest CAPX</v>
          </cell>
          <cell r="E175" t="str">
            <v>634.8</v>
          </cell>
          <cell r="F175">
            <v>0</v>
          </cell>
          <cell r="G175">
            <v>0</v>
          </cell>
          <cell r="H175">
            <v>0</v>
          </cell>
          <cell r="I175">
            <v>0</v>
          </cell>
          <cell r="J175">
            <v>0</v>
          </cell>
          <cell r="K175">
            <v>0</v>
          </cell>
          <cell r="L175">
            <v>0</v>
          </cell>
          <cell r="M175">
            <v>0</v>
          </cell>
          <cell r="N175">
            <v>0</v>
          </cell>
          <cell r="O175">
            <v>0</v>
          </cell>
          <cell r="P175">
            <v>0</v>
          </cell>
          <cell r="Q175">
            <v>0</v>
          </cell>
        </row>
        <row r="176">
          <cell r="A176" t="str">
            <v>P22</v>
          </cell>
          <cell r="B176" t="str">
            <v>Service Company Costs</v>
          </cell>
          <cell r="C176">
            <v>53482500</v>
          </cell>
          <cell r="D176" t="str">
            <v>AWWSC Oth Inc CAPX</v>
          </cell>
          <cell r="E176" t="str">
            <v>634.8</v>
          </cell>
          <cell r="F176">
            <v>0</v>
          </cell>
          <cell r="G176">
            <v>0</v>
          </cell>
          <cell r="H176">
            <v>0</v>
          </cell>
          <cell r="I176">
            <v>0</v>
          </cell>
          <cell r="J176">
            <v>0</v>
          </cell>
          <cell r="K176">
            <v>0</v>
          </cell>
          <cell r="L176">
            <v>0</v>
          </cell>
          <cell r="M176">
            <v>0</v>
          </cell>
          <cell r="N176">
            <v>0</v>
          </cell>
          <cell r="O176">
            <v>0</v>
          </cell>
          <cell r="P176">
            <v>0</v>
          </cell>
          <cell r="Q176">
            <v>0</v>
          </cell>
        </row>
        <row r="177">
          <cell r="A177" t="str">
            <v>P22</v>
          </cell>
          <cell r="B177" t="str">
            <v>Service Company Costs</v>
          </cell>
          <cell r="C177">
            <v>53482600</v>
          </cell>
          <cell r="D177" t="str">
            <v>AWWSC Inc Tax CAPX</v>
          </cell>
          <cell r="E177" t="str">
            <v>634.8</v>
          </cell>
          <cell r="F177">
            <v>0</v>
          </cell>
          <cell r="G177">
            <v>0</v>
          </cell>
          <cell r="H177">
            <v>0</v>
          </cell>
          <cell r="I177">
            <v>0</v>
          </cell>
          <cell r="J177">
            <v>0</v>
          </cell>
          <cell r="K177">
            <v>0</v>
          </cell>
          <cell r="L177">
            <v>0</v>
          </cell>
          <cell r="M177">
            <v>0</v>
          </cell>
          <cell r="N177">
            <v>0</v>
          </cell>
          <cell r="O177">
            <v>0</v>
          </cell>
          <cell r="P177">
            <v>0</v>
          </cell>
          <cell r="Q177">
            <v>0</v>
          </cell>
        </row>
        <row r="178">
          <cell r="A178" t="str">
            <v>P22 Total</v>
          </cell>
          <cell r="F178">
            <v>901403</v>
          </cell>
          <cell r="G178">
            <v>695230</v>
          </cell>
          <cell r="H178">
            <v>745612</v>
          </cell>
          <cell r="I178">
            <v>822810</v>
          </cell>
          <cell r="J178">
            <v>765348</v>
          </cell>
          <cell r="K178">
            <v>696902</v>
          </cell>
          <cell r="L178">
            <v>820768</v>
          </cell>
          <cell r="M178">
            <v>765886</v>
          </cell>
          <cell r="N178">
            <v>757863</v>
          </cell>
          <cell r="O178">
            <v>848833</v>
          </cell>
          <cell r="P178">
            <v>817595</v>
          </cell>
          <cell r="Q178">
            <v>746644</v>
          </cell>
        </row>
        <row r="179">
          <cell r="A179" t="str">
            <v>P23</v>
          </cell>
          <cell r="B179" t="str">
            <v>Contracted services</v>
          </cell>
          <cell r="C179">
            <v>53110000</v>
          </cell>
          <cell r="D179" t="str">
            <v>Contr Svc-Eng</v>
          </cell>
          <cell r="E179" t="str">
            <v>631.8</v>
          </cell>
          <cell r="F179">
            <v>0</v>
          </cell>
          <cell r="G179">
            <v>0</v>
          </cell>
          <cell r="H179">
            <v>0</v>
          </cell>
          <cell r="I179">
            <v>0</v>
          </cell>
          <cell r="J179">
            <v>0</v>
          </cell>
          <cell r="K179">
            <v>0</v>
          </cell>
          <cell r="L179">
            <v>0</v>
          </cell>
          <cell r="M179">
            <v>0</v>
          </cell>
          <cell r="N179">
            <v>0</v>
          </cell>
          <cell r="O179">
            <v>0</v>
          </cell>
          <cell r="P179">
            <v>0</v>
          </cell>
          <cell r="Q179">
            <v>0</v>
          </cell>
        </row>
        <row r="180">
          <cell r="A180" t="str">
            <v>P23</v>
          </cell>
          <cell r="B180" t="str">
            <v>Contracted services</v>
          </cell>
          <cell r="C180">
            <v>53110011</v>
          </cell>
          <cell r="D180" t="str">
            <v>Contr Svc-Eng SS</v>
          </cell>
          <cell r="E180" t="str">
            <v>631.1</v>
          </cell>
          <cell r="F180">
            <v>0</v>
          </cell>
          <cell r="G180">
            <v>0</v>
          </cell>
          <cell r="H180">
            <v>0</v>
          </cell>
          <cell r="I180">
            <v>0</v>
          </cell>
          <cell r="J180">
            <v>0</v>
          </cell>
          <cell r="K180">
            <v>0</v>
          </cell>
          <cell r="L180">
            <v>0</v>
          </cell>
          <cell r="M180">
            <v>0</v>
          </cell>
          <cell r="N180">
            <v>0</v>
          </cell>
          <cell r="O180">
            <v>0</v>
          </cell>
          <cell r="P180">
            <v>0</v>
          </cell>
          <cell r="Q180">
            <v>0</v>
          </cell>
        </row>
        <row r="181">
          <cell r="A181" t="str">
            <v>P23</v>
          </cell>
          <cell r="B181" t="str">
            <v>Contracted services</v>
          </cell>
          <cell r="C181">
            <v>53110013</v>
          </cell>
          <cell r="D181" t="str">
            <v>Contr Svc-Eng WT</v>
          </cell>
          <cell r="E181" t="str">
            <v>631.3</v>
          </cell>
          <cell r="F181">
            <v>0</v>
          </cell>
          <cell r="G181">
            <v>0</v>
          </cell>
          <cell r="H181">
            <v>2182</v>
          </cell>
          <cell r="I181">
            <v>0</v>
          </cell>
          <cell r="J181">
            <v>0</v>
          </cell>
          <cell r="K181">
            <v>9382</v>
          </cell>
          <cell r="L181">
            <v>0</v>
          </cell>
          <cell r="M181">
            <v>0</v>
          </cell>
          <cell r="N181">
            <v>0</v>
          </cell>
          <cell r="O181">
            <v>0</v>
          </cell>
          <cell r="P181">
            <v>0</v>
          </cell>
          <cell r="Q181">
            <v>0</v>
          </cell>
        </row>
        <row r="182">
          <cell r="A182" t="str">
            <v>P23</v>
          </cell>
          <cell r="B182" t="str">
            <v>Contracted services</v>
          </cell>
          <cell r="C182">
            <v>53110016</v>
          </cell>
          <cell r="D182" t="str">
            <v>Contr Svc-Eng AG</v>
          </cell>
          <cell r="E182" t="str">
            <v>631.8</v>
          </cell>
          <cell r="F182">
            <v>0</v>
          </cell>
          <cell r="G182">
            <v>3304</v>
          </cell>
          <cell r="H182">
            <v>0</v>
          </cell>
          <cell r="I182">
            <v>0</v>
          </cell>
          <cell r="J182">
            <v>0</v>
          </cell>
          <cell r="K182">
            <v>0</v>
          </cell>
          <cell r="L182">
            <v>0</v>
          </cell>
          <cell r="M182">
            <v>0</v>
          </cell>
          <cell r="N182">
            <v>0</v>
          </cell>
          <cell r="O182">
            <v>0</v>
          </cell>
          <cell r="P182">
            <v>0</v>
          </cell>
          <cell r="Q182">
            <v>0</v>
          </cell>
        </row>
        <row r="183">
          <cell r="A183" t="str">
            <v>P23</v>
          </cell>
          <cell r="B183" t="str">
            <v>Contracted services</v>
          </cell>
          <cell r="C183">
            <v>53150000</v>
          </cell>
          <cell r="D183" t="str">
            <v>Contr Svc-Other</v>
          </cell>
          <cell r="E183" t="str">
            <v>636.8</v>
          </cell>
          <cell r="F183">
            <v>0</v>
          </cell>
          <cell r="G183">
            <v>0</v>
          </cell>
          <cell r="H183">
            <v>0</v>
          </cell>
          <cell r="I183">
            <v>0</v>
          </cell>
          <cell r="J183">
            <v>0</v>
          </cell>
          <cell r="K183">
            <v>0</v>
          </cell>
          <cell r="L183">
            <v>26913</v>
          </cell>
          <cell r="M183">
            <v>28201</v>
          </cell>
          <cell r="N183">
            <v>27999</v>
          </cell>
          <cell r="O183">
            <v>23231</v>
          </cell>
          <cell r="P183">
            <v>39844</v>
          </cell>
          <cell r="Q183">
            <v>29399</v>
          </cell>
        </row>
        <row r="184">
          <cell r="A184" t="str">
            <v>P23</v>
          </cell>
          <cell r="B184" t="str">
            <v>Contracted services</v>
          </cell>
          <cell r="C184">
            <v>53150011</v>
          </cell>
          <cell r="D184" t="str">
            <v>Contr Svc-Other SS</v>
          </cell>
          <cell r="E184" t="str">
            <v>636.1</v>
          </cell>
          <cell r="F184">
            <v>0</v>
          </cell>
          <cell r="G184">
            <v>1604</v>
          </cell>
          <cell r="H184">
            <v>4799</v>
          </cell>
          <cell r="I184">
            <v>0</v>
          </cell>
          <cell r="J184">
            <v>0</v>
          </cell>
          <cell r="K184">
            <v>3760</v>
          </cell>
          <cell r="L184">
            <v>0</v>
          </cell>
          <cell r="M184">
            <v>0</v>
          </cell>
          <cell r="N184">
            <v>0</v>
          </cell>
          <cell r="O184">
            <v>0</v>
          </cell>
          <cell r="P184">
            <v>0</v>
          </cell>
          <cell r="Q184">
            <v>0</v>
          </cell>
        </row>
        <row r="185">
          <cell r="A185" t="str">
            <v>P23</v>
          </cell>
          <cell r="B185" t="str">
            <v>Contracted services</v>
          </cell>
          <cell r="C185">
            <v>53150013</v>
          </cell>
          <cell r="D185" t="str">
            <v>Contr Svc-Other WT</v>
          </cell>
          <cell r="E185" t="str">
            <v>636.3</v>
          </cell>
          <cell r="F185">
            <v>11200</v>
          </cell>
          <cell r="G185">
            <v>4944</v>
          </cell>
          <cell r="H185">
            <v>-1529</v>
          </cell>
          <cell r="I185">
            <v>4876</v>
          </cell>
          <cell r="J185">
            <v>5836</v>
          </cell>
          <cell r="K185">
            <v>9912</v>
          </cell>
          <cell r="L185">
            <v>0</v>
          </cell>
          <cell r="M185">
            <v>0</v>
          </cell>
          <cell r="N185">
            <v>0</v>
          </cell>
          <cell r="O185">
            <v>0</v>
          </cell>
          <cell r="P185">
            <v>0</v>
          </cell>
          <cell r="Q185">
            <v>0</v>
          </cell>
        </row>
        <row r="186">
          <cell r="A186" t="str">
            <v>P23</v>
          </cell>
          <cell r="B186" t="str">
            <v>Contracted services</v>
          </cell>
          <cell r="C186">
            <v>53150014</v>
          </cell>
          <cell r="D186" t="str">
            <v>Contr Svc-Other TD</v>
          </cell>
          <cell r="E186" t="str">
            <v>636.5</v>
          </cell>
          <cell r="F186">
            <v>13366</v>
          </cell>
          <cell r="G186">
            <v>12720</v>
          </cell>
          <cell r="H186">
            <v>7055</v>
          </cell>
          <cell r="I186">
            <v>22028</v>
          </cell>
          <cell r="J186">
            <v>7900</v>
          </cell>
          <cell r="K186">
            <v>15947</v>
          </cell>
          <cell r="L186">
            <v>0</v>
          </cell>
          <cell r="M186">
            <v>0</v>
          </cell>
          <cell r="N186">
            <v>0</v>
          </cell>
          <cell r="O186">
            <v>0</v>
          </cell>
          <cell r="P186">
            <v>0</v>
          </cell>
          <cell r="Q186">
            <v>0</v>
          </cell>
        </row>
        <row r="187">
          <cell r="A187" t="str">
            <v>P23</v>
          </cell>
          <cell r="B187" t="str">
            <v>Contracted services</v>
          </cell>
          <cell r="C187">
            <v>53150015</v>
          </cell>
          <cell r="D187" t="str">
            <v>Contr Svc-Other CA</v>
          </cell>
          <cell r="E187" t="str">
            <v>636.7</v>
          </cell>
          <cell r="F187">
            <v>1738</v>
          </cell>
          <cell r="G187">
            <v>-3876</v>
          </cell>
          <cell r="H187">
            <v>7954</v>
          </cell>
          <cell r="I187">
            <v>-7679</v>
          </cell>
          <cell r="J187">
            <v>1100</v>
          </cell>
          <cell r="K187">
            <v>-150</v>
          </cell>
          <cell r="L187">
            <v>0</v>
          </cell>
          <cell r="M187">
            <v>0</v>
          </cell>
          <cell r="N187">
            <v>0</v>
          </cell>
          <cell r="O187">
            <v>0</v>
          </cell>
          <cell r="P187">
            <v>0</v>
          </cell>
          <cell r="Q187">
            <v>0</v>
          </cell>
        </row>
        <row r="188">
          <cell r="A188" t="str">
            <v>P23</v>
          </cell>
          <cell r="B188" t="str">
            <v>Contracted services</v>
          </cell>
          <cell r="C188">
            <v>53150016</v>
          </cell>
          <cell r="D188" t="str">
            <v>Contr Svc-Other AG</v>
          </cell>
          <cell r="E188" t="str">
            <v>636.8</v>
          </cell>
          <cell r="F188">
            <v>7857</v>
          </cell>
          <cell r="G188">
            <v>9918</v>
          </cell>
          <cell r="H188">
            <v>13154</v>
          </cell>
          <cell r="I188">
            <v>12899</v>
          </cell>
          <cell r="J188">
            <v>13104</v>
          </cell>
          <cell r="K188">
            <v>15287</v>
          </cell>
          <cell r="L188">
            <v>0</v>
          </cell>
          <cell r="M188">
            <v>0</v>
          </cell>
          <cell r="N188">
            <v>0</v>
          </cell>
          <cell r="O188">
            <v>0</v>
          </cell>
          <cell r="P188">
            <v>0</v>
          </cell>
          <cell r="Q188">
            <v>0</v>
          </cell>
        </row>
        <row r="189">
          <cell r="A189" t="str">
            <v>P23</v>
          </cell>
          <cell r="B189" t="str">
            <v>Contracted services</v>
          </cell>
          <cell r="C189">
            <v>53151000</v>
          </cell>
          <cell r="D189" t="str">
            <v>Contr Svc-Temp EE</v>
          </cell>
          <cell r="E189" t="str">
            <v>636.8</v>
          </cell>
          <cell r="F189">
            <v>0</v>
          </cell>
          <cell r="G189">
            <v>0</v>
          </cell>
          <cell r="H189">
            <v>0</v>
          </cell>
          <cell r="I189">
            <v>0</v>
          </cell>
          <cell r="J189">
            <v>0</v>
          </cell>
          <cell r="K189">
            <v>0</v>
          </cell>
          <cell r="L189">
            <v>0</v>
          </cell>
          <cell r="M189">
            <v>0</v>
          </cell>
          <cell r="N189">
            <v>0</v>
          </cell>
          <cell r="O189">
            <v>0</v>
          </cell>
          <cell r="P189">
            <v>834</v>
          </cell>
          <cell r="Q189">
            <v>834</v>
          </cell>
        </row>
        <row r="190">
          <cell r="A190" t="str">
            <v>P23</v>
          </cell>
          <cell r="B190" t="str">
            <v>Contracted services</v>
          </cell>
          <cell r="C190">
            <v>53151013</v>
          </cell>
          <cell r="D190" t="str">
            <v>Contr Svc-Temp EE WT</v>
          </cell>
          <cell r="E190" t="str">
            <v>636.3</v>
          </cell>
          <cell r="F190">
            <v>0</v>
          </cell>
          <cell r="G190">
            <v>871</v>
          </cell>
          <cell r="H190">
            <v>3746</v>
          </cell>
          <cell r="I190">
            <v>2108</v>
          </cell>
          <cell r="J190">
            <v>414</v>
          </cell>
          <cell r="K190">
            <v>0</v>
          </cell>
          <cell r="L190">
            <v>0</v>
          </cell>
          <cell r="M190">
            <v>0</v>
          </cell>
          <cell r="N190">
            <v>0</v>
          </cell>
          <cell r="O190">
            <v>0</v>
          </cell>
          <cell r="P190">
            <v>0</v>
          </cell>
          <cell r="Q190">
            <v>0</v>
          </cell>
        </row>
        <row r="191">
          <cell r="A191" t="str">
            <v>P23</v>
          </cell>
          <cell r="B191" t="str">
            <v>Contracted services</v>
          </cell>
          <cell r="C191">
            <v>53151016</v>
          </cell>
          <cell r="D191" t="str">
            <v>Contr Svc-Temp EE AG</v>
          </cell>
          <cell r="E191" t="str">
            <v>636.8</v>
          </cell>
          <cell r="F191">
            <v>0</v>
          </cell>
          <cell r="G191">
            <v>0</v>
          </cell>
          <cell r="H191">
            <v>0</v>
          </cell>
          <cell r="I191">
            <v>0</v>
          </cell>
          <cell r="J191">
            <v>0</v>
          </cell>
          <cell r="K191">
            <v>0</v>
          </cell>
          <cell r="L191">
            <v>0</v>
          </cell>
          <cell r="M191">
            <v>0</v>
          </cell>
          <cell r="N191">
            <v>0</v>
          </cell>
          <cell r="O191">
            <v>0</v>
          </cell>
          <cell r="P191">
            <v>0</v>
          </cell>
          <cell r="Q191">
            <v>0</v>
          </cell>
        </row>
        <row r="192">
          <cell r="A192" t="str">
            <v>P23</v>
          </cell>
          <cell r="B192" t="str">
            <v>Contracted services</v>
          </cell>
          <cell r="C192">
            <v>53152000</v>
          </cell>
          <cell r="D192" t="str">
            <v>Contr Svc-Lab Testng</v>
          </cell>
          <cell r="E192" t="str">
            <v>635.3</v>
          </cell>
          <cell r="F192">
            <v>915</v>
          </cell>
          <cell r="G192">
            <v>740</v>
          </cell>
          <cell r="H192">
            <v>524</v>
          </cell>
          <cell r="I192">
            <v>1032</v>
          </cell>
          <cell r="J192">
            <v>1075</v>
          </cell>
          <cell r="K192">
            <v>338</v>
          </cell>
          <cell r="L192">
            <v>2795</v>
          </cell>
          <cell r="M192">
            <v>2795</v>
          </cell>
          <cell r="N192">
            <v>2795</v>
          </cell>
          <cell r="O192">
            <v>2795</v>
          </cell>
          <cell r="P192">
            <v>2584</v>
          </cell>
          <cell r="Q192">
            <v>2584</v>
          </cell>
        </row>
        <row r="193">
          <cell r="A193" t="str">
            <v>P23</v>
          </cell>
          <cell r="B193" t="str">
            <v>Contracted services</v>
          </cell>
          <cell r="C193">
            <v>53153000</v>
          </cell>
          <cell r="D193" t="str">
            <v>Contr Svc-Accounting</v>
          </cell>
          <cell r="E193" t="str">
            <v>632.8</v>
          </cell>
          <cell r="F193">
            <v>0</v>
          </cell>
          <cell r="G193">
            <v>0</v>
          </cell>
          <cell r="H193">
            <v>0</v>
          </cell>
          <cell r="I193">
            <v>0</v>
          </cell>
          <cell r="J193">
            <v>0</v>
          </cell>
          <cell r="K193">
            <v>0</v>
          </cell>
          <cell r="L193">
            <v>0</v>
          </cell>
          <cell r="M193">
            <v>0</v>
          </cell>
          <cell r="N193">
            <v>0</v>
          </cell>
          <cell r="O193">
            <v>0</v>
          </cell>
          <cell r="P193">
            <v>0</v>
          </cell>
          <cell r="Q193">
            <v>0</v>
          </cell>
        </row>
        <row r="194">
          <cell r="A194" t="str">
            <v>P23</v>
          </cell>
          <cell r="B194" t="str">
            <v>Contracted services</v>
          </cell>
          <cell r="C194">
            <v>53154000</v>
          </cell>
          <cell r="D194" t="str">
            <v>Contr Svc-Audit Fees</v>
          </cell>
          <cell r="E194" t="str">
            <v>632.8</v>
          </cell>
          <cell r="F194">
            <v>11713</v>
          </cell>
          <cell r="G194">
            <v>10405</v>
          </cell>
          <cell r="H194">
            <v>24485</v>
          </cell>
          <cell r="I194">
            <v>10405</v>
          </cell>
          <cell r="J194">
            <v>11982</v>
          </cell>
          <cell r="K194">
            <v>11982</v>
          </cell>
          <cell r="L194">
            <v>10548</v>
          </cell>
          <cell r="M194">
            <v>10548</v>
          </cell>
          <cell r="N194">
            <v>10548</v>
          </cell>
          <cell r="O194">
            <v>10548</v>
          </cell>
          <cell r="P194">
            <v>13355</v>
          </cell>
          <cell r="Q194">
            <v>13355</v>
          </cell>
        </row>
        <row r="195">
          <cell r="A195" t="str">
            <v>P23</v>
          </cell>
          <cell r="B195" t="str">
            <v>Contracted services</v>
          </cell>
          <cell r="C195">
            <v>53155000</v>
          </cell>
          <cell r="D195" t="str">
            <v>Contr Svc-Legal</v>
          </cell>
          <cell r="E195" t="str">
            <v>633.8</v>
          </cell>
          <cell r="F195">
            <v>54389</v>
          </cell>
          <cell r="G195">
            <v>44795</v>
          </cell>
          <cell r="H195">
            <v>29177</v>
          </cell>
          <cell r="I195">
            <v>61179</v>
          </cell>
          <cell r="J195">
            <v>22622</v>
          </cell>
          <cell r="K195">
            <v>34197</v>
          </cell>
          <cell r="L195">
            <v>13167</v>
          </cell>
          <cell r="M195">
            <v>13167</v>
          </cell>
          <cell r="N195">
            <v>13167</v>
          </cell>
          <cell r="O195">
            <v>13167</v>
          </cell>
          <cell r="P195">
            <v>24833</v>
          </cell>
          <cell r="Q195">
            <v>24833</v>
          </cell>
        </row>
        <row r="196">
          <cell r="A196" t="str">
            <v>P23</v>
          </cell>
          <cell r="B196" t="str">
            <v>Contracted services</v>
          </cell>
          <cell r="C196">
            <v>53157000</v>
          </cell>
          <cell r="D196" t="str">
            <v>Contr Svc-Outplacemt</v>
          </cell>
          <cell r="E196" t="str">
            <v>675.8</v>
          </cell>
          <cell r="F196">
            <v>0</v>
          </cell>
          <cell r="G196">
            <v>0</v>
          </cell>
          <cell r="H196">
            <v>0</v>
          </cell>
          <cell r="I196">
            <v>0</v>
          </cell>
          <cell r="J196">
            <v>0</v>
          </cell>
          <cell r="K196">
            <v>0</v>
          </cell>
          <cell r="L196">
            <v>0</v>
          </cell>
          <cell r="M196">
            <v>0</v>
          </cell>
          <cell r="N196">
            <v>0</v>
          </cell>
          <cell r="O196">
            <v>0</v>
          </cell>
          <cell r="P196">
            <v>0</v>
          </cell>
          <cell r="Q196">
            <v>0</v>
          </cell>
        </row>
        <row r="197">
          <cell r="A197" t="str">
            <v>P23 Total</v>
          </cell>
          <cell r="F197">
            <v>101178</v>
          </cell>
          <cell r="G197">
            <v>85425</v>
          </cell>
          <cell r="H197">
            <v>91547</v>
          </cell>
          <cell r="I197">
            <v>106848</v>
          </cell>
          <cell r="J197">
            <v>64033</v>
          </cell>
          <cell r="K197">
            <v>100655</v>
          </cell>
          <cell r="L197">
            <v>53423</v>
          </cell>
          <cell r="M197">
            <v>54711</v>
          </cell>
          <cell r="N197">
            <v>54509</v>
          </cell>
          <cell r="O197">
            <v>49741</v>
          </cell>
          <cell r="P197">
            <v>81450</v>
          </cell>
          <cell r="Q197">
            <v>71005</v>
          </cell>
        </row>
        <row r="198">
          <cell r="A198" t="str">
            <v>P24</v>
          </cell>
          <cell r="B198" t="str">
            <v>Building Maintenance and Services</v>
          </cell>
          <cell r="C198">
            <v>52532000</v>
          </cell>
          <cell r="D198" t="str">
            <v>Electricity</v>
          </cell>
          <cell r="E198" t="str">
            <v>675.8</v>
          </cell>
          <cell r="F198">
            <v>0</v>
          </cell>
          <cell r="G198">
            <v>0</v>
          </cell>
          <cell r="H198">
            <v>0</v>
          </cell>
          <cell r="I198">
            <v>0</v>
          </cell>
          <cell r="J198">
            <v>0</v>
          </cell>
          <cell r="K198">
            <v>0</v>
          </cell>
          <cell r="L198">
            <v>12378</v>
          </cell>
          <cell r="M198">
            <v>15588</v>
          </cell>
          <cell r="N198">
            <v>10411</v>
          </cell>
          <cell r="O198">
            <v>11664</v>
          </cell>
          <cell r="P198">
            <v>11576</v>
          </cell>
          <cell r="Q198">
            <v>11576</v>
          </cell>
        </row>
        <row r="199">
          <cell r="A199" t="str">
            <v>P24</v>
          </cell>
          <cell r="B199" t="str">
            <v>Building Maintenance and Services</v>
          </cell>
          <cell r="C199">
            <v>52532011</v>
          </cell>
          <cell r="D199" t="str">
            <v>Electricity SS</v>
          </cell>
          <cell r="E199" t="str">
            <v>675.1</v>
          </cell>
          <cell r="F199">
            <v>0</v>
          </cell>
          <cell r="G199">
            <v>0</v>
          </cell>
          <cell r="H199">
            <v>0</v>
          </cell>
          <cell r="I199">
            <v>0</v>
          </cell>
          <cell r="J199">
            <v>0</v>
          </cell>
          <cell r="K199">
            <v>0</v>
          </cell>
          <cell r="L199">
            <v>0</v>
          </cell>
          <cell r="M199">
            <v>0</v>
          </cell>
          <cell r="N199">
            <v>0</v>
          </cell>
          <cell r="O199">
            <v>0</v>
          </cell>
          <cell r="P199">
            <v>0</v>
          </cell>
          <cell r="Q199">
            <v>0</v>
          </cell>
        </row>
        <row r="200">
          <cell r="A200" t="str">
            <v>P24</v>
          </cell>
          <cell r="B200" t="str">
            <v>Building Maintenance and Services</v>
          </cell>
          <cell r="C200">
            <v>52532013</v>
          </cell>
          <cell r="D200" t="str">
            <v>Electricity WT</v>
          </cell>
          <cell r="E200" t="str">
            <v>675.3</v>
          </cell>
          <cell r="F200">
            <v>1143</v>
          </cell>
          <cell r="G200">
            <v>1105</v>
          </cell>
          <cell r="H200">
            <v>126</v>
          </cell>
          <cell r="I200">
            <v>437</v>
          </cell>
          <cell r="J200">
            <v>465</v>
          </cell>
          <cell r="K200">
            <v>431</v>
          </cell>
          <cell r="L200">
            <v>0</v>
          </cell>
          <cell r="M200">
            <v>0</v>
          </cell>
          <cell r="N200">
            <v>0</v>
          </cell>
          <cell r="O200">
            <v>0</v>
          </cell>
          <cell r="P200">
            <v>0</v>
          </cell>
          <cell r="Q200">
            <v>0</v>
          </cell>
        </row>
        <row r="201">
          <cell r="A201" t="str">
            <v>P24</v>
          </cell>
          <cell r="B201" t="str">
            <v>Building Maintenance and Services</v>
          </cell>
          <cell r="C201">
            <v>52532014</v>
          </cell>
          <cell r="D201" t="str">
            <v>Electricity TD</v>
          </cell>
          <cell r="E201" t="str">
            <v>675.5</v>
          </cell>
          <cell r="F201">
            <v>5228</v>
          </cell>
          <cell r="G201">
            <v>10940</v>
          </cell>
          <cell r="H201">
            <v>6805</v>
          </cell>
          <cell r="I201">
            <v>5739</v>
          </cell>
          <cell r="J201">
            <v>5763</v>
          </cell>
          <cell r="K201">
            <v>6171</v>
          </cell>
          <cell r="L201">
            <v>0</v>
          </cell>
          <cell r="M201">
            <v>0</v>
          </cell>
          <cell r="N201">
            <v>0</v>
          </cell>
          <cell r="O201">
            <v>0</v>
          </cell>
          <cell r="P201">
            <v>0</v>
          </cell>
          <cell r="Q201">
            <v>0</v>
          </cell>
        </row>
        <row r="202">
          <cell r="A202" t="str">
            <v>P24</v>
          </cell>
          <cell r="B202" t="str">
            <v>Building Maintenance and Services</v>
          </cell>
          <cell r="C202">
            <v>52532016</v>
          </cell>
          <cell r="D202" t="str">
            <v>Electricity AG</v>
          </cell>
          <cell r="E202" t="str">
            <v>675.8</v>
          </cell>
          <cell r="F202">
            <v>6675</v>
          </cell>
          <cell r="G202">
            <v>6568</v>
          </cell>
          <cell r="H202">
            <v>4396</v>
          </cell>
          <cell r="I202">
            <v>6384</v>
          </cell>
          <cell r="J202">
            <v>6614</v>
          </cell>
          <cell r="K202">
            <v>6329</v>
          </cell>
          <cell r="L202">
            <v>0</v>
          </cell>
          <cell r="M202">
            <v>0</v>
          </cell>
          <cell r="N202">
            <v>0</v>
          </cell>
          <cell r="O202">
            <v>0</v>
          </cell>
          <cell r="P202">
            <v>0</v>
          </cell>
          <cell r="Q202">
            <v>0</v>
          </cell>
        </row>
        <row r="203">
          <cell r="A203" t="str">
            <v>P24</v>
          </cell>
          <cell r="B203" t="str">
            <v>Building Maintenance and Services</v>
          </cell>
          <cell r="C203">
            <v>52546000</v>
          </cell>
          <cell r="D203" t="str">
            <v>Grounds Keeping</v>
          </cell>
          <cell r="E203" t="str">
            <v>675.8</v>
          </cell>
          <cell r="F203">
            <v>0</v>
          </cell>
          <cell r="G203">
            <v>0</v>
          </cell>
          <cell r="H203">
            <v>0</v>
          </cell>
          <cell r="I203">
            <v>0</v>
          </cell>
          <cell r="J203">
            <v>0</v>
          </cell>
          <cell r="K203">
            <v>0</v>
          </cell>
          <cell r="L203">
            <v>13716</v>
          </cell>
          <cell r="M203">
            <v>10979</v>
          </cell>
          <cell r="N203">
            <v>9053</v>
          </cell>
          <cell r="O203">
            <v>8467</v>
          </cell>
          <cell r="P203">
            <v>7645</v>
          </cell>
          <cell r="Q203">
            <v>36541</v>
          </cell>
        </row>
        <row r="204">
          <cell r="A204" t="str">
            <v>P24</v>
          </cell>
          <cell r="B204" t="str">
            <v>Building Maintenance and Services</v>
          </cell>
          <cell r="C204">
            <v>52546011</v>
          </cell>
          <cell r="D204" t="str">
            <v>Grounds Keeping SS</v>
          </cell>
          <cell r="E204" t="str">
            <v>675.1</v>
          </cell>
          <cell r="F204">
            <v>0</v>
          </cell>
          <cell r="G204">
            <v>0</v>
          </cell>
          <cell r="H204">
            <v>2000</v>
          </cell>
          <cell r="I204">
            <v>0</v>
          </cell>
          <cell r="J204">
            <v>0</v>
          </cell>
          <cell r="K204">
            <v>2926</v>
          </cell>
          <cell r="L204">
            <v>0</v>
          </cell>
          <cell r="M204">
            <v>0</v>
          </cell>
          <cell r="N204">
            <v>0</v>
          </cell>
          <cell r="O204">
            <v>0</v>
          </cell>
          <cell r="P204">
            <v>0</v>
          </cell>
          <cell r="Q204">
            <v>0</v>
          </cell>
        </row>
        <row r="205">
          <cell r="A205" t="str">
            <v>P24</v>
          </cell>
          <cell r="B205" t="str">
            <v>Building Maintenance and Services</v>
          </cell>
          <cell r="C205">
            <v>52546013</v>
          </cell>
          <cell r="D205" t="str">
            <v>Grounds Keeping WT</v>
          </cell>
          <cell r="E205" t="str">
            <v>675.3</v>
          </cell>
          <cell r="F205">
            <v>0</v>
          </cell>
          <cell r="G205">
            <v>7537</v>
          </cell>
          <cell r="H205">
            <v>3683</v>
          </cell>
          <cell r="I205">
            <v>0</v>
          </cell>
          <cell r="J205">
            <v>1944</v>
          </cell>
          <cell r="K205">
            <v>8563</v>
          </cell>
          <cell r="L205">
            <v>0</v>
          </cell>
          <cell r="M205">
            <v>0</v>
          </cell>
          <cell r="N205">
            <v>0</v>
          </cell>
          <cell r="O205">
            <v>0</v>
          </cell>
          <cell r="P205">
            <v>0</v>
          </cell>
          <cell r="Q205">
            <v>0</v>
          </cell>
        </row>
        <row r="206">
          <cell r="A206" t="str">
            <v>P24</v>
          </cell>
          <cell r="B206" t="str">
            <v>Building Maintenance and Services</v>
          </cell>
          <cell r="C206">
            <v>52546014</v>
          </cell>
          <cell r="D206" t="str">
            <v>Grounds Keeping TD</v>
          </cell>
          <cell r="E206" t="str">
            <v>675.5</v>
          </cell>
          <cell r="F206">
            <v>289</v>
          </cell>
          <cell r="G206">
            <v>3068</v>
          </cell>
          <cell r="H206">
            <v>1907</v>
          </cell>
          <cell r="I206">
            <v>6878</v>
          </cell>
          <cell r="J206">
            <v>4280</v>
          </cell>
          <cell r="K206">
            <v>5445</v>
          </cell>
          <cell r="L206">
            <v>0</v>
          </cell>
          <cell r="M206">
            <v>0</v>
          </cell>
          <cell r="N206">
            <v>0</v>
          </cell>
          <cell r="O206">
            <v>0</v>
          </cell>
          <cell r="P206">
            <v>0</v>
          </cell>
          <cell r="Q206">
            <v>0</v>
          </cell>
        </row>
        <row r="207">
          <cell r="A207" t="str">
            <v>P24</v>
          </cell>
          <cell r="B207" t="str">
            <v>Building Maintenance and Services</v>
          </cell>
          <cell r="C207">
            <v>52546016</v>
          </cell>
          <cell r="D207" t="str">
            <v>Grounds Keeping AG</v>
          </cell>
          <cell r="E207" t="str">
            <v>675.8</v>
          </cell>
          <cell r="F207">
            <v>11195</v>
          </cell>
          <cell r="G207">
            <v>4305</v>
          </cell>
          <cell r="H207">
            <v>28855</v>
          </cell>
          <cell r="I207">
            <v>14220</v>
          </cell>
          <cell r="J207">
            <v>11486</v>
          </cell>
          <cell r="K207">
            <v>22352</v>
          </cell>
          <cell r="L207">
            <v>0</v>
          </cell>
          <cell r="M207">
            <v>0</v>
          </cell>
          <cell r="N207">
            <v>0</v>
          </cell>
          <cell r="O207">
            <v>0</v>
          </cell>
          <cell r="P207">
            <v>0</v>
          </cell>
          <cell r="Q207">
            <v>0</v>
          </cell>
        </row>
        <row r="208">
          <cell r="A208" t="str">
            <v>P24</v>
          </cell>
          <cell r="B208" t="str">
            <v>Building Maintenance and Services</v>
          </cell>
          <cell r="C208">
            <v>52548000</v>
          </cell>
          <cell r="D208" t="str">
            <v>Heating Oil/Gas</v>
          </cell>
          <cell r="E208" t="str">
            <v>675.8</v>
          </cell>
          <cell r="F208">
            <v>0</v>
          </cell>
          <cell r="G208">
            <v>0</v>
          </cell>
          <cell r="H208">
            <v>0</v>
          </cell>
          <cell r="I208">
            <v>0</v>
          </cell>
          <cell r="J208">
            <v>0</v>
          </cell>
          <cell r="K208">
            <v>0</v>
          </cell>
          <cell r="L208">
            <v>246</v>
          </cell>
          <cell r="M208">
            <v>429</v>
          </cell>
          <cell r="N208">
            <v>1769</v>
          </cell>
          <cell r="O208">
            <v>5317</v>
          </cell>
          <cell r="P208">
            <v>2667</v>
          </cell>
          <cell r="Q208">
            <v>2667</v>
          </cell>
        </row>
        <row r="209">
          <cell r="A209" t="str">
            <v>P24</v>
          </cell>
          <cell r="B209" t="str">
            <v>Building Maintenance and Services</v>
          </cell>
          <cell r="C209">
            <v>52548013</v>
          </cell>
          <cell r="D209" t="str">
            <v>Heating Oil/Gas WT</v>
          </cell>
          <cell r="E209" t="str">
            <v>675.3</v>
          </cell>
          <cell r="F209">
            <v>3344</v>
          </cell>
          <cell r="G209">
            <v>3131</v>
          </cell>
          <cell r="H209">
            <v>188</v>
          </cell>
          <cell r="I209">
            <v>23</v>
          </cell>
          <cell r="J209">
            <v>120</v>
          </cell>
          <cell r="K209">
            <v>92</v>
          </cell>
          <cell r="L209">
            <v>0</v>
          </cell>
          <cell r="M209">
            <v>0</v>
          </cell>
          <cell r="N209">
            <v>0</v>
          </cell>
          <cell r="O209">
            <v>0</v>
          </cell>
          <cell r="P209">
            <v>0</v>
          </cell>
          <cell r="Q209">
            <v>0</v>
          </cell>
        </row>
        <row r="210">
          <cell r="A210" t="str">
            <v>P24</v>
          </cell>
          <cell r="B210" t="str">
            <v>Building Maintenance and Services</v>
          </cell>
          <cell r="C210">
            <v>52548014</v>
          </cell>
          <cell r="D210" t="str">
            <v>Heating Oil/Gas TD</v>
          </cell>
          <cell r="E210" t="str">
            <v>675.5</v>
          </cell>
          <cell r="F210">
            <v>0</v>
          </cell>
          <cell r="G210">
            <v>0</v>
          </cell>
          <cell r="H210">
            <v>0</v>
          </cell>
          <cell r="I210">
            <v>0</v>
          </cell>
          <cell r="J210">
            <v>0</v>
          </cell>
          <cell r="K210">
            <v>0</v>
          </cell>
          <cell r="L210">
            <v>0</v>
          </cell>
          <cell r="M210">
            <v>0</v>
          </cell>
          <cell r="N210">
            <v>0</v>
          </cell>
          <cell r="O210">
            <v>0</v>
          </cell>
          <cell r="P210">
            <v>0</v>
          </cell>
          <cell r="Q210">
            <v>0</v>
          </cell>
        </row>
        <row r="211">
          <cell r="A211" t="str">
            <v>P24</v>
          </cell>
          <cell r="B211" t="str">
            <v>Building Maintenance and Services</v>
          </cell>
          <cell r="C211">
            <v>52548016</v>
          </cell>
          <cell r="D211" t="str">
            <v>Heating Oil/Gas AG</v>
          </cell>
          <cell r="E211" t="str">
            <v>675.8</v>
          </cell>
          <cell r="F211">
            <v>1126</v>
          </cell>
          <cell r="G211">
            <v>519</v>
          </cell>
          <cell r="H211">
            <v>187</v>
          </cell>
          <cell r="I211">
            <v>152</v>
          </cell>
          <cell r="J211">
            <v>209</v>
          </cell>
          <cell r="K211">
            <v>178</v>
          </cell>
          <cell r="L211">
            <v>0</v>
          </cell>
          <cell r="M211">
            <v>0</v>
          </cell>
          <cell r="N211">
            <v>0</v>
          </cell>
          <cell r="O211">
            <v>0</v>
          </cell>
          <cell r="P211">
            <v>0</v>
          </cell>
          <cell r="Q211">
            <v>0</v>
          </cell>
        </row>
        <row r="212">
          <cell r="A212" t="str">
            <v>P24</v>
          </cell>
          <cell r="B212" t="str">
            <v>Building Maintenance and Services</v>
          </cell>
          <cell r="C212">
            <v>52550000</v>
          </cell>
          <cell r="D212" t="str">
            <v>Janitorial</v>
          </cell>
          <cell r="E212" t="str">
            <v>675.8</v>
          </cell>
          <cell r="F212">
            <v>0</v>
          </cell>
          <cell r="G212">
            <v>0</v>
          </cell>
          <cell r="H212">
            <v>0</v>
          </cell>
          <cell r="I212">
            <v>0</v>
          </cell>
          <cell r="J212">
            <v>0</v>
          </cell>
          <cell r="K212">
            <v>0</v>
          </cell>
          <cell r="L212">
            <v>7654</v>
          </cell>
          <cell r="M212">
            <v>2052</v>
          </cell>
          <cell r="N212">
            <v>10398</v>
          </cell>
          <cell r="O212">
            <v>10110</v>
          </cell>
          <cell r="P212">
            <v>12322</v>
          </cell>
          <cell r="Q212">
            <v>2581</v>
          </cell>
        </row>
        <row r="213">
          <cell r="A213" t="str">
            <v>P24</v>
          </cell>
          <cell r="B213" t="str">
            <v>Building Maintenance and Services</v>
          </cell>
          <cell r="C213">
            <v>52550013</v>
          </cell>
          <cell r="D213" t="str">
            <v>Janitorial WT</v>
          </cell>
          <cell r="E213" t="str">
            <v>675.3</v>
          </cell>
          <cell r="F213">
            <v>1025</v>
          </cell>
          <cell r="G213">
            <v>172</v>
          </cell>
          <cell r="H213">
            <v>88</v>
          </cell>
          <cell r="I213">
            <v>88</v>
          </cell>
          <cell r="J213">
            <v>89</v>
          </cell>
          <cell r="K213">
            <v>89</v>
          </cell>
          <cell r="L213">
            <v>0</v>
          </cell>
          <cell r="M213">
            <v>0</v>
          </cell>
          <cell r="N213">
            <v>0</v>
          </cell>
          <cell r="O213">
            <v>0</v>
          </cell>
          <cell r="P213">
            <v>0</v>
          </cell>
          <cell r="Q213">
            <v>0</v>
          </cell>
        </row>
        <row r="214">
          <cell r="A214" t="str">
            <v>P24</v>
          </cell>
          <cell r="B214" t="str">
            <v>Building Maintenance and Services</v>
          </cell>
          <cell r="C214">
            <v>52550014</v>
          </cell>
          <cell r="D214" t="str">
            <v>Janitorial TD</v>
          </cell>
          <cell r="E214" t="str">
            <v>675.5</v>
          </cell>
          <cell r="F214">
            <v>1559</v>
          </cell>
          <cell r="G214">
            <v>1026</v>
          </cell>
          <cell r="H214">
            <v>1532</v>
          </cell>
          <cell r="I214">
            <v>1295</v>
          </cell>
          <cell r="J214">
            <v>562</v>
          </cell>
          <cell r="K214">
            <v>1663</v>
          </cell>
          <cell r="L214">
            <v>0</v>
          </cell>
          <cell r="M214">
            <v>0</v>
          </cell>
          <cell r="N214">
            <v>0</v>
          </cell>
          <cell r="O214">
            <v>0</v>
          </cell>
          <cell r="P214">
            <v>0</v>
          </cell>
          <cell r="Q214">
            <v>0</v>
          </cell>
        </row>
        <row r="215">
          <cell r="A215" t="str">
            <v>P24</v>
          </cell>
          <cell r="B215" t="str">
            <v>Building Maintenance and Services</v>
          </cell>
          <cell r="C215">
            <v>52550016</v>
          </cell>
          <cell r="D215" t="str">
            <v>Janitorial AG</v>
          </cell>
          <cell r="E215" t="str">
            <v>675.8</v>
          </cell>
          <cell r="F215">
            <v>5239</v>
          </cell>
          <cell r="G215">
            <v>5131</v>
          </cell>
          <cell r="H215">
            <v>5195</v>
          </cell>
          <cell r="I215">
            <v>5178</v>
          </cell>
          <cell r="J215">
            <v>5591</v>
          </cell>
          <cell r="K215">
            <v>6510</v>
          </cell>
          <cell r="L215">
            <v>0</v>
          </cell>
          <cell r="M215">
            <v>0</v>
          </cell>
          <cell r="N215">
            <v>0</v>
          </cell>
          <cell r="O215">
            <v>0</v>
          </cell>
          <cell r="P215">
            <v>0</v>
          </cell>
          <cell r="Q215">
            <v>0</v>
          </cell>
        </row>
        <row r="216">
          <cell r="A216" t="str">
            <v>P24</v>
          </cell>
          <cell r="B216" t="str">
            <v>Building Maintenance and Services</v>
          </cell>
          <cell r="C216">
            <v>52571000</v>
          </cell>
          <cell r="D216" t="str">
            <v>Security Svc</v>
          </cell>
          <cell r="E216" t="str">
            <v>675.8</v>
          </cell>
          <cell r="F216">
            <v>0</v>
          </cell>
          <cell r="G216">
            <v>0</v>
          </cell>
          <cell r="H216">
            <v>0</v>
          </cell>
          <cell r="I216">
            <v>0</v>
          </cell>
          <cell r="J216">
            <v>0</v>
          </cell>
          <cell r="K216">
            <v>0</v>
          </cell>
          <cell r="L216">
            <v>1787</v>
          </cell>
          <cell r="M216">
            <v>1899</v>
          </cell>
          <cell r="N216">
            <v>1739</v>
          </cell>
          <cell r="O216">
            <v>1787</v>
          </cell>
          <cell r="P216">
            <v>2968</v>
          </cell>
          <cell r="Q216">
            <v>4307</v>
          </cell>
        </row>
        <row r="217">
          <cell r="A217" t="str">
            <v>P24</v>
          </cell>
          <cell r="B217" t="str">
            <v>Building Maintenance and Services</v>
          </cell>
          <cell r="C217">
            <v>52571011</v>
          </cell>
          <cell r="D217" t="str">
            <v>Security Svc SS</v>
          </cell>
          <cell r="E217" t="str">
            <v>675.1</v>
          </cell>
          <cell r="F217">
            <v>2415</v>
          </cell>
          <cell r="G217">
            <v>2415</v>
          </cell>
          <cell r="H217">
            <v>2415</v>
          </cell>
          <cell r="I217">
            <v>2415</v>
          </cell>
          <cell r="J217">
            <v>2415</v>
          </cell>
          <cell r="K217">
            <v>2415</v>
          </cell>
          <cell r="L217">
            <v>0</v>
          </cell>
          <cell r="M217">
            <v>0</v>
          </cell>
          <cell r="N217">
            <v>0</v>
          </cell>
          <cell r="O217">
            <v>0</v>
          </cell>
          <cell r="P217">
            <v>0</v>
          </cell>
          <cell r="Q217">
            <v>0</v>
          </cell>
        </row>
        <row r="218">
          <cell r="A218" t="str">
            <v>P24</v>
          </cell>
          <cell r="B218" t="str">
            <v>Building Maintenance and Services</v>
          </cell>
          <cell r="C218">
            <v>52571014</v>
          </cell>
          <cell r="D218" t="str">
            <v>Security Svc TD</v>
          </cell>
          <cell r="E218" t="str">
            <v>675.5</v>
          </cell>
          <cell r="F218">
            <v>0</v>
          </cell>
          <cell r="G218">
            <v>0</v>
          </cell>
          <cell r="H218">
            <v>0</v>
          </cell>
          <cell r="I218">
            <v>0</v>
          </cell>
          <cell r="J218">
            <v>222</v>
          </cell>
          <cell r="K218">
            <v>83</v>
          </cell>
          <cell r="L218">
            <v>0</v>
          </cell>
          <cell r="M218">
            <v>0</v>
          </cell>
          <cell r="N218">
            <v>0</v>
          </cell>
          <cell r="O218">
            <v>0</v>
          </cell>
          <cell r="P218">
            <v>0</v>
          </cell>
          <cell r="Q218">
            <v>0</v>
          </cell>
        </row>
        <row r="219">
          <cell r="A219" t="str">
            <v>P24</v>
          </cell>
          <cell r="B219" t="str">
            <v>Building Maintenance and Services</v>
          </cell>
          <cell r="C219">
            <v>52571016</v>
          </cell>
          <cell r="D219" t="str">
            <v>Security Svc AG</v>
          </cell>
          <cell r="E219" t="str">
            <v>675.8</v>
          </cell>
          <cell r="F219">
            <v>0</v>
          </cell>
          <cell r="G219">
            <v>0</v>
          </cell>
          <cell r="H219">
            <v>0</v>
          </cell>
          <cell r="I219">
            <v>0</v>
          </cell>
          <cell r="J219">
            <v>0</v>
          </cell>
          <cell r="K219">
            <v>0</v>
          </cell>
          <cell r="L219">
            <v>0</v>
          </cell>
          <cell r="M219">
            <v>0</v>
          </cell>
          <cell r="N219">
            <v>0</v>
          </cell>
          <cell r="O219">
            <v>0</v>
          </cell>
          <cell r="P219">
            <v>0</v>
          </cell>
          <cell r="Q219">
            <v>0</v>
          </cell>
        </row>
        <row r="220">
          <cell r="A220" t="str">
            <v>P24</v>
          </cell>
          <cell r="B220" t="str">
            <v>Building Maintenance and Services</v>
          </cell>
          <cell r="C220">
            <v>52571100</v>
          </cell>
          <cell r="D220" t="str">
            <v>Add'l Security Costs</v>
          </cell>
          <cell r="E220" t="str">
            <v>675.8</v>
          </cell>
          <cell r="F220">
            <v>5809</v>
          </cell>
          <cell r="G220">
            <v>5809</v>
          </cell>
          <cell r="H220">
            <v>3552</v>
          </cell>
          <cell r="I220">
            <v>4647</v>
          </cell>
          <cell r="J220">
            <v>6971</v>
          </cell>
          <cell r="K220">
            <v>4780</v>
          </cell>
          <cell r="L220">
            <v>4333</v>
          </cell>
          <cell r="M220">
            <v>4333</v>
          </cell>
          <cell r="N220">
            <v>4333</v>
          </cell>
          <cell r="O220">
            <v>4333</v>
          </cell>
          <cell r="P220">
            <v>5833</v>
          </cell>
          <cell r="Q220">
            <v>5833</v>
          </cell>
        </row>
        <row r="221">
          <cell r="A221" t="str">
            <v>P24</v>
          </cell>
          <cell r="B221" t="str">
            <v>Building Maintenance and Services</v>
          </cell>
          <cell r="C221">
            <v>52578000</v>
          </cell>
          <cell r="D221" t="str">
            <v>Trash Removal</v>
          </cell>
          <cell r="E221" t="str">
            <v>675.8</v>
          </cell>
          <cell r="F221">
            <v>0</v>
          </cell>
          <cell r="G221">
            <v>0</v>
          </cell>
          <cell r="H221">
            <v>0</v>
          </cell>
          <cell r="I221">
            <v>0</v>
          </cell>
          <cell r="J221">
            <v>0</v>
          </cell>
          <cell r="K221">
            <v>0</v>
          </cell>
          <cell r="L221">
            <v>2006</v>
          </cell>
          <cell r="M221">
            <v>2847</v>
          </cell>
          <cell r="N221">
            <v>1992</v>
          </cell>
          <cell r="O221">
            <v>1950</v>
          </cell>
          <cell r="P221">
            <v>1775</v>
          </cell>
          <cell r="Q221">
            <v>1622</v>
          </cell>
        </row>
        <row r="222">
          <cell r="A222" t="str">
            <v>P24</v>
          </cell>
          <cell r="B222" t="str">
            <v>Building Maintenance and Services</v>
          </cell>
          <cell r="C222">
            <v>52578013</v>
          </cell>
          <cell r="D222" t="str">
            <v>Trash Removal WT</v>
          </cell>
          <cell r="E222" t="str">
            <v>675.3</v>
          </cell>
          <cell r="F222">
            <v>570</v>
          </cell>
          <cell r="G222">
            <v>981</v>
          </cell>
          <cell r="H222">
            <v>601</v>
          </cell>
          <cell r="I222">
            <v>780</v>
          </cell>
          <cell r="J222">
            <v>504</v>
          </cell>
          <cell r="K222">
            <v>748</v>
          </cell>
          <cell r="L222">
            <v>0</v>
          </cell>
          <cell r="M222">
            <v>0</v>
          </cell>
          <cell r="N222">
            <v>0</v>
          </cell>
          <cell r="O222">
            <v>0</v>
          </cell>
          <cell r="P222">
            <v>0</v>
          </cell>
          <cell r="Q222">
            <v>0</v>
          </cell>
        </row>
        <row r="223">
          <cell r="A223" t="str">
            <v>P24</v>
          </cell>
          <cell r="B223" t="str">
            <v>Building Maintenance and Services</v>
          </cell>
          <cell r="C223">
            <v>52578014</v>
          </cell>
          <cell r="D223" t="str">
            <v>Trash Removal TD</v>
          </cell>
          <cell r="E223" t="str">
            <v>675.5</v>
          </cell>
          <cell r="F223">
            <v>1500</v>
          </cell>
          <cell r="G223">
            <v>129</v>
          </cell>
          <cell r="H223">
            <v>0</v>
          </cell>
          <cell r="I223">
            <v>0</v>
          </cell>
          <cell r="J223">
            <v>1749</v>
          </cell>
          <cell r="K223">
            <v>0</v>
          </cell>
          <cell r="L223">
            <v>0</v>
          </cell>
          <cell r="M223">
            <v>0</v>
          </cell>
          <cell r="N223">
            <v>0</v>
          </cell>
          <cell r="O223">
            <v>0</v>
          </cell>
          <cell r="P223">
            <v>0</v>
          </cell>
          <cell r="Q223">
            <v>0</v>
          </cell>
        </row>
        <row r="224">
          <cell r="A224" t="str">
            <v>P24</v>
          </cell>
          <cell r="B224" t="str">
            <v>Building Maintenance and Services</v>
          </cell>
          <cell r="C224">
            <v>52578016</v>
          </cell>
          <cell r="D224" t="str">
            <v>Trash Removal AG</v>
          </cell>
          <cell r="E224" t="str">
            <v>675.8</v>
          </cell>
          <cell r="F224">
            <v>1230</v>
          </cell>
          <cell r="G224">
            <v>1199</v>
          </cell>
          <cell r="H224">
            <v>577</v>
          </cell>
          <cell r="I224">
            <v>1584</v>
          </cell>
          <cell r="J224">
            <v>192</v>
          </cell>
          <cell r="K224">
            <v>1563</v>
          </cell>
          <cell r="L224">
            <v>0</v>
          </cell>
          <cell r="M224">
            <v>0</v>
          </cell>
          <cell r="N224">
            <v>0</v>
          </cell>
          <cell r="O224">
            <v>0</v>
          </cell>
          <cell r="P224">
            <v>0</v>
          </cell>
          <cell r="Q224">
            <v>0</v>
          </cell>
        </row>
        <row r="225">
          <cell r="A225" t="str">
            <v>P24</v>
          </cell>
          <cell r="B225" t="str">
            <v>Building Maintenance and Services</v>
          </cell>
          <cell r="C225">
            <v>52583000</v>
          </cell>
          <cell r="D225" t="str">
            <v>Water &amp; WW</v>
          </cell>
          <cell r="E225" t="str">
            <v>675.8</v>
          </cell>
          <cell r="F225">
            <v>0</v>
          </cell>
          <cell r="G225">
            <v>0</v>
          </cell>
          <cell r="H225">
            <v>0</v>
          </cell>
          <cell r="I225">
            <v>0</v>
          </cell>
          <cell r="J225">
            <v>0</v>
          </cell>
          <cell r="K225">
            <v>0</v>
          </cell>
          <cell r="L225">
            <v>7134</v>
          </cell>
          <cell r="M225">
            <v>7909</v>
          </cell>
          <cell r="N225">
            <v>5094</v>
          </cell>
          <cell r="O225">
            <v>7973</v>
          </cell>
          <cell r="P225">
            <v>7371</v>
          </cell>
          <cell r="Q225">
            <v>8026</v>
          </cell>
        </row>
        <row r="226">
          <cell r="A226" t="str">
            <v>P24</v>
          </cell>
          <cell r="B226" t="str">
            <v>Building Maintenance and Services</v>
          </cell>
          <cell r="C226">
            <v>52583011</v>
          </cell>
          <cell r="D226" t="str">
            <v>Water &amp; WW SS</v>
          </cell>
          <cell r="E226" t="str">
            <v>675.1</v>
          </cell>
          <cell r="F226">
            <v>6095</v>
          </cell>
          <cell r="G226">
            <v>5459</v>
          </cell>
          <cell r="H226">
            <v>6038</v>
          </cell>
          <cell r="I226">
            <v>4896</v>
          </cell>
          <cell r="J226">
            <v>5184</v>
          </cell>
          <cell r="K226">
            <v>-4</v>
          </cell>
          <cell r="L226">
            <v>0</v>
          </cell>
          <cell r="M226">
            <v>0</v>
          </cell>
          <cell r="N226">
            <v>0</v>
          </cell>
          <cell r="O226">
            <v>0</v>
          </cell>
          <cell r="P226">
            <v>0</v>
          </cell>
          <cell r="Q226">
            <v>0</v>
          </cell>
        </row>
        <row r="227">
          <cell r="A227" t="str">
            <v>P24</v>
          </cell>
          <cell r="B227" t="str">
            <v>Building Maintenance and Services</v>
          </cell>
          <cell r="C227">
            <v>52583013</v>
          </cell>
          <cell r="D227" t="str">
            <v>Water &amp; WW WT</v>
          </cell>
          <cell r="E227" t="str">
            <v>675.3</v>
          </cell>
          <cell r="F227">
            <v>2032</v>
          </cell>
          <cell r="G227">
            <v>-1025</v>
          </cell>
          <cell r="H227">
            <v>58</v>
          </cell>
          <cell r="I227">
            <v>-1875</v>
          </cell>
          <cell r="J227">
            <v>965</v>
          </cell>
          <cell r="K227">
            <v>5630</v>
          </cell>
          <cell r="L227">
            <v>0</v>
          </cell>
          <cell r="M227">
            <v>0</v>
          </cell>
          <cell r="N227">
            <v>0</v>
          </cell>
          <cell r="O227">
            <v>0</v>
          </cell>
          <cell r="P227">
            <v>0</v>
          </cell>
          <cell r="Q227">
            <v>0</v>
          </cell>
        </row>
        <row r="228">
          <cell r="A228" t="str">
            <v>P24</v>
          </cell>
          <cell r="B228" t="str">
            <v>Building Maintenance and Services</v>
          </cell>
          <cell r="C228">
            <v>52583014</v>
          </cell>
          <cell r="D228" t="str">
            <v>Water &amp; WW TD</v>
          </cell>
          <cell r="E228" t="str">
            <v>675.5</v>
          </cell>
          <cell r="F228">
            <v>23</v>
          </cell>
          <cell r="G228">
            <v>-21</v>
          </cell>
          <cell r="H228">
            <v>-21</v>
          </cell>
          <cell r="I228">
            <v>21</v>
          </cell>
          <cell r="J228">
            <v>-3</v>
          </cell>
          <cell r="K228">
            <v>1</v>
          </cell>
          <cell r="L228">
            <v>0</v>
          </cell>
          <cell r="M228">
            <v>0</v>
          </cell>
          <cell r="N228">
            <v>0</v>
          </cell>
          <cell r="O228">
            <v>0</v>
          </cell>
          <cell r="P228">
            <v>0</v>
          </cell>
          <cell r="Q228">
            <v>0</v>
          </cell>
        </row>
        <row r="229">
          <cell r="A229" t="str">
            <v>P24</v>
          </cell>
          <cell r="B229" t="str">
            <v>Building Maintenance and Services</v>
          </cell>
          <cell r="C229">
            <v>52583016</v>
          </cell>
          <cell r="D229" t="str">
            <v>Water &amp; WW AG</v>
          </cell>
          <cell r="E229" t="str">
            <v>675.8</v>
          </cell>
          <cell r="F229">
            <v>2334</v>
          </cell>
          <cell r="G229">
            <v>2005</v>
          </cell>
          <cell r="H229">
            <v>896</v>
          </cell>
          <cell r="I229">
            <v>2250</v>
          </cell>
          <cell r="J229">
            <v>1079</v>
          </cell>
          <cell r="K229">
            <v>339</v>
          </cell>
          <cell r="L229">
            <v>0</v>
          </cell>
          <cell r="M229">
            <v>0</v>
          </cell>
          <cell r="N229">
            <v>0</v>
          </cell>
          <cell r="O229">
            <v>0</v>
          </cell>
          <cell r="P229">
            <v>0</v>
          </cell>
          <cell r="Q229">
            <v>0</v>
          </cell>
        </row>
        <row r="230">
          <cell r="A230" t="str">
            <v>P24 Total</v>
          </cell>
          <cell r="F230">
            <v>58831</v>
          </cell>
          <cell r="G230">
            <v>60453</v>
          </cell>
          <cell r="H230">
            <v>69078</v>
          </cell>
          <cell r="I230">
            <v>55112</v>
          </cell>
          <cell r="J230">
            <v>56401</v>
          </cell>
          <cell r="K230">
            <v>76304</v>
          </cell>
          <cell r="L230">
            <v>49254</v>
          </cell>
          <cell r="M230">
            <v>46036</v>
          </cell>
          <cell r="N230">
            <v>44789</v>
          </cell>
          <cell r="O230">
            <v>51601</v>
          </cell>
          <cell r="P230">
            <v>52157</v>
          </cell>
          <cell r="Q230">
            <v>73153</v>
          </cell>
        </row>
        <row r="231">
          <cell r="A231" t="str">
            <v>P25</v>
          </cell>
          <cell r="B231" t="str">
            <v>Telecommunication expenses</v>
          </cell>
          <cell r="C231">
            <v>52574000</v>
          </cell>
          <cell r="D231" t="str">
            <v>Telephone</v>
          </cell>
          <cell r="E231" t="str">
            <v>675.8</v>
          </cell>
          <cell r="F231">
            <v>0</v>
          </cell>
          <cell r="G231">
            <v>0</v>
          </cell>
          <cell r="H231">
            <v>0</v>
          </cell>
          <cell r="I231">
            <v>0</v>
          </cell>
          <cell r="J231">
            <v>0</v>
          </cell>
          <cell r="K231">
            <v>0</v>
          </cell>
          <cell r="L231">
            <v>10023</v>
          </cell>
          <cell r="M231">
            <v>10284</v>
          </cell>
          <cell r="N231">
            <v>10051</v>
          </cell>
          <cell r="O231">
            <v>10366</v>
          </cell>
          <cell r="P231">
            <v>9773</v>
          </cell>
          <cell r="Q231">
            <v>9810</v>
          </cell>
        </row>
        <row r="232">
          <cell r="A232" t="str">
            <v>P25</v>
          </cell>
          <cell r="B232" t="str">
            <v>Telecommunication expenses</v>
          </cell>
          <cell r="C232">
            <v>52574013</v>
          </cell>
          <cell r="D232" t="str">
            <v>Telephone WT</v>
          </cell>
          <cell r="E232" t="str">
            <v>675.3</v>
          </cell>
          <cell r="F232">
            <v>3490</v>
          </cell>
          <cell r="G232">
            <v>1743</v>
          </cell>
          <cell r="H232">
            <v>2953</v>
          </cell>
          <cell r="I232">
            <v>2663</v>
          </cell>
          <cell r="J232">
            <v>1049</v>
          </cell>
          <cell r="K232">
            <v>1856</v>
          </cell>
          <cell r="L232">
            <v>0</v>
          </cell>
          <cell r="M232">
            <v>0</v>
          </cell>
          <cell r="N232">
            <v>0</v>
          </cell>
          <cell r="O232">
            <v>0</v>
          </cell>
          <cell r="P232">
            <v>0</v>
          </cell>
          <cell r="Q232">
            <v>0</v>
          </cell>
        </row>
        <row r="233">
          <cell r="A233" t="str">
            <v>P25</v>
          </cell>
          <cell r="B233" t="str">
            <v>Telecommunication expenses</v>
          </cell>
          <cell r="C233">
            <v>52574014</v>
          </cell>
          <cell r="D233" t="str">
            <v>Telephone TD</v>
          </cell>
          <cell r="E233" t="str">
            <v>675.5</v>
          </cell>
          <cell r="F233">
            <v>0</v>
          </cell>
          <cell r="G233">
            <v>0</v>
          </cell>
          <cell r="H233">
            <v>0</v>
          </cell>
          <cell r="I233">
            <v>0</v>
          </cell>
          <cell r="J233">
            <v>0</v>
          </cell>
          <cell r="K233">
            <v>0</v>
          </cell>
          <cell r="L233">
            <v>0</v>
          </cell>
          <cell r="M233">
            <v>0</v>
          </cell>
          <cell r="N233">
            <v>0</v>
          </cell>
          <cell r="O233">
            <v>0</v>
          </cell>
          <cell r="P233">
            <v>0</v>
          </cell>
          <cell r="Q233">
            <v>0</v>
          </cell>
        </row>
        <row r="234">
          <cell r="A234" t="str">
            <v>P25</v>
          </cell>
          <cell r="B234" t="str">
            <v>Telecommunication expenses</v>
          </cell>
          <cell r="C234">
            <v>52574015</v>
          </cell>
          <cell r="D234" t="str">
            <v>Telephone CA</v>
          </cell>
          <cell r="E234" t="str">
            <v>675.7</v>
          </cell>
          <cell r="F234">
            <v>6804</v>
          </cell>
          <cell r="G234">
            <v>5119</v>
          </cell>
          <cell r="H234">
            <v>6124</v>
          </cell>
          <cell r="I234">
            <v>3398</v>
          </cell>
          <cell r="J234">
            <v>4170</v>
          </cell>
          <cell r="K234">
            <v>5386</v>
          </cell>
          <cell r="L234">
            <v>0</v>
          </cell>
          <cell r="M234">
            <v>0</v>
          </cell>
          <cell r="N234">
            <v>0</v>
          </cell>
          <cell r="O234">
            <v>0</v>
          </cell>
          <cell r="P234">
            <v>0</v>
          </cell>
          <cell r="Q234">
            <v>0</v>
          </cell>
        </row>
        <row r="235">
          <cell r="A235" t="str">
            <v>P25</v>
          </cell>
          <cell r="B235" t="str">
            <v>Telecommunication expenses</v>
          </cell>
          <cell r="C235">
            <v>52574016</v>
          </cell>
          <cell r="D235" t="str">
            <v>Telephone AG</v>
          </cell>
          <cell r="E235" t="str">
            <v>675.8</v>
          </cell>
          <cell r="F235">
            <v>2137</v>
          </cell>
          <cell r="G235">
            <v>599</v>
          </cell>
          <cell r="H235">
            <v>1516</v>
          </cell>
          <cell r="I235">
            <v>835</v>
          </cell>
          <cell r="J235">
            <v>1365</v>
          </cell>
          <cell r="K235">
            <v>1090</v>
          </cell>
          <cell r="L235">
            <v>0</v>
          </cell>
          <cell r="M235">
            <v>0</v>
          </cell>
          <cell r="N235">
            <v>0</v>
          </cell>
          <cell r="O235">
            <v>0</v>
          </cell>
          <cell r="P235">
            <v>0</v>
          </cell>
          <cell r="Q235">
            <v>0</v>
          </cell>
        </row>
        <row r="236">
          <cell r="A236" t="str">
            <v>P25</v>
          </cell>
          <cell r="B236" t="str">
            <v>Telecommunication expenses</v>
          </cell>
          <cell r="C236">
            <v>52574100</v>
          </cell>
          <cell r="D236" t="str">
            <v>Cell Phone</v>
          </cell>
          <cell r="E236" t="str">
            <v>675.8</v>
          </cell>
          <cell r="F236">
            <v>0</v>
          </cell>
          <cell r="G236">
            <v>0</v>
          </cell>
          <cell r="H236">
            <v>0</v>
          </cell>
          <cell r="I236">
            <v>0</v>
          </cell>
          <cell r="J236">
            <v>0</v>
          </cell>
          <cell r="K236">
            <v>0</v>
          </cell>
          <cell r="L236">
            <v>20466</v>
          </cell>
          <cell r="M236">
            <v>5797</v>
          </cell>
          <cell r="N236">
            <v>10188</v>
          </cell>
          <cell r="O236">
            <v>7456</v>
          </cell>
          <cell r="P236">
            <v>8942</v>
          </cell>
          <cell r="Q236">
            <v>9235</v>
          </cell>
        </row>
        <row r="237">
          <cell r="A237" t="str">
            <v>P25</v>
          </cell>
          <cell r="B237" t="str">
            <v>Telecommunication expenses</v>
          </cell>
          <cell r="C237">
            <v>52574111</v>
          </cell>
          <cell r="D237" t="str">
            <v>Cell Phone SS</v>
          </cell>
          <cell r="E237" t="str">
            <v>675.1</v>
          </cell>
          <cell r="F237">
            <v>0</v>
          </cell>
          <cell r="G237">
            <v>0</v>
          </cell>
          <cell r="H237">
            <v>0</v>
          </cell>
          <cell r="I237">
            <v>0</v>
          </cell>
          <cell r="J237">
            <v>0</v>
          </cell>
          <cell r="K237">
            <v>0</v>
          </cell>
          <cell r="L237">
            <v>0</v>
          </cell>
          <cell r="M237">
            <v>0</v>
          </cell>
          <cell r="N237">
            <v>0</v>
          </cell>
          <cell r="O237">
            <v>0</v>
          </cell>
          <cell r="P237">
            <v>0</v>
          </cell>
          <cell r="Q237">
            <v>0</v>
          </cell>
        </row>
        <row r="238">
          <cell r="A238" t="str">
            <v>P25</v>
          </cell>
          <cell r="B238" t="str">
            <v>Telecommunication expenses</v>
          </cell>
          <cell r="C238">
            <v>52574113</v>
          </cell>
          <cell r="D238" t="str">
            <v>Cell Phone WT</v>
          </cell>
          <cell r="E238" t="str">
            <v>675.3</v>
          </cell>
          <cell r="F238">
            <v>-36</v>
          </cell>
          <cell r="G238">
            <v>263</v>
          </cell>
          <cell r="H238">
            <v>378</v>
          </cell>
          <cell r="I238">
            <v>282</v>
          </cell>
          <cell r="J238">
            <v>309</v>
          </cell>
          <cell r="K238">
            <v>1791</v>
          </cell>
          <cell r="L238">
            <v>0</v>
          </cell>
          <cell r="M238">
            <v>0</v>
          </cell>
          <cell r="N238">
            <v>0</v>
          </cell>
          <cell r="O238">
            <v>0</v>
          </cell>
          <cell r="P238">
            <v>0</v>
          </cell>
          <cell r="Q238">
            <v>0</v>
          </cell>
        </row>
        <row r="239">
          <cell r="A239" t="str">
            <v>P25</v>
          </cell>
          <cell r="B239" t="str">
            <v>Telecommunication expenses</v>
          </cell>
          <cell r="C239">
            <v>52574114</v>
          </cell>
          <cell r="D239" t="str">
            <v>Cell Phone TD</v>
          </cell>
          <cell r="E239" t="str">
            <v>675.5</v>
          </cell>
          <cell r="F239">
            <v>55</v>
          </cell>
          <cell r="G239">
            <v>106</v>
          </cell>
          <cell r="H239">
            <v>563</v>
          </cell>
          <cell r="I239">
            <v>277</v>
          </cell>
          <cell r="J239">
            <v>269</v>
          </cell>
          <cell r="K239">
            <v>335</v>
          </cell>
          <cell r="L239">
            <v>0</v>
          </cell>
          <cell r="M239">
            <v>0</v>
          </cell>
          <cell r="N239">
            <v>0</v>
          </cell>
          <cell r="O239">
            <v>0</v>
          </cell>
          <cell r="P239">
            <v>0</v>
          </cell>
          <cell r="Q239">
            <v>0</v>
          </cell>
        </row>
        <row r="240">
          <cell r="A240" t="str">
            <v>P25</v>
          </cell>
          <cell r="B240" t="str">
            <v>Telecommunication expenses</v>
          </cell>
          <cell r="C240">
            <v>52574115</v>
          </cell>
          <cell r="D240" t="str">
            <v>Cell Phone CA</v>
          </cell>
          <cell r="E240" t="str">
            <v>675.7</v>
          </cell>
          <cell r="F240">
            <v>1877</v>
          </cell>
          <cell r="G240">
            <v>1299</v>
          </cell>
          <cell r="H240">
            <v>3230</v>
          </cell>
          <cell r="I240">
            <v>2654</v>
          </cell>
          <cell r="J240">
            <v>2565</v>
          </cell>
          <cell r="K240">
            <v>2839</v>
          </cell>
          <cell r="L240">
            <v>715</v>
          </cell>
          <cell r="M240">
            <v>715</v>
          </cell>
          <cell r="N240">
            <v>715</v>
          </cell>
          <cell r="O240">
            <v>715</v>
          </cell>
          <cell r="P240">
            <v>962</v>
          </cell>
          <cell r="Q240">
            <v>962</v>
          </cell>
        </row>
        <row r="241">
          <cell r="A241" t="str">
            <v>P25</v>
          </cell>
          <cell r="B241" t="str">
            <v>Telecommunication expenses</v>
          </cell>
          <cell r="C241">
            <v>52574116</v>
          </cell>
          <cell r="D241" t="str">
            <v>Cell Phone AG</v>
          </cell>
          <cell r="E241" t="str">
            <v>675.8</v>
          </cell>
          <cell r="F241">
            <v>8230</v>
          </cell>
          <cell r="G241">
            <v>5202</v>
          </cell>
          <cell r="H241">
            <v>9233</v>
          </cell>
          <cell r="I241">
            <v>8591</v>
          </cell>
          <cell r="J241">
            <v>7887</v>
          </cell>
          <cell r="K241">
            <v>13011</v>
          </cell>
          <cell r="L241">
            <v>0</v>
          </cell>
          <cell r="M241">
            <v>0</v>
          </cell>
          <cell r="N241">
            <v>0</v>
          </cell>
          <cell r="O241">
            <v>0</v>
          </cell>
          <cell r="P241">
            <v>0</v>
          </cell>
          <cell r="Q241">
            <v>0</v>
          </cell>
        </row>
        <row r="242">
          <cell r="A242" t="str">
            <v>P25</v>
          </cell>
          <cell r="B242" t="str">
            <v>Telecommunication expenses</v>
          </cell>
          <cell r="C242">
            <v>52574200</v>
          </cell>
          <cell r="D242" t="str">
            <v>Data Lines AG</v>
          </cell>
          <cell r="E242" t="str">
            <v>675.8</v>
          </cell>
          <cell r="F242">
            <v>0</v>
          </cell>
          <cell r="G242">
            <v>0</v>
          </cell>
          <cell r="H242">
            <v>0</v>
          </cell>
          <cell r="I242">
            <v>0</v>
          </cell>
          <cell r="J242">
            <v>0</v>
          </cell>
          <cell r="K242">
            <v>0</v>
          </cell>
          <cell r="L242">
            <v>0</v>
          </cell>
          <cell r="M242">
            <v>0</v>
          </cell>
          <cell r="N242">
            <v>0</v>
          </cell>
          <cell r="O242">
            <v>0</v>
          </cell>
          <cell r="P242">
            <v>0</v>
          </cell>
          <cell r="Q242">
            <v>0</v>
          </cell>
        </row>
        <row r="243">
          <cell r="A243" t="str">
            <v>P25</v>
          </cell>
          <cell r="B243" t="str">
            <v>Telecommunication expenses</v>
          </cell>
          <cell r="C243">
            <v>52574300</v>
          </cell>
          <cell r="D243" t="str">
            <v>Wireless Serv 1st</v>
          </cell>
          <cell r="E243" t="str">
            <v>675.8</v>
          </cell>
          <cell r="F243">
            <v>0</v>
          </cell>
          <cell r="G243">
            <v>0</v>
          </cell>
          <cell r="H243">
            <v>0</v>
          </cell>
          <cell r="I243">
            <v>0</v>
          </cell>
          <cell r="J243">
            <v>0</v>
          </cell>
          <cell r="K243">
            <v>0</v>
          </cell>
          <cell r="L243">
            <v>0</v>
          </cell>
          <cell r="M243">
            <v>0</v>
          </cell>
          <cell r="N243">
            <v>0</v>
          </cell>
          <cell r="O243">
            <v>0</v>
          </cell>
          <cell r="P243">
            <v>0</v>
          </cell>
          <cell r="Q243">
            <v>0</v>
          </cell>
        </row>
        <row r="244">
          <cell r="A244" t="str">
            <v>P25</v>
          </cell>
          <cell r="B244" t="str">
            <v>Telecommunication expenses</v>
          </cell>
          <cell r="C244">
            <v>52574316</v>
          </cell>
          <cell r="D244" t="str">
            <v>Wireless Serv 1st AG</v>
          </cell>
          <cell r="E244" t="str">
            <v>675.8</v>
          </cell>
          <cell r="F244">
            <v>0</v>
          </cell>
          <cell r="G244">
            <v>0</v>
          </cell>
          <cell r="H244">
            <v>45</v>
          </cell>
          <cell r="I244">
            <v>24</v>
          </cell>
          <cell r="J244">
            <v>27</v>
          </cell>
          <cell r="K244">
            <v>24</v>
          </cell>
          <cell r="L244">
            <v>0</v>
          </cell>
          <cell r="M244">
            <v>0</v>
          </cell>
          <cell r="N244">
            <v>0</v>
          </cell>
          <cell r="O244">
            <v>0</v>
          </cell>
          <cell r="P244">
            <v>0</v>
          </cell>
          <cell r="Q244">
            <v>0</v>
          </cell>
        </row>
        <row r="245">
          <cell r="A245" t="str">
            <v>P25 Total</v>
          </cell>
          <cell r="F245">
            <v>22557</v>
          </cell>
          <cell r="G245">
            <v>14331</v>
          </cell>
          <cell r="H245">
            <v>24042</v>
          </cell>
          <cell r="I245">
            <v>18724</v>
          </cell>
          <cell r="J245">
            <v>17641</v>
          </cell>
          <cell r="K245">
            <v>26332</v>
          </cell>
          <cell r="L245">
            <v>31204</v>
          </cell>
          <cell r="M245">
            <v>16796</v>
          </cell>
          <cell r="N245">
            <v>20954</v>
          </cell>
          <cell r="O245">
            <v>18537</v>
          </cell>
          <cell r="P245">
            <v>19677</v>
          </cell>
          <cell r="Q245">
            <v>20007</v>
          </cell>
        </row>
        <row r="246">
          <cell r="A246" t="str">
            <v>P26</v>
          </cell>
          <cell r="B246" t="str">
            <v>Postage, printing and stationary</v>
          </cell>
          <cell r="C246">
            <v>52562500</v>
          </cell>
          <cell r="D246" t="str">
            <v>Overnight Shippng</v>
          </cell>
          <cell r="E246" t="str">
            <v>675.8</v>
          </cell>
          <cell r="F246">
            <v>0</v>
          </cell>
          <cell r="G246">
            <v>0</v>
          </cell>
          <cell r="H246">
            <v>0</v>
          </cell>
          <cell r="I246">
            <v>0</v>
          </cell>
          <cell r="J246">
            <v>0</v>
          </cell>
          <cell r="K246">
            <v>0</v>
          </cell>
          <cell r="L246">
            <v>1269</v>
          </cell>
          <cell r="M246">
            <v>1390</v>
          </cell>
          <cell r="N246">
            <v>2672</v>
          </cell>
          <cell r="O246">
            <v>1311</v>
          </cell>
          <cell r="P246">
            <v>2068</v>
          </cell>
          <cell r="Q246">
            <v>2122</v>
          </cell>
        </row>
        <row r="247">
          <cell r="A247" t="str">
            <v>P26</v>
          </cell>
          <cell r="B247" t="str">
            <v>Postage, printing and stationary</v>
          </cell>
          <cell r="C247">
            <v>52562511</v>
          </cell>
          <cell r="D247" t="str">
            <v>Overnight Shippng SS</v>
          </cell>
          <cell r="E247" t="str">
            <v>675.1</v>
          </cell>
          <cell r="F247">
            <v>0</v>
          </cell>
          <cell r="G247">
            <v>0</v>
          </cell>
          <cell r="H247">
            <v>0</v>
          </cell>
          <cell r="I247">
            <v>0</v>
          </cell>
          <cell r="J247">
            <v>0</v>
          </cell>
          <cell r="K247">
            <v>0</v>
          </cell>
          <cell r="L247">
            <v>0</v>
          </cell>
          <cell r="M247">
            <v>0</v>
          </cell>
          <cell r="N247">
            <v>0</v>
          </cell>
          <cell r="O247">
            <v>0</v>
          </cell>
          <cell r="P247">
            <v>0</v>
          </cell>
          <cell r="Q247">
            <v>0</v>
          </cell>
        </row>
        <row r="248">
          <cell r="A248" t="str">
            <v>P26</v>
          </cell>
          <cell r="B248" t="str">
            <v>Postage, printing and stationary</v>
          </cell>
          <cell r="C248">
            <v>52562513</v>
          </cell>
          <cell r="D248" t="str">
            <v>Overnight Shippng WT</v>
          </cell>
          <cell r="E248" t="str">
            <v>675.3</v>
          </cell>
          <cell r="F248">
            <v>1511</v>
          </cell>
          <cell r="G248">
            <v>1745</v>
          </cell>
          <cell r="H248">
            <v>1908</v>
          </cell>
          <cell r="I248">
            <v>950</v>
          </cell>
          <cell r="J248">
            <v>2305</v>
          </cell>
          <cell r="K248">
            <v>1944</v>
          </cell>
          <cell r="L248">
            <v>0</v>
          </cell>
          <cell r="M248">
            <v>0</v>
          </cell>
          <cell r="N248">
            <v>0</v>
          </cell>
          <cell r="O248">
            <v>0</v>
          </cell>
          <cell r="P248">
            <v>0</v>
          </cell>
          <cell r="Q248">
            <v>0</v>
          </cell>
        </row>
        <row r="249">
          <cell r="A249" t="str">
            <v>P26</v>
          </cell>
          <cell r="B249" t="str">
            <v>Postage, printing and stationary</v>
          </cell>
          <cell r="C249">
            <v>52562514</v>
          </cell>
          <cell r="D249" t="str">
            <v>Overnight Shippng TD</v>
          </cell>
          <cell r="E249" t="str">
            <v>675.5</v>
          </cell>
          <cell r="F249">
            <v>24</v>
          </cell>
          <cell r="G249">
            <v>12</v>
          </cell>
          <cell r="H249">
            <v>15</v>
          </cell>
          <cell r="I249">
            <v>0</v>
          </cell>
          <cell r="J249">
            <v>249</v>
          </cell>
          <cell r="K249">
            <v>106</v>
          </cell>
          <cell r="L249">
            <v>0</v>
          </cell>
          <cell r="M249">
            <v>0</v>
          </cell>
          <cell r="N249">
            <v>0</v>
          </cell>
          <cell r="O249">
            <v>0</v>
          </cell>
          <cell r="P249">
            <v>0</v>
          </cell>
          <cell r="Q249">
            <v>0</v>
          </cell>
        </row>
        <row r="250">
          <cell r="A250" t="str">
            <v>P26</v>
          </cell>
          <cell r="B250" t="str">
            <v>Postage, printing and stationary</v>
          </cell>
          <cell r="C250">
            <v>52562516</v>
          </cell>
          <cell r="D250" t="str">
            <v>Overnight Shippng AG</v>
          </cell>
          <cell r="E250" t="str">
            <v>675.8</v>
          </cell>
          <cell r="F250">
            <v>264</v>
          </cell>
          <cell r="G250">
            <v>85</v>
          </cell>
          <cell r="H250">
            <v>182</v>
          </cell>
          <cell r="I250">
            <v>1192</v>
          </cell>
          <cell r="J250">
            <v>188</v>
          </cell>
          <cell r="K250">
            <v>307</v>
          </cell>
          <cell r="L250">
            <v>0</v>
          </cell>
          <cell r="M250">
            <v>0</v>
          </cell>
          <cell r="N250">
            <v>0</v>
          </cell>
          <cell r="O250">
            <v>0</v>
          </cell>
          <cell r="P250">
            <v>0</v>
          </cell>
          <cell r="Q250">
            <v>0</v>
          </cell>
        </row>
        <row r="251">
          <cell r="A251" t="str">
            <v>P26</v>
          </cell>
          <cell r="B251" t="str">
            <v>Postage, printing and stationary</v>
          </cell>
          <cell r="C251">
            <v>52566000</v>
          </cell>
          <cell r="D251" t="str">
            <v>Postage</v>
          </cell>
          <cell r="E251" t="str">
            <v>675.8</v>
          </cell>
          <cell r="F251">
            <v>0</v>
          </cell>
          <cell r="G251">
            <v>0</v>
          </cell>
          <cell r="H251">
            <v>0</v>
          </cell>
          <cell r="I251">
            <v>0</v>
          </cell>
          <cell r="J251">
            <v>0</v>
          </cell>
          <cell r="K251">
            <v>0</v>
          </cell>
          <cell r="L251">
            <v>123</v>
          </cell>
          <cell r="M251">
            <v>267</v>
          </cell>
          <cell r="N251">
            <v>17</v>
          </cell>
          <cell r="O251">
            <v>557</v>
          </cell>
          <cell r="P251">
            <v>267</v>
          </cell>
          <cell r="Q251">
            <v>17</v>
          </cell>
        </row>
        <row r="252">
          <cell r="A252" t="str">
            <v>P26</v>
          </cell>
          <cell r="B252" t="str">
            <v>Postage, printing and stationary</v>
          </cell>
          <cell r="C252">
            <v>52566016</v>
          </cell>
          <cell r="D252" t="str">
            <v>Postage AG</v>
          </cell>
          <cell r="E252" t="str">
            <v>675.8</v>
          </cell>
          <cell r="F252">
            <v>540</v>
          </cell>
          <cell r="G252">
            <v>225</v>
          </cell>
          <cell r="H252">
            <v>0</v>
          </cell>
          <cell r="I252">
            <v>5</v>
          </cell>
          <cell r="J252">
            <v>0</v>
          </cell>
          <cell r="K252">
            <v>6</v>
          </cell>
          <cell r="L252">
            <v>0</v>
          </cell>
          <cell r="M252">
            <v>0</v>
          </cell>
          <cell r="N252">
            <v>0</v>
          </cell>
          <cell r="O252">
            <v>0</v>
          </cell>
          <cell r="P252">
            <v>0</v>
          </cell>
          <cell r="Q252">
            <v>0</v>
          </cell>
        </row>
        <row r="253">
          <cell r="A253" t="str">
            <v>P26</v>
          </cell>
          <cell r="B253" t="str">
            <v>Postage, printing and stationary</v>
          </cell>
          <cell r="C253">
            <v>52566700</v>
          </cell>
          <cell r="D253" t="str">
            <v>Printing</v>
          </cell>
          <cell r="E253" t="str">
            <v>675.8</v>
          </cell>
          <cell r="F253">
            <v>473</v>
          </cell>
          <cell r="G253">
            <v>44</v>
          </cell>
          <cell r="H253">
            <v>47</v>
          </cell>
          <cell r="I253">
            <v>237</v>
          </cell>
          <cell r="J253">
            <v>0</v>
          </cell>
          <cell r="K253">
            <v>458</v>
          </cell>
          <cell r="L253">
            <v>37</v>
          </cell>
          <cell r="M253">
            <v>37</v>
          </cell>
          <cell r="N253">
            <v>37</v>
          </cell>
          <cell r="O253">
            <v>1641</v>
          </cell>
          <cell r="P253">
            <v>171</v>
          </cell>
          <cell r="Q253">
            <v>171</v>
          </cell>
        </row>
        <row r="254">
          <cell r="A254" t="str">
            <v>P26 Total</v>
          </cell>
          <cell r="F254">
            <v>2812</v>
          </cell>
          <cell r="G254">
            <v>2111</v>
          </cell>
          <cell r="H254">
            <v>2152</v>
          </cell>
          <cell r="I254">
            <v>2384</v>
          </cell>
          <cell r="J254">
            <v>2742</v>
          </cell>
          <cell r="K254">
            <v>2821</v>
          </cell>
          <cell r="L254">
            <v>1429</v>
          </cell>
          <cell r="M254">
            <v>1694</v>
          </cell>
          <cell r="N254">
            <v>2726</v>
          </cell>
          <cell r="O254">
            <v>3509</v>
          </cell>
          <cell r="P254">
            <v>2506</v>
          </cell>
          <cell r="Q254">
            <v>2310</v>
          </cell>
        </row>
        <row r="255">
          <cell r="A255" t="str">
            <v>P27</v>
          </cell>
          <cell r="B255" t="str">
            <v>Office supplies and services</v>
          </cell>
          <cell r="C255">
            <v>52510000</v>
          </cell>
          <cell r="D255" t="str">
            <v>Bank Svc Charges</v>
          </cell>
          <cell r="E255" t="str">
            <v>675.8</v>
          </cell>
          <cell r="F255">
            <v>0</v>
          </cell>
          <cell r="G255">
            <v>0</v>
          </cell>
          <cell r="H255">
            <v>0</v>
          </cell>
          <cell r="I255">
            <v>0</v>
          </cell>
          <cell r="J255">
            <v>0</v>
          </cell>
          <cell r="K255">
            <v>0</v>
          </cell>
          <cell r="L255">
            <v>0</v>
          </cell>
          <cell r="M255">
            <v>0</v>
          </cell>
          <cell r="N255">
            <v>0</v>
          </cell>
          <cell r="O255">
            <v>0</v>
          </cell>
          <cell r="P255">
            <v>0</v>
          </cell>
          <cell r="Q255">
            <v>0</v>
          </cell>
        </row>
        <row r="256">
          <cell r="A256" t="str">
            <v>P27</v>
          </cell>
          <cell r="B256" t="str">
            <v>Office supplies and services</v>
          </cell>
          <cell r="C256">
            <v>52510016</v>
          </cell>
          <cell r="D256" t="str">
            <v>Bank Svc Charges-AG</v>
          </cell>
          <cell r="E256" t="str">
            <v>675.8</v>
          </cell>
          <cell r="F256">
            <v>0</v>
          </cell>
          <cell r="G256">
            <v>0</v>
          </cell>
          <cell r="H256">
            <v>10</v>
          </cell>
          <cell r="I256">
            <v>62</v>
          </cell>
          <cell r="J256">
            <v>10</v>
          </cell>
          <cell r="K256">
            <v>10</v>
          </cell>
          <cell r="L256">
            <v>0</v>
          </cell>
          <cell r="M256">
            <v>0</v>
          </cell>
          <cell r="N256">
            <v>0</v>
          </cell>
          <cell r="O256">
            <v>0</v>
          </cell>
          <cell r="P256">
            <v>0</v>
          </cell>
          <cell r="Q256">
            <v>0</v>
          </cell>
        </row>
        <row r="257">
          <cell r="A257" t="str">
            <v>P27</v>
          </cell>
          <cell r="B257" t="str">
            <v>Office supplies and services</v>
          </cell>
          <cell r="C257">
            <v>52512500</v>
          </cell>
          <cell r="D257" t="str">
            <v>Books&amp;Publications</v>
          </cell>
          <cell r="E257" t="str">
            <v>675.8</v>
          </cell>
          <cell r="F257">
            <v>0</v>
          </cell>
          <cell r="G257">
            <v>0</v>
          </cell>
          <cell r="H257">
            <v>37</v>
          </cell>
          <cell r="I257">
            <v>0</v>
          </cell>
          <cell r="J257">
            <v>0</v>
          </cell>
          <cell r="K257">
            <v>211</v>
          </cell>
          <cell r="L257">
            <v>0</v>
          </cell>
          <cell r="M257">
            <v>0</v>
          </cell>
          <cell r="N257">
            <v>0</v>
          </cell>
          <cell r="O257">
            <v>0</v>
          </cell>
          <cell r="P257">
            <v>0</v>
          </cell>
          <cell r="Q257">
            <v>0</v>
          </cell>
        </row>
        <row r="258">
          <cell r="A258" t="str">
            <v>P27</v>
          </cell>
          <cell r="B258" t="str">
            <v>Office supplies and services</v>
          </cell>
          <cell r="C258">
            <v>52526100</v>
          </cell>
          <cell r="D258" t="str">
            <v>Credit Line Fees I/C</v>
          </cell>
          <cell r="E258" t="str">
            <v>675.8</v>
          </cell>
          <cell r="F258">
            <v>4980</v>
          </cell>
          <cell r="G258">
            <v>4152</v>
          </cell>
          <cell r="H258">
            <v>2308</v>
          </cell>
          <cell r="I258">
            <v>3694</v>
          </cell>
          <cell r="J258">
            <v>2818</v>
          </cell>
          <cell r="K258">
            <v>3484</v>
          </cell>
          <cell r="L258">
            <v>6367</v>
          </cell>
          <cell r="M258">
            <v>6367</v>
          </cell>
          <cell r="N258">
            <v>6367</v>
          </cell>
          <cell r="O258">
            <v>6367</v>
          </cell>
          <cell r="P258">
            <v>2889</v>
          </cell>
          <cell r="Q258">
            <v>2889</v>
          </cell>
        </row>
        <row r="259">
          <cell r="A259" t="str">
            <v>P27</v>
          </cell>
          <cell r="B259" t="str">
            <v>Office supplies and services</v>
          </cell>
          <cell r="C259">
            <v>52542000</v>
          </cell>
          <cell r="D259" t="str">
            <v>Forms</v>
          </cell>
          <cell r="E259" t="str">
            <v>675.8</v>
          </cell>
          <cell r="F259">
            <v>0</v>
          </cell>
          <cell r="G259">
            <v>0</v>
          </cell>
          <cell r="H259">
            <v>0</v>
          </cell>
          <cell r="I259">
            <v>0</v>
          </cell>
          <cell r="J259">
            <v>0</v>
          </cell>
          <cell r="K259">
            <v>0</v>
          </cell>
          <cell r="L259">
            <v>0</v>
          </cell>
          <cell r="M259">
            <v>0</v>
          </cell>
          <cell r="N259">
            <v>0</v>
          </cell>
          <cell r="O259">
            <v>0</v>
          </cell>
          <cell r="P259">
            <v>0</v>
          </cell>
          <cell r="Q259">
            <v>0</v>
          </cell>
        </row>
        <row r="260">
          <cell r="A260" t="str">
            <v>P27</v>
          </cell>
          <cell r="B260" t="str">
            <v>Office supplies and services</v>
          </cell>
          <cell r="C260">
            <v>52542016</v>
          </cell>
          <cell r="D260" t="str">
            <v>Forms AG</v>
          </cell>
          <cell r="E260" t="str">
            <v>675.8</v>
          </cell>
          <cell r="F260">
            <v>0</v>
          </cell>
          <cell r="G260">
            <v>0</v>
          </cell>
          <cell r="H260">
            <v>0</v>
          </cell>
          <cell r="I260">
            <v>0</v>
          </cell>
          <cell r="J260">
            <v>0</v>
          </cell>
          <cell r="K260">
            <v>569</v>
          </cell>
          <cell r="L260">
            <v>85</v>
          </cell>
          <cell r="M260">
            <v>85</v>
          </cell>
          <cell r="N260">
            <v>85</v>
          </cell>
          <cell r="O260">
            <v>85</v>
          </cell>
          <cell r="P260">
            <v>85</v>
          </cell>
          <cell r="Q260">
            <v>85</v>
          </cell>
        </row>
        <row r="261">
          <cell r="A261" t="str">
            <v>P27</v>
          </cell>
          <cell r="B261" t="str">
            <v>Office supplies and services</v>
          </cell>
          <cell r="C261">
            <v>52562000</v>
          </cell>
          <cell r="D261" t="str">
            <v>Office Supplies</v>
          </cell>
          <cell r="E261" t="str">
            <v>675.8</v>
          </cell>
          <cell r="F261">
            <v>0</v>
          </cell>
          <cell r="G261">
            <v>0</v>
          </cell>
          <cell r="H261">
            <v>0</v>
          </cell>
          <cell r="I261">
            <v>0</v>
          </cell>
          <cell r="J261">
            <v>0</v>
          </cell>
          <cell r="K261">
            <v>0</v>
          </cell>
          <cell r="L261">
            <v>1917</v>
          </cell>
          <cell r="M261">
            <v>3134</v>
          </cell>
          <cell r="N261">
            <v>2184</v>
          </cell>
          <cell r="O261">
            <v>3328</v>
          </cell>
          <cell r="P261">
            <v>4361</v>
          </cell>
          <cell r="Q261">
            <v>3716</v>
          </cell>
        </row>
        <row r="262">
          <cell r="A262" t="str">
            <v>P27</v>
          </cell>
          <cell r="B262" t="str">
            <v>Office supplies and services</v>
          </cell>
          <cell r="C262">
            <v>52562011</v>
          </cell>
          <cell r="D262" t="str">
            <v>Off&amp;Adm Supplies SS</v>
          </cell>
          <cell r="E262" t="str">
            <v>675.1</v>
          </cell>
          <cell r="F262">
            <v>0</v>
          </cell>
          <cell r="G262">
            <v>0</v>
          </cell>
          <cell r="H262">
            <v>0</v>
          </cell>
          <cell r="I262">
            <v>0</v>
          </cell>
          <cell r="J262">
            <v>0</v>
          </cell>
          <cell r="K262">
            <v>33</v>
          </cell>
          <cell r="L262">
            <v>0</v>
          </cell>
          <cell r="M262">
            <v>0</v>
          </cell>
          <cell r="N262">
            <v>0</v>
          </cell>
          <cell r="O262">
            <v>0</v>
          </cell>
          <cell r="P262">
            <v>0</v>
          </cell>
          <cell r="Q262">
            <v>0</v>
          </cell>
        </row>
        <row r="263">
          <cell r="A263" t="str">
            <v>P27</v>
          </cell>
          <cell r="B263" t="str">
            <v>Office supplies and services</v>
          </cell>
          <cell r="C263">
            <v>52562013</v>
          </cell>
          <cell r="D263" t="str">
            <v>Off&amp;Adm Supplies WT</v>
          </cell>
          <cell r="E263" t="str">
            <v>675.3</v>
          </cell>
          <cell r="F263">
            <v>3216</v>
          </cell>
          <cell r="G263">
            <v>334</v>
          </cell>
          <cell r="H263">
            <v>678</v>
          </cell>
          <cell r="I263">
            <v>2135</v>
          </cell>
          <cell r="J263">
            <v>2427</v>
          </cell>
          <cell r="K263">
            <v>659</v>
          </cell>
          <cell r="L263">
            <v>0</v>
          </cell>
          <cell r="M263">
            <v>0</v>
          </cell>
          <cell r="N263">
            <v>0</v>
          </cell>
          <cell r="O263">
            <v>0</v>
          </cell>
          <cell r="P263">
            <v>0</v>
          </cell>
          <cell r="Q263">
            <v>0</v>
          </cell>
        </row>
        <row r="264">
          <cell r="A264" t="str">
            <v>P27</v>
          </cell>
          <cell r="B264" t="str">
            <v>Office supplies and services</v>
          </cell>
          <cell r="C264">
            <v>52562014</v>
          </cell>
          <cell r="D264" t="str">
            <v>Off&amp;Adm Supplies TD</v>
          </cell>
          <cell r="E264" t="str">
            <v>675.5</v>
          </cell>
          <cell r="F264">
            <v>620</v>
          </cell>
          <cell r="G264">
            <v>744</v>
          </cell>
          <cell r="H264">
            <v>469</v>
          </cell>
          <cell r="I264">
            <v>923</v>
          </cell>
          <cell r="J264">
            <v>303</v>
          </cell>
          <cell r="K264">
            <v>759</v>
          </cell>
          <cell r="L264">
            <v>0</v>
          </cell>
          <cell r="M264">
            <v>0</v>
          </cell>
          <cell r="N264">
            <v>0</v>
          </cell>
          <cell r="O264">
            <v>0</v>
          </cell>
          <cell r="P264">
            <v>0</v>
          </cell>
          <cell r="Q264">
            <v>0</v>
          </cell>
        </row>
        <row r="265">
          <cell r="A265" t="str">
            <v>P27</v>
          </cell>
          <cell r="B265" t="str">
            <v>Office supplies and services</v>
          </cell>
          <cell r="C265">
            <v>52562015</v>
          </cell>
          <cell r="D265" t="str">
            <v>Off&amp;Adm Supplies CA</v>
          </cell>
          <cell r="E265" t="str">
            <v>675.7</v>
          </cell>
          <cell r="F265">
            <v>0</v>
          </cell>
          <cell r="G265">
            <v>0</v>
          </cell>
          <cell r="H265">
            <v>0</v>
          </cell>
          <cell r="I265">
            <v>0</v>
          </cell>
          <cell r="J265">
            <v>0</v>
          </cell>
          <cell r="K265">
            <v>0</v>
          </cell>
          <cell r="L265">
            <v>0</v>
          </cell>
          <cell r="M265">
            <v>0</v>
          </cell>
          <cell r="N265">
            <v>0</v>
          </cell>
          <cell r="O265">
            <v>0</v>
          </cell>
          <cell r="P265">
            <v>0</v>
          </cell>
          <cell r="Q265">
            <v>0</v>
          </cell>
        </row>
        <row r="266">
          <cell r="A266" t="str">
            <v>P27</v>
          </cell>
          <cell r="B266" t="str">
            <v>Office supplies and services</v>
          </cell>
          <cell r="C266">
            <v>52562016</v>
          </cell>
          <cell r="D266" t="str">
            <v>Off&amp;Adm Supplies AG</v>
          </cell>
          <cell r="E266" t="str">
            <v>675.8</v>
          </cell>
          <cell r="F266">
            <v>1876</v>
          </cell>
          <cell r="G266">
            <v>1604</v>
          </cell>
          <cell r="H266">
            <v>2182</v>
          </cell>
          <cell r="I266">
            <v>3575</v>
          </cell>
          <cell r="J266">
            <v>-860</v>
          </cell>
          <cell r="K266">
            <v>1751</v>
          </cell>
          <cell r="L266">
            <v>0</v>
          </cell>
          <cell r="M266">
            <v>0</v>
          </cell>
          <cell r="N266">
            <v>0</v>
          </cell>
          <cell r="O266">
            <v>0</v>
          </cell>
          <cell r="P266">
            <v>0</v>
          </cell>
          <cell r="Q266">
            <v>0</v>
          </cell>
        </row>
        <row r="267">
          <cell r="A267" t="str">
            <v>P27</v>
          </cell>
          <cell r="B267" t="str">
            <v>Office supplies and services</v>
          </cell>
          <cell r="C267">
            <v>52571500</v>
          </cell>
          <cell r="D267" t="str">
            <v>Software Licenses</v>
          </cell>
          <cell r="E267" t="str">
            <v>675.8</v>
          </cell>
          <cell r="F267">
            <v>9103</v>
          </cell>
          <cell r="G267">
            <v>9103</v>
          </cell>
          <cell r="H267">
            <v>9225</v>
          </cell>
          <cell r="I267">
            <v>11966</v>
          </cell>
          <cell r="J267">
            <v>10643</v>
          </cell>
          <cell r="K267">
            <v>10363</v>
          </cell>
          <cell r="L267">
            <v>14011</v>
          </cell>
          <cell r="M267">
            <v>14011</v>
          </cell>
          <cell r="N267">
            <v>14011</v>
          </cell>
          <cell r="O267">
            <v>14011</v>
          </cell>
          <cell r="P267">
            <v>16908</v>
          </cell>
          <cell r="Q267">
            <v>16908</v>
          </cell>
        </row>
        <row r="268">
          <cell r="A268" t="str">
            <v>P27</v>
          </cell>
          <cell r="B268" t="str">
            <v>Office supplies and services</v>
          </cell>
          <cell r="C268">
            <v>52582000</v>
          </cell>
          <cell r="D268" t="str">
            <v>Uniforms</v>
          </cell>
          <cell r="E268" t="str">
            <v>675.7</v>
          </cell>
          <cell r="F268">
            <v>0</v>
          </cell>
          <cell r="G268">
            <v>0</v>
          </cell>
          <cell r="H268">
            <v>0</v>
          </cell>
          <cell r="I268">
            <v>0</v>
          </cell>
          <cell r="J268">
            <v>0</v>
          </cell>
          <cell r="K268">
            <v>0</v>
          </cell>
          <cell r="L268">
            <v>3052</v>
          </cell>
          <cell r="M268">
            <v>3299</v>
          </cell>
          <cell r="N268">
            <v>2918</v>
          </cell>
          <cell r="O268">
            <v>2083</v>
          </cell>
          <cell r="P268">
            <v>3393</v>
          </cell>
          <cell r="Q268">
            <v>3393</v>
          </cell>
        </row>
        <row r="269">
          <cell r="A269" t="str">
            <v>P27</v>
          </cell>
          <cell r="B269" t="str">
            <v>Office supplies and services</v>
          </cell>
          <cell r="C269">
            <v>52582011</v>
          </cell>
          <cell r="D269" t="str">
            <v>Uniforms SS</v>
          </cell>
          <cell r="E269" t="str">
            <v>675.1</v>
          </cell>
          <cell r="F269">
            <v>0</v>
          </cell>
          <cell r="G269">
            <v>0</v>
          </cell>
          <cell r="H269">
            <v>0</v>
          </cell>
          <cell r="I269">
            <v>0</v>
          </cell>
          <cell r="J269">
            <v>0</v>
          </cell>
          <cell r="K269">
            <v>0</v>
          </cell>
          <cell r="L269">
            <v>0</v>
          </cell>
          <cell r="M269">
            <v>0</v>
          </cell>
          <cell r="N269">
            <v>0</v>
          </cell>
          <cell r="O269">
            <v>0</v>
          </cell>
          <cell r="P269">
            <v>0</v>
          </cell>
          <cell r="Q269">
            <v>0</v>
          </cell>
        </row>
        <row r="270">
          <cell r="A270" t="str">
            <v>P27</v>
          </cell>
          <cell r="B270" t="str">
            <v>Office supplies and services</v>
          </cell>
          <cell r="C270">
            <v>52582012</v>
          </cell>
          <cell r="D270" t="str">
            <v>Uniforms P</v>
          </cell>
          <cell r="E270" t="str">
            <v>675.3</v>
          </cell>
          <cell r="F270">
            <v>0</v>
          </cell>
          <cell r="G270">
            <v>106</v>
          </cell>
          <cell r="H270">
            <v>-106</v>
          </cell>
          <cell r="I270">
            <v>0</v>
          </cell>
          <cell r="J270">
            <v>0</v>
          </cell>
          <cell r="K270">
            <v>0</v>
          </cell>
          <cell r="L270">
            <v>0</v>
          </cell>
          <cell r="M270">
            <v>0</v>
          </cell>
          <cell r="N270">
            <v>0</v>
          </cell>
          <cell r="O270">
            <v>0</v>
          </cell>
          <cell r="P270">
            <v>0</v>
          </cell>
          <cell r="Q270">
            <v>0</v>
          </cell>
        </row>
        <row r="271">
          <cell r="A271" t="str">
            <v>P27</v>
          </cell>
          <cell r="B271" t="str">
            <v>Office supplies and services</v>
          </cell>
          <cell r="C271">
            <v>52582013</v>
          </cell>
          <cell r="D271" t="str">
            <v>Uniforms WT</v>
          </cell>
          <cell r="E271" t="str">
            <v>675.3</v>
          </cell>
          <cell r="F271">
            <v>536</v>
          </cell>
          <cell r="G271">
            <v>2422</v>
          </cell>
          <cell r="H271">
            <v>1572</v>
          </cell>
          <cell r="I271">
            <v>2328</v>
          </cell>
          <cell r="J271">
            <v>1173</v>
          </cell>
          <cell r="K271">
            <v>1301</v>
          </cell>
          <cell r="L271">
            <v>0</v>
          </cell>
          <cell r="M271">
            <v>0</v>
          </cell>
          <cell r="N271">
            <v>0</v>
          </cell>
          <cell r="O271">
            <v>0</v>
          </cell>
          <cell r="P271">
            <v>0</v>
          </cell>
          <cell r="Q271">
            <v>0</v>
          </cell>
        </row>
        <row r="272">
          <cell r="A272" t="str">
            <v>P27</v>
          </cell>
          <cell r="B272" t="str">
            <v>Office supplies and services</v>
          </cell>
          <cell r="C272">
            <v>52582014</v>
          </cell>
          <cell r="D272" t="str">
            <v>Uniforms TD</v>
          </cell>
          <cell r="E272" t="str">
            <v>675.5</v>
          </cell>
          <cell r="F272">
            <v>1208</v>
          </cell>
          <cell r="G272">
            <v>210</v>
          </cell>
          <cell r="H272">
            <v>663</v>
          </cell>
          <cell r="I272">
            <v>1364</v>
          </cell>
          <cell r="J272">
            <v>1991</v>
          </cell>
          <cell r="K272">
            <v>4617</v>
          </cell>
          <cell r="L272">
            <v>0</v>
          </cell>
          <cell r="M272">
            <v>0</v>
          </cell>
          <cell r="N272">
            <v>0</v>
          </cell>
          <cell r="O272">
            <v>0</v>
          </cell>
          <cell r="P272">
            <v>0</v>
          </cell>
          <cell r="Q272">
            <v>0</v>
          </cell>
        </row>
        <row r="273">
          <cell r="A273" t="str">
            <v>P27</v>
          </cell>
          <cell r="B273" t="str">
            <v>Office supplies and services</v>
          </cell>
          <cell r="C273">
            <v>52582016</v>
          </cell>
          <cell r="D273" t="str">
            <v>Uniforms AG</v>
          </cell>
          <cell r="E273" t="str">
            <v>675.7</v>
          </cell>
          <cell r="F273">
            <v>165</v>
          </cell>
          <cell r="G273">
            <v>689</v>
          </cell>
          <cell r="H273">
            <v>-216</v>
          </cell>
          <cell r="I273">
            <v>656</v>
          </cell>
          <cell r="J273">
            <v>-131</v>
          </cell>
          <cell r="K273">
            <v>141</v>
          </cell>
          <cell r="L273">
            <v>0</v>
          </cell>
          <cell r="M273">
            <v>0</v>
          </cell>
          <cell r="N273">
            <v>0</v>
          </cell>
          <cell r="O273">
            <v>0</v>
          </cell>
          <cell r="P273">
            <v>0</v>
          </cell>
          <cell r="Q273">
            <v>0</v>
          </cell>
        </row>
        <row r="274">
          <cell r="A274" t="str">
            <v>P27</v>
          </cell>
          <cell r="B274" t="str">
            <v>Office supplies and services</v>
          </cell>
          <cell r="C274">
            <v>52801100</v>
          </cell>
          <cell r="D274" t="str">
            <v>Indirect OH Clearing</v>
          </cell>
          <cell r="E274" t="str">
            <v>675.8</v>
          </cell>
          <cell r="F274">
            <v>0</v>
          </cell>
          <cell r="G274">
            <v>0</v>
          </cell>
          <cell r="H274">
            <v>0</v>
          </cell>
          <cell r="I274">
            <v>0</v>
          </cell>
          <cell r="J274">
            <v>0</v>
          </cell>
          <cell r="K274">
            <v>0</v>
          </cell>
          <cell r="L274">
            <v>0</v>
          </cell>
          <cell r="M274">
            <v>0</v>
          </cell>
          <cell r="N274">
            <v>0</v>
          </cell>
          <cell r="O274">
            <v>0</v>
          </cell>
          <cell r="P274">
            <v>0</v>
          </cell>
          <cell r="Q274">
            <v>0</v>
          </cell>
        </row>
        <row r="275">
          <cell r="A275" t="str">
            <v>P27</v>
          </cell>
          <cell r="B275" t="str">
            <v>Office supplies and services</v>
          </cell>
          <cell r="C275">
            <v>52805100</v>
          </cell>
          <cell r="D275" t="str">
            <v>Indirect OH RWIP Clr</v>
          </cell>
          <cell r="E275" t="str">
            <v>675.8</v>
          </cell>
          <cell r="F275">
            <v>0</v>
          </cell>
          <cell r="G275">
            <v>0</v>
          </cell>
          <cell r="H275">
            <v>0</v>
          </cell>
          <cell r="I275">
            <v>0</v>
          </cell>
          <cell r="J275">
            <v>0</v>
          </cell>
          <cell r="K275">
            <v>0</v>
          </cell>
          <cell r="L275">
            <v>0</v>
          </cell>
          <cell r="M275">
            <v>0</v>
          </cell>
          <cell r="N275">
            <v>0</v>
          </cell>
          <cell r="O275">
            <v>0</v>
          </cell>
          <cell r="P275">
            <v>0</v>
          </cell>
          <cell r="Q275">
            <v>0</v>
          </cell>
        </row>
        <row r="276">
          <cell r="A276" t="str">
            <v>P27 Total</v>
          </cell>
          <cell r="F276">
            <v>21704</v>
          </cell>
          <cell r="G276">
            <v>19364</v>
          </cell>
          <cell r="H276">
            <v>16822</v>
          </cell>
          <cell r="I276">
            <v>26703</v>
          </cell>
          <cell r="J276">
            <v>18374</v>
          </cell>
          <cell r="K276">
            <v>23898</v>
          </cell>
          <cell r="L276">
            <v>25432</v>
          </cell>
          <cell r="M276">
            <v>26896</v>
          </cell>
          <cell r="N276">
            <v>25565</v>
          </cell>
          <cell r="O276">
            <v>25874</v>
          </cell>
          <cell r="P276">
            <v>27636</v>
          </cell>
          <cell r="Q276">
            <v>26991</v>
          </cell>
        </row>
        <row r="277">
          <cell r="A277" t="str">
            <v>P28</v>
          </cell>
          <cell r="B277" t="str">
            <v>Advertising &amp; marketing expenses</v>
          </cell>
          <cell r="C277">
            <v>52503000</v>
          </cell>
          <cell r="D277" t="str">
            <v>Advertising</v>
          </cell>
          <cell r="E277" t="str">
            <v>660.8</v>
          </cell>
          <cell r="F277">
            <v>-399</v>
          </cell>
          <cell r="G277">
            <v>118</v>
          </cell>
          <cell r="H277">
            <v>405</v>
          </cell>
          <cell r="I277">
            <v>1455</v>
          </cell>
          <cell r="J277">
            <v>144</v>
          </cell>
          <cell r="K277">
            <v>713</v>
          </cell>
          <cell r="L277">
            <v>1000</v>
          </cell>
          <cell r="M277">
            <v>1000</v>
          </cell>
          <cell r="N277">
            <v>750</v>
          </cell>
          <cell r="O277">
            <v>1052</v>
          </cell>
          <cell r="P277">
            <v>1000</v>
          </cell>
          <cell r="Q277">
            <v>750</v>
          </cell>
        </row>
        <row r="278">
          <cell r="A278" t="str">
            <v>P28 Total</v>
          </cell>
          <cell r="F278">
            <v>-399</v>
          </cell>
          <cell r="G278">
            <v>118</v>
          </cell>
          <cell r="H278">
            <v>405</v>
          </cell>
          <cell r="I278">
            <v>1455</v>
          </cell>
          <cell r="J278">
            <v>144</v>
          </cell>
          <cell r="K278">
            <v>713</v>
          </cell>
          <cell r="L278">
            <v>1000</v>
          </cell>
          <cell r="M278">
            <v>1000</v>
          </cell>
          <cell r="N278">
            <v>750</v>
          </cell>
          <cell r="O278">
            <v>1052</v>
          </cell>
          <cell r="P278">
            <v>1000</v>
          </cell>
          <cell r="Q278">
            <v>750</v>
          </cell>
        </row>
        <row r="279">
          <cell r="A279" t="str">
            <v>P29</v>
          </cell>
          <cell r="B279" t="str">
            <v>Employee related expense travel &amp; entertainme</v>
          </cell>
          <cell r="C279">
            <v>52534000</v>
          </cell>
          <cell r="D279" t="str">
            <v>Employee Expenses</v>
          </cell>
          <cell r="E279" t="str">
            <v>675.8</v>
          </cell>
          <cell r="F279">
            <v>419</v>
          </cell>
          <cell r="G279">
            <v>10037</v>
          </cell>
          <cell r="H279">
            <v>-1015</v>
          </cell>
          <cell r="I279">
            <v>11320</v>
          </cell>
          <cell r="J279">
            <v>7547</v>
          </cell>
          <cell r="K279">
            <v>2110</v>
          </cell>
          <cell r="L279">
            <v>9187</v>
          </cell>
          <cell r="M279">
            <v>4845</v>
          </cell>
          <cell r="N279">
            <v>6871</v>
          </cell>
          <cell r="O279">
            <v>7490</v>
          </cell>
          <cell r="P279">
            <v>7717</v>
          </cell>
          <cell r="Q279">
            <v>5717</v>
          </cell>
        </row>
        <row r="280">
          <cell r="A280" t="str">
            <v>P29</v>
          </cell>
          <cell r="B280" t="str">
            <v>Employee related expense travel &amp; entertainme</v>
          </cell>
          <cell r="C280">
            <v>52534021</v>
          </cell>
          <cell r="D280" t="str">
            <v>Travel - Meals</v>
          </cell>
          <cell r="E280" t="str">
            <v>675.8</v>
          </cell>
          <cell r="F280">
            <v>0</v>
          </cell>
          <cell r="G280">
            <v>0</v>
          </cell>
          <cell r="H280">
            <v>0</v>
          </cell>
          <cell r="I280">
            <v>0</v>
          </cell>
          <cell r="J280">
            <v>0</v>
          </cell>
          <cell r="K280">
            <v>0</v>
          </cell>
          <cell r="L280">
            <v>0</v>
          </cell>
          <cell r="M280">
            <v>0</v>
          </cell>
          <cell r="N280">
            <v>0</v>
          </cell>
          <cell r="O280">
            <v>0</v>
          </cell>
          <cell r="P280">
            <v>0</v>
          </cell>
          <cell r="Q280">
            <v>0</v>
          </cell>
        </row>
        <row r="281">
          <cell r="A281" t="str">
            <v>P29</v>
          </cell>
          <cell r="B281" t="str">
            <v>Employee related expense travel &amp; entertainme</v>
          </cell>
          <cell r="C281">
            <v>52534200</v>
          </cell>
          <cell r="D281" t="str">
            <v>Conferences &amp; Reg</v>
          </cell>
          <cell r="E281" t="str">
            <v>675.8</v>
          </cell>
          <cell r="F281">
            <v>630</v>
          </cell>
          <cell r="G281">
            <v>538</v>
          </cell>
          <cell r="H281">
            <v>532</v>
          </cell>
          <cell r="I281">
            <v>499</v>
          </cell>
          <cell r="J281">
            <v>1829</v>
          </cell>
          <cell r="K281">
            <v>367</v>
          </cell>
          <cell r="L281">
            <v>717</v>
          </cell>
          <cell r="M281">
            <v>717</v>
          </cell>
          <cell r="N281">
            <v>517</v>
          </cell>
          <cell r="O281">
            <v>517</v>
          </cell>
          <cell r="P281">
            <v>1025</v>
          </cell>
          <cell r="Q281">
            <v>925</v>
          </cell>
        </row>
        <row r="282">
          <cell r="A282" t="str">
            <v>P29</v>
          </cell>
          <cell r="B282" t="str">
            <v>Employee related expense travel &amp; entertainme</v>
          </cell>
          <cell r="C282">
            <v>52535000</v>
          </cell>
          <cell r="D282" t="str">
            <v>Meals Deductible</v>
          </cell>
          <cell r="E282" t="str">
            <v>675.8</v>
          </cell>
          <cell r="F282">
            <v>4480</v>
          </cell>
          <cell r="G282">
            <v>2974</v>
          </cell>
          <cell r="H282">
            <v>935</v>
          </cell>
          <cell r="I282">
            <v>1928</v>
          </cell>
          <cell r="J282">
            <v>2508</v>
          </cell>
          <cell r="K282">
            <v>4239</v>
          </cell>
          <cell r="L282">
            <v>3091</v>
          </cell>
          <cell r="M282">
            <v>4688</v>
          </cell>
          <cell r="N282">
            <v>2539</v>
          </cell>
          <cell r="O282">
            <v>2816</v>
          </cell>
          <cell r="P282">
            <v>2838</v>
          </cell>
          <cell r="Q282">
            <v>2586</v>
          </cell>
        </row>
        <row r="283">
          <cell r="A283" t="str">
            <v>P29</v>
          </cell>
          <cell r="B283" t="str">
            <v>Employee related expense travel &amp; entertainme</v>
          </cell>
          <cell r="C283">
            <v>52535100</v>
          </cell>
          <cell r="D283" t="str">
            <v>Meals Nondeductible</v>
          </cell>
          <cell r="E283" t="str">
            <v>675.8</v>
          </cell>
          <cell r="F283">
            <v>0</v>
          </cell>
          <cell r="G283">
            <v>0</v>
          </cell>
          <cell r="H283">
            <v>0</v>
          </cell>
          <cell r="I283">
            <v>0</v>
          </cell>
          <cell r="J283">
            <v>0</v>
          </cell>
          <cell r="K283">
            <v>0</v>
          </cell>
          <cell r="L283">
            <v>0</v>
          </cell>
          <cell r="M283">
            <v>0</v>
          </cell>
          <cell r="N283">
            <v>0</v>
          </cell>
          <cell r="O283">
            <v>0</v>
          </cell>
          <cell r="P283">
            <v>0</v>
          </cell>
          <cell r="Q283">
            <v>0</v>
          </cell>
        </row>
        <row r="284">
          <cell r="A284" t="str">
            <v>P29</v>
          </cell>
          <cell r="B284" t="str">
            <v>Employee related expense travel &amp; entertainme</v>
          </cell>
          <cell r="C284">
            <v>52567000</v>
          </cell>
          <cell r="D284" t="str">
            <v>Relocation Expenses</v>
          </cell>
          <cell r="E284" t="str">
            <v>675.8</v>
          </cell>
          <cell r="F284">
            <v>5716</v>
          </cell>
          <cell r="G284">
            <v>7316</v>
          </cell>
          <cell r="H284">
            <v>1326</v>
          </cell>
          <cell r="I284">
            <v>24138</v>
          </cell>
          <cell r="J284">
            <v>26717</v>
          </cell>
          <cell r="K284">
            <v>-55179</v>
          </cell>
          <cell r="L284">
            <v>0</v>
          </cell>
          <cell r="M284">
            <v>0</v>
          </cell>
          <cell r="N284">
            <v>0</v>
          </cell>
          <cell r="O284">
            <v>0</v>
          </cell>
          <cell r="P284">
            <v>0</v>
          </cell>
          <cell r="Q284">
            <v>0</v>
          </cell>
        </row>
        <row r="285">
          <cell r="A285" t="str">
            <v>P29 Total</v>
          </cell>
          <cell r="F285">
            <v>11245</v>
          </cell>
          <cell r="G285">
            <v>20865</v>
          </cell>
          <cell r="H285">
            <v>1778</v>
          </cell>
          <cell r="I285">
            <v>37885</v>
          </cell>
          <cell r="J285">
            <v>38601</v>
          </cell>
          <cell r="K285">
            <v>-48463</v>
          </cell>
          <cell r="L285">
            <v>12995</v>
          </cell>
          <cell r="M285">
            <v>10250</v>
          </cell>
          <cell r="N285">
            <v>9927</v>
          </cell>
          <cell r="O285">
            <v>10823</v>
          </cell>
          <cell r="P285">
            <v>11580</v>
          </cell>
          <cell r="Q285">
            <v>9228</v>
          </cell>
        </row>
        <row r="286">
          <cell r="A286" t="str">
            <v>P30</v>
          </cell>
          <cell r="B286" t="str">
            <v>Miscellaneous expenses</v>
          </cell>
          <cell r="C286">
            <v>52000000</v>
          </cell>
          <cell r="D286" t="str">
            <v>M&amp;S Expense (O&amp;M)</v>
          </cell>
          <cell r="E286" t="str">
            <v>620.5</v>
          </cell>
          <cell r="F286">
            <v>0</v>
          </cell>
          <cell r="G286">
            <v>0</v>
          </cell>
          <cell r="H286">
            <v>0</v>
          </cell>
          <cell r="I286">
            <v>0</v>
          </cell>
          <cell r="J286">
            <v>0</v>
          </cell>
          <cell r="K286">
            <v>0</v>
          </cell>
          <cell r="L286">
            <v>12579</v>
          </cell>
          <cell r="M286">
            <v>12010</v>
          </cell>
          <cell r="N286">
            <v>11761</v>
          </cell>
          <cell r="O286">
            <v>12940</v>
          </cell>
          <cell r="P286">
            <v>13771</v>
          </cell>
          <cell r="Q286">
            <v>15578</v>
          </cell>
        </row>
        <row r="287">
          <cell r="A287" t="str">
            <v>P30</v>
          </cell>
          <cell r="B287" t="str">
            <v>Miscellaneous expenses</v>
          </cell>
          <cell r="C287">
            <v>52001000</v>
          </cell>
          <cell r="D287" t="str">
            <v>M&amp;S Expense (O&amp;M)</v>
          </cell>
          <cell r="E287" t="str">
            <v>620.5</v>
          </cell>
          <cell r="F287">
            <v>0</v>
          </cell>
          <cell r="G287">
            <v>0</v>
          </cell>
          <cell r="H287">
            <v>0</v>
          </cell>
          <cell r="I287">
            <v>0</v>
          </cell>
          <cell r="J287">
            <v>0</v>
          </cell>
          <cell r="K287">
            <v>0</v>
          </cell>
          <cell r="L287">
            <v>1518</v>
          </cell>
          <cell r="M287">
            <v>1673</v>
          </cell>
          <cell r="N287">
            <v>1341</v>
          </cell>
          <cell r="O287">
            <v>3621</v>
          </cell>
          <cell r="P287">
            <v>-40402.258050939126</v>
          </cell>
          <cell r="Q287">
            <v>-38618.5470729187</v>
          </cell>
        </row>
        <row r="288">
          <cell r="A288" t="str">
            <v>P30</v>
          </cell>
          <cell r="B288" t="str">
            <v>Miscellaneous expenses</v>
          </cell>
          <cell r="C288">
            <v>52001100</v>
          </cell>
          <cell r="D288" t="str">
            <v>M&amp;S Oper SS</v>
          </cell>
          <cell r="E288" t="str">
            <v>620.1</v>
          </cell>
          <cell r="F288">
            <v>0</v>
          </cell>
          <cell r="G288">
            <v>0</v>
          </cell>
          <cell r="H288">
            <v>0</v>
          </cell>
          <cell r="I288">
            <v>0</v>
          </cell>
          <cell r="J288">
            <v>0</v>
          </cell>
          <cell r="K288">
            <v>129</v>
          </cell>
          <cell r="L288">
            <v>0</v>
          </cell>
          <cell r="M288">
            <v>0</v>
          </cell>
          <cell r="N288">
            <v>0</v>
          </cell>
          <cell r="O288">
            <v>0</v>
          </cell>
          <cell r="P288">
            <v>0</v>
          </cell>
          <cell r="Q288">
            <v>0</v>
          </cell>
        </row>
        <row r="289">
          <cell r="A289" t="str">
            <v>P30</v>
          </cell>
          <cell r="B289" t="str">
            <v>Miscellaneous expenses</v>
          </cell>
          <cell r="C289">
            <v>52001200</v>
          </cell>
          <cell r="D289" t="str">
            <v>M&amp;S Oper P</v>
          </cell>
          <cell r="E289" t="str">
            <v>620.1</v>
          </cell>
          <cell r="F289">
            <v>-1460</v>
          </cell>
          <cell r="G289">
            <v>214</v>
          </cell>
          <cell r="H289">
            <v>563</v>
          </cell>
          <cell r="I289">
            <v>-717</v>
          </cell>
          <cell r="J289">
            <v>-527</v>
          </cell>
          <cell r="K289">
            <v>839</v>
          </cell>
          <cell r="L289">
            <v>0</v>
          </cell>
          <cell r="M289">
            <v>0</v>
          </cell>
          <cell r="N289">
            <v>0</v>
          </cell>
          <cell r="O289">
            <v>0</v>
          </cell>
          <cell r="P289">
            <v>0</v>
          </cell>
          <cell r="Q289">
            <v>0</v>
          </cell>
        </row>
        <row r="290">
          <cell r="A290" t="str">
            <v>P30</v>
          </cell>
          <cell r="B290" t="str">
            <v>Miscellaneous expenses</v>
          </cell>
          <cell r="C290">
            <v>52001300</v>
          </cell>
          <cell r="D290" t="str">
            <v>M&amp;S Oper WT</v>
          </cell>
          <cell r="E290" t="str">
            <v>620.3</v>
          </cell>
          <cell r="F290">
            <v>982</v>
          </cell>
          <cell r="G290">
            <v>7019</v>
          </cell>
          <cell r="H290">
            <v>6879</v>
          </cell>
          <cell r="I290">
            <v>7055</v>
          </cell>
          <cell r="J290">
            <v>5557</v>
          </cell>
          <cell r="K290">
            <v>3628</v>
          </cell>
          <cell r="L290">
            <v>0</v>
          </cell>
          <cell r="M290">
            <v>0</v>
          </cell>
          <cell r="N290">
            <v>0</v>
          </cell>
          <cell r="O290">
            <v>0</v>
          </cell>
          <cell r="P290">
            <v>0</v>
          </cell>
          <cell r="Q290">
            <v>0</v>
          </cell>
        </row>
        <row r="291">
          <cell r="A291" t="str">
            <v>P30</v>
          </cell>
          <cell r="B291" t="str">
            <v>Miscellaneous expenses</v>
          </cell>
          <cell r="C291">
            <v>52001400</v>
          </cell>
          <cell r="D291" t="str">
            <v>M&amp;S Oper TD</v>
          </cell>
          <cell r="E291" t="str">
            <v>620.5</v>
          </cell>
          <cell r="F291">
            <v>5285</v>
          </cell>
          <cell r="G291">
            <v>3331</v>
          </cell>
          <cell r="H291">
            <v>3468</v>
          </cell>
          <cell r="I291">
            <v>4813</v>
          </cell>
          <cell r="J291">
            <v>6590</v>
          </cell>
          <cell r="K291">
            <v>6591</v>
          </cell>
          <cell r="L291">
            <v>0</v>
          </cell>
          <cell r="M291">
            <v>0</v>
          </cell>
          <cell r="N291">
            <v>0</v>
          </cell>
          <cell r="O291">
            <v>0</v>
          </cell>
          <cell r="P291">
            <v>0</v>
          </cell>
          <cell r="Q291">
            <v>0</v>
          </cell>
        </row>
        <row r="292">
          <cell r="A292" t="str">
            <v>P30</v>
          </cell>
          <cell r="B292" t="str">
            <v>Miscellaneous expenses</v>
          </cell>
          <cell r="C292">
            <v>52001500</v>
          </cell>
          <cell r="D292" t="str">
            <v>M&amp;S Oper CA</v>
          </cell>
          <cell r="E292" t="str">
            <v>620.7</v>
          </cell>
          <cell r="F292">
            <v>0</v>
          </cell>
          <cell r="G292">
            <v>0</v>
          </cell>
          <cell r="H292">
            <v>504</v>
          </cell>
          <cell r="I292">
            <v>0</v>
          </cell>
          <cell r="J292">
            <v>0</v>
          </cell>
          <cell r="K292">
            <v>0</v>
          </cell>
          <cell r="L292">
            <v>0</v>
          </cell>
          <cell r="M292">
            <v>0</v>
          </cell>
          <cell r="N292">
            <v>0</v>
          </cell>
          <cell r="O292">
            <v>0</v>
          </cell>
          <cell r="P292">
            <v>0</v>
          </cell>
          <cell r="Q292">
            <v>0</v>
          </cell>
        </row>
        <row r="293">
          <cell r="A293" t="str">
            <v>P30</v>
          </cell>
          <cell r="B293" t="str">
            <v>Miscellaneous expenses</v>
          </cell>
          <cell r="C293">
            <v>52001600</v>
          </cell>
          <cell r="D293" t="str">
            <v>M&amp;S Oper AG</v>
          </cell>
          <cell r="E293" t="str">
            <v>620.8</v>
          </cell>
          <cell r="F293">
            <v>-2705</v>
          </cell>
          <cell r="G293">
            <v>5089</v>
          </cell>
          <cell r="H293">
            <v>-590</v>
          </cell>
          <cell r="I293">
            <v>5862</v>
          </cell>
          <cell r="J293">
            <v>90</v>
          </cell>
          <cell r="K293">
            <v>14216</v>
          </cell>
          <cell r="L293">
            <v>0</v>
          </cell>
          <cell r="M293">
            <v>0</v>
          </cell>
          <cell r="N293">
            <v>0</v>
          </cell>
          <cell r="O293">
            <v>0</v>
          </cell>
          <cell r="P293">
            <v>0</v>
          </cell>
          <cell r="Q293">
            <v>0</v>
          </cell>
        </row>
        <row r="294">
          <cell r="A294" t="str">
            <v>P30</v>
          </cell>
          <cell r="B294" t="str">
            <v>Miscellaneous expenses</v>
          </cell>
          <cell r="C294">
            <v>52500000</v>
          </cell>
          <cell r="D294" t="str">
            <v>Misc Expense (O&amp;M)</v>
          </cell>
          <cell r="E294" t="str">
            <v>675.8</v>
          </cell>
          <cell r="F294">
            <v>0</v>
          </cell>
          <cell r="G294">
            <v>0</v>
          </cell>
          <cell r="H294">
            <v>0</v>
          </cell>
          <cell r="I294">
            <v>0</v>
          </cell>
          <cell r="J294">
            <v>0</v>
          </cell>
          <cell r="K294">
            <v>0</v>
          </cell>
          <cell r="L294">
            <v>6403</v>
          </cell>
          <cell r="M294">
            <v>6997</v>
          </cell>
          <cell r="N294">
            <v>5625</v>
          </cell>
          <cell r="O294">
            <v>8516</v>
          </cell>
          <cell r="P294">
            <v>12914</v>
          </cell>
          <cell r="Q294">
            <v>14615</v>
          </cell>
        </row>
        <row r="295">
          <cell r="A295" t="str">
            <v>P30</v>
          </cell>
          <cell r="B295" t="str">
            <v>Miscellaneous expenses</v>
          </cell>
          <cell r="C295">
            <v>52501100</v>
          </cell>
          <cell r="D295" t="str">
            <v>Misc Oper SS</v>
          </cell>
          <cell r="E295" t="str">
            <v>675.1</v>
          </cell>
          <cell r="F295">
            <v>0</v>
          </cell>
          <cell r="G295">
            <v>0</v>
          </cell>
          <cell r="H295">
            <v>0</v>
          </cell>
          <cell r="I295">
            <v>0</v>
          </cell>
          <cell r="J295">
            <v>938</v>
          </cell>
          <cell r="K295">
            <v>1013</v>
          </cell>
          <cell r="L295">
            <v>0</v>
          </cell>
          <cell r="M295">
            <v>0</v>
          </cell>
          <cell r="N295">
            <v>0</v>
          </cell>
          <cell r="O295">
            <v>0</v>
          </cell>
          <cell r="P295">
            <v>0</v>
          </cell>
          <cell r="Q295">
            <v>0</v>
          </cell>
        </row>
        <row r="296">
          <cell r="A296" t="str">
            <v>P30</v>
          </cell>
          <cell r="B296" t="str">
            <v>Miscellaneous expenses</v>
          </cell>
          <cell r="C296">
            <v>52501200</v>
          </cell>
          <cell r="D296" t="str">
            <v>Misc Oper P</v>
          </cell>
          <cell r="E296" t="str">
            <v>675.1</v>
          </cell>
          <cell r="F296">
            <v>0</v>
          </cell>
          <cell r="G296">
            <v>0</v>
          </cell>
          <cell r="H296">
            <v>0</v>
          </cell>
          <cell r="I296">
            <v>13</v>
          </cell>
          <cell r="J296">
            <v>0</v>
          </cell>
          <cell r="K296">
            <v>0</v>
          </cell>
          <cell r="L296">
            <v>0</v>
          </cell>
          <cell r="M296">
            <v>0</v>
          </cell>
          <cell r="N296">
            <v>0</v>
          </cell>
          <cell r="O296">
            <v>0</v>
          </cell>
          <cell r="P296">
            <v>0</v>
          </cell>
          <cell r="Q296">
            <v>0</v>
          </cell>
        </row>
        <row r="297">
          <cell r="A297" t="str">
            <v>P30</v>
          </cell>
          <cell r="B297" t="str">
            <v>Miscellaneous expenses</v>
          </cell>
          <cell r="C297">
            <v>52501300</v>
          </cell>
          <cell r="D297" t="str">
            <v>Misc Oper WT</v>
          </cell>
          <cell r="E297" t="str">
            <v>675.3</v>
          </cell>
          <cell r="F297">
            <v>-7</v>
          </cell>
          <cell r="G297">
            <v>2102</v>
          </cell>
          <cell r="H297">
            <v>1531</v>
          </cell>
          <cell r="I297">
            <v>-1724</v>
          </cell>
          <cell r="J297">
            <v>3443</v>
          </cell>
          <cell r="K297">
            <v>2898</v>
          </cell>
          <cell r="L297">
            <v>0</v>
          </cell>
          <cell r="M297">
            <v>0</v>
          </cell>
          <cell r="N297">
            <v>0</v>
          </cell>
          <cell r="O297">
            <v>0</v>
          </cell>
          <cell r="P297">
            <v>0</v>
          </cell>
          <cell r="Q297">
            <v>0</v>
          </cell>
        </row>
        <row r="298">
          <cell r="A298" t="str">
            <v>P30</v>
          </cell>
          <cell r="B298" t="str">
            <v>Miscellaneous expenses</v>
          </cell>
          <cell r="C298">
            <v>52501400</v>
          </cell>
          <cell r="D298" t="str">
            <v>Misc Oper TD</v>
          </cell>
          <cell r="E298" t="str">
            <v>675.5</v>
          </cell>
          <cell r="F298">
            <v>4895</v>
          </cell>
          <cell r="G298">
            <v>8730</v>
          </cell>
          <cell r="H298">
            <v>4756</v>
          </cell>
          <cell r="I298">
            <v>15526</v>
          </cell>
          <cell r="J298">
            <v>11418</v>
          </cell>
          <cell r="K298">
            <v>19289</v>
          </cell>
          <cell r="L298">
            <v>0</v>
          </cell>
          <cell r="M298">
            <v>0</v>
          </cell>
          <cell r="N298">
            <v>0</v>
          </cell>
          <cell r="O298">
            <v>0</v>
          </cell>
          <cell r="P298">
            <v>0</v>
          </cell>
          <cell r="Q298">
            <v>0</v>
          </cell>
        </row>
        <row r="299">
          <cell r="A299" t="str">
            <v>P30</v>
          </cell>
          <cell r="B299" t="str">
            <v>Miscellaneous expenses</v>
          </cell>
          <cell r="C299">
            <v>52501600</v>
          </cell>
          <cell r="D299" t="str">
            <v>Misc Oper AG</v>
          </cell>
          <cell r="E299" t="str">
            <v>675.8</v>
          </cell>
          <cell r="F299">
            <v>-116466</v>
          </cell>
          <cell r="G299">
            <v>334</v>
          </cell>
          <cell r="H299">
            <v>19393</v>
          </cell>
          <cell r="I299">
            <v>-2120</v>
          </cell>
          <cell r="J299">
            <v>10363</v>
          </cell>
          <cell r="K299">
            <v>7321</v>
          </cell>
          <cell r="L299">
            <v>0</v>
          </cell>
          <cell r="M299">
            <v>0</v>
          </cell>
          <cell r="N299">
            <v>0</v>
          </cell>
          <cell r="O299">
            <v>0</v>
          </cell>
          <cell r="P299">
            <v>0</v>
          </cell>
          <cell r="Q299">
            <v>0</v>
          </cell>
        </row>
        <row r="300">
          <cell r="A300" t="str">
            <v>P30</v>
          </cell>
          <cell r="B300" t="str">
            <v>Miscellaneous expenses</v>
          </cell>
          <cell r="C300">
            <v>52514000</v>
          </cell>
          <cell r="D300" t="str">
            <v>Charitb Contr Deduct</v>
          </cell>
          <cell r="E300" t="str">
            <v>675.8</v>
          </cell>
          <cell r="F300">
            <v>0</v>
          </cell>
          <cell r="G300">
            <v>0</v>
          </cell>
          <cell r="H300">
            <v>0</v>
          </cell>
          <cell r="I300">
            <v>0</v>
          </cell>
          <cell r="J300">
            <v>0</v>
          </cell>
          <cell r="K300">
            <v>0</v>
          </cell>
          <cell r="L300">
            <v>0</v>
          </cell>
          <cell r="M300">
            <v>0</v>
          </cell>
          <cell r="N300">
            <v>0</v>
          </cell>
          <cell r="O300">
            <v>0</v>
          </cell>
          <cell r="P300">
            <v>0</v>
          </cell>
          <cell r="Q300">
            <v>0</v>
          </cell>
        </row>
        <row r="301">
          <cell r="A301" t="str">
            <v>P30</v>
          </cell>
          <cell r="B301" t="str">
            <v>Miscellaneous expenses</v>
          </cell>
          <cell r="C301">
            <v>52514500</v>
          </cell>
          <cell r="D301" t="str">
            <v>Charitb Don-H/Ed/En</v>
          </cell>
          <cell r="E301" t="str">
            <v>675.8</v>
          </cell>
          <cell r="F301">
            <v>6548</v>
          </cell>
          <cell r="G301">
            <v>500</v>
          </cell>
          <cell r="H301">
            <v>10125</v>
          </cell>
          <cell r="I301">
            <v>0</v>
          </cell>
          <cell r="J301">
            <v>2500</v>
          </cell>
          <cell r="K301">
            <v>2607</v>
          </cell>
          <cell r="L301">
            <v>4532</v>
          </cell>
          <cell r="M301">
            <v>4532</v>
          </cell>
          <cell r="N301">
            <v>4532</v>
          </cell>
          <cell r="O301">
            <v>4532</v>
          </cell>
          <cell r="P301">
            <v>4532</v>
          </cell>
          <cell r="Q301">
            <v>4532</v>
          </cell>
        </row>
        <row r="302">
          <cell r="A302" t="str">
            <v>P30</v>
          </cell>
          <cell r="B302" t="str">
            <v>Miscellaneous expenses</v>
          </cell>
          <cell r="C302">
            <v>52514600</v>
          </cell>
          <cell r="D302" t="str">
            <v>Charitb Don-Commnty</v>
          </cell>
          <cell r="E302" t="str">
            <v>675.8</v>
          </cell>
          <cell r="F302">
            <v>1755</v>
          </cell>
          <cell r="G302">
            <v>0</v>
          </cell>
          <cell r="H302">
            <v>4315</v>
          </cell>
          <cell r="I302">
            <v>3509</v>
          </cell>
          <cell r="J302">
            <v>2578</v>
          </cell>
          <cell r="K302">
            <v>3303</v>
          </cell>
          <cell r="L302">
            <v>3588</v>
          </cell>
          <cell r="M302">
            <v>3588</v>
          </cell>
          <cell r="N302">
            <v>3588</v>
          </cell>
          <cell r="O302">
            <v>3588</v>
          </cell>
          <cell r="P302">
            <v>3588</v>
          </cell>
          <cell r="Q302">
            <v>3588</v>
          </cell>
        </row>
        <row r="303">
          <cell r="A303" t="str">
            <v>P30</v>
          </cell>
          <cell r="B303" t="str">
            <v>Miscellaneous expenses</v>
          </cell>
          <cell r="C303">
            <v>52514700</v>
          </cell>
          <cell r="D303" t="str">
            <v>Community Partnrshps</v>
          </cell>
          <cell r="E303" t="str">
            <v>675.8</v>
          </cell>
          <cell r="F303">
            <v>1074</v>
          </cell>
          <cell r="G303">
            <v>2500</v>
          </cell>
          <cell r="H303">
            <v>722</v>
          </cell>
          <cell r="I303">
            <v>8500</v>
          </cell>
          <cell r="J303">
            <v>370</v>
          </cell>
          <cell r="K303">
            <v>2980</v>
          </cell>
          <cell r="L303">
            <v>4258</v>
          </cell>
          <cell r="M303">
            <v>4258</v>
          </cell>
          <cell r="N303">
            <v>4258</v>
          </cell>
          <cell r="O303">
            <v>4258</v>
          </cell>
          <cell r="P303">
            <v>4258</v>
          </cell>
          <cell r="Q303">
            <v>4258</v>
          </cell>
        </row>
        <row r="304">
          <cell r="A304" t="str">
            <v>P30</v>
          </cell>
          <cell r="B304" t="str">
            <v>Miscellaneous expenses</v>
          </cell>
          <cell r="C304">
            <v>52514901</v>
          </cell>
          <cell r="D304" t="str">
            <v>Cust Edu Comm-Reg</v>
          </cell>
          <cell r="E304" t="str">
            <v>675.8</v>
          </cell>
          <cell r="F304">
            <v>1015</v>
          </cell>
          <cell r="G304">
            <v>2971</v>
          </cell>
          <cell r="H304">
            <v>108</v>
          </cell>
          <cell r="I304">
            <v>0</v>
          </cell>
          <cell r="J304">
            <v>1931</v>
          </cell>
          <cell r="K304">
            <v>1736</v>
          </cell>
          <cell r="L304">
            <v>660</v>
          </cell>
          <cell r="M304">
            <v>660</v>
          </cell>
          <cell r="N304">
            <v>660</v>
          </cell>
          <cell r="O304">
            <v>660</v>
          </cell>
          <cell r="P304">
            <v>660</v>
          </cell>
          <cell r="Q304">
            <v>660</v>
          </cell>
        </row>
        <row r="305">
          <cell r="A305" t="str">
            <v>P30</v>
          </cell>
          <cell r="B305" t="str">
            <v>Miscellaneous expenses</v>
          </cell>
          <cell r="C305">
            <v>52514903</v>
          </cell>
          <cell r="D305" t="str">
            <v>Cust Edu Comm-Issues</v>
          </cell>
          <cell r="E305" t="str">
            <v>675.8</v>
          </cell>
          <cell r="F305">
            <v>0</v>
          </cell>
          <cell r="G305">
            <v>0</v>
          </cell>
          <cell r="H305">
            <v>583</v>
          </cell>
          <cell r="I305">
            <v>1457</v>
          </cell>
          <cell r="J305">
            <v>4627</v>
          </cell>
          <cell r="K305">
            <v>1408</v>
          </cell>
          <cell r="L305">
            <v>1052</v>
          </cell>
          <cell r="M305">
            <v>1052</v>
          </cell>
          <cell r="N305">
            <v>1052</v>
          </cell>
          <cell r="O305">
            <v>1052</v>
          </cell>
          <cell r="P305">
            <v>1052</v>
          </cell>
          <cell r="Q305">
            <v>1052</v>
          </cell>
        </row>
        <row r="306">
          <cell r="A306" t="str">
            <v>P30</v>
          </cell>
          <cell r="B306" t="str">
            <v>Miscellaneous expenses</v>
          </cell>
          <cell r="C306">
            <v>52514904</v>
          </cell>
          <cell r="D306" t="str">
            <v>Cust Edu Comm-Consrv</v>
          </cell>
          <cell r="E306" t="str">
            <v>675.8</v>
          </cell>
          <cell r="F306">
            <v>2500</v>
          </cell>
          <cell r="G306">
            <v>5381</v>
          </cell>
          <cell r="H306">
            <v>5408</v>
          </cell>
          <cell r="I306">
            <v>1457</v>
          </cell>
          <cell r="J306">
            <v>1327</v>
          </cell>
          <cell r="K306">
            <v>1408</v>
          </cell>
          <cell r="L306">
            <v>6750</v>
          </cell>
          <cell r="M306">
            <v>6750</v>
          </cell>
          <cell r="N306">
            <v>6750</v>
          </cell>
          <cell r="O306">
            <v>6750</v>
          </cell>
          <cell r="P306">
            <v>6750</v>
          </cell>
          <cell r="Q306">
            <v>6750</v>
          </cell>
        </row>
        <row r="307">
          <cell r="A307" t="str">
            <v>P30</v>
          </cell>
          <cell r="B307" t="str">
            <v>Miscellaneous expenses</v>
          </cell>
          <cell r="C307">
            <v>52514905</v>
          </cell>
          <cell r="D307" t="str">
            <v>Cust Edu Comm-Printd</v>
          </cell>
          <cell r="E307" t="str">
            <v>675.8</v>
          </cell>
          <cell r="F307">
            <v>782</v>
          </cell>
          <cell r="G307">
            <v>-530</v>
          </cell>
          <cell r="H307">
            <v>0</v>
          </cell>
          <cell r="I307">
            <v>1253</v>
          </cell>
          <cell r="J307">
            <v>1365</v>
          </cell>
          <cell r="K307">
            <v>1719</v>
          </cell>
          <cell r="L307">
            <v>1094</v>
          </cell>
          <cell r="M307">
            <v>1094</v>
          </cell>
          <cell r="N307">
            <v>1094</v>
          </cell>
          <cell r="O307">
            <v>1094</v>
          </cell>
          <cell r="P307">
            <v>1094</v>
          </cell>
          <cell r="Q307">
            <v>1094</v>
          </cell>
        </row>
        <row r="308">
          <cell r="A308" t="str">
            <v>P30</v>
          </cell>
          <cell r="B308" t="str">
            <v>Miscellaneous expenses</v>
          </cell>
          <cell r="C308">
            <v>52514907</v>
          </cell>
          <cell r="D308" t="str">
            <v>Cust Edu-Press Rls</v>
          </cell>
          <cell r="E308" t="str">
            <v>675.8</v>
          </cell>
          <cell r="F308">
            <v>470</v>
          </cell>
          <cell r="G308">
            <v>0</v>
          </cell>
          <cell r="H308">
            <v>0</v>
          </cell>
          <cell r="I308">
            <v>0</v>
          </cell>
          <cell r="J308">
            <v>574</v>
          </cell>
          <cell r="K308">
            <v>0</v>
          </cell>
          <cell r="L308">
            <v>83</v>
          </cell>
          <cell r="M308">
            <v>83</v>
          </cell>
          <cell r="N308">
            <v>83</v>
          </cell>
          <cell r="O308">
            <v>83</v>
          </cell>
          <cell r="P308">
            <v>83</v>
          </cell>
          <cell r="Q308">
            <v>83</v>
          </cell>
        </row>
        <row r="309">
          <cell r="A309" t="str">
            <v>P30</v>
          </cell>
          <cell r="B309" t="str">
            <v>Miscellaneous expenses</v>
          </cell>
          <cell r="C309">
            <v>52514909</v>
          </cell>
          <cell r="D309" t="str">
            <v>Cust Edu-Video&amp;Photo</v>
          </cell>
          <cell r="E309" t="str">
            <v>675.8</v>
          </cell>
          <cell r="F309">
            <v>0</v>
          </cell>
          <cell r="G309">
            <v>0</v>
          </cell>
          <cell r="H309">
            <v>0</v>
          </cell>
          <cell r="I309">
            <v>0</v>
          </cell>
          <cell r="J309">
            <v>480</v>
          </cell>
          <cell r="K309">
            <v>592</v>
          </cell>
          <cell r="L309">
            <v>0</v>
          </cell>
          <cell r="M309">
            <v>0</v>
          </cell>
          <cell r="N309">
            <v>4600</v>
          </cell>
          <cell r="O309">
            <v>0</v>
          </cell>
          <cell r="P309">
            <v>0</v>
          </cell>
          <cell r="Q309">
            <v>0</v>
          </cell>
        </row>
        <row r="310">
          <cell r="A310" t="str">
            <v>P30</v>
          </cell>
          <cell r="B310" t="str">
            <v>Miscellaneous expenses</v>
          </cell>
          <cell r="C310">
            <v>52515000</v>
          </cell>
          <cell r="D310" t="str">
            <v>Commun Relations-E</v>
          </cell>
          <cell r="E310" t="str">
            <v>675.8</v>
          </cell>
          <cell r="F310">
            <v>0</v>
          </cell>
          <cell r="G310">
            <v>1030</v>
          </cell>
          <cell r="H310">
            <v>344</v>
          </cell>
          <cell r="I310">
            <v>628</v>
          </cell>
          <cell r="J310">
            <v>1861</v>
          </cell>
          <cell r="K310">
            <v>2987</v>
          </cell>
          <cell r="L310">
            <v>334</v>
          </cell>
          <cell r="M310">
            <v>334</v>
          </cell>
          <cell r="N310">
            <v>723</v>
          </cell>
          <cell r="O310">
            <v>334</v>
          </cell>
          <cell r="P310">
            <v>367</v>
          </cell>
          <cell r="Q310">
            <v>367</v>
          </cell>
        </row>
        <row r="311">
          <cell r="A311" t="str">
            <v>P30</v>
          </cell>
          <cell r="B311" t="str">
            <v>Miscellaneous expenses</v>
          </cell>
          <cell r="C311">
            <v>52515001</v>
          </cell>
          <cell r="D311" t="str">
            <v>Commun Relations-S</v>
          </cell>
          <cell r="E311" t="str">
            <v>675.8</v>
          </cell>
          <cell r="F311">
            <v>41</v>
          </cell>
          <cell r="G311">
            <v>0</v>
          </cell>
          <cell r="H311">
            <v>245</v>
          </cell>
          <cell r="I311">
            <v>0</v>
          </cell>
          <cell r="J311">
            <v>1255</v>
          </cell>
          <cell r="K311">
            <v>836</v>
          </cell>
          <cell r="L311">
            <v>182</v>
          </cell>
          <cell r="M311">
            <v>182</v>
          </cell>
          <cell r="N311">
            <v>182</v>
          </cell>
          <cell r="O311">
            <v>182</v>
          </cell>
          <cell r="P311">
            <v>182</v>
          </cell>
          <cell r="Q311">
            <v>182</v>
          </cell>
        </row>
        <row r="312">
          <cell r="A312" t="str">
            <v>P30</v>
          </cell>
          <cell r="B312" t="str">
            <v>Miscellaneous expenses</v>
          </cell>
          <cell r="C312">
            <v>52522000</v>
          </cell>
          <cell r="D312" t="str">
            <v>Community Relations</v>
          </cell>
          <cell r="E312" t="str">
            <v>675.8</v>
          </cell>
          <cell r="F312">
            <v>0</v>
          </cell>
          <cell r="G312">
            <v>0</v>
          </cell>
          <cell r="H312">
            <v>250</v>
          </cell>
          <cell r="I312">
            <v>0</v>
          </cell>
          <cell r="J312">
            <v>0</v>
          </cell>
          <cell r="K312">
            <v>0</v>
          </cell>
          <cell r="L312">
            <v>0</v>
          </cell>
          <cell r="M312">
            <v>0</v>
          </cell>
          <cell r="N312">
            <v>0</v>
          </cell>
          <cell r="O312">
            <v>0</v>
          </cell>
          <cell r="P312">
            <v>0</v>
          </cell>
          <cell r="Q312">
            <v>0</v>
          </cell>
        </row>
        <row r="313">
          <cell r="A313" t="str">
            <v>P30</v>
          </cell>
          <cell r="B313" t="str">
            <v>Miscellaneous expenses</v>
          </cell>
          <cell r="C313">
            <v>52524000</v>
          </cell>
          <cell r="D313" t="str">
            <v>Co Dues/Mmbrshp Ded</v>
          </cell>
          <cell r="E313" t="str">
            <v>675.8</v>
          </cell>
          <cell r="F313">
            <v>6939</v>
          </cell>
          <cell r="G313">
            <v>5108</v>
          </cell>
          <cell r="H313">
            <v>8497</v>
          </cell>
          <cell r="I313">
            <v>5235</v>
          </cell>
          <cell r="J313">
            <v>8240</v>
          </cell>
          <cell r="K313">
            <v>5435</v>
          </cell>
          <cell r="L313">
            <v>6048</v>
          </cell>
          <cell r="M313">
            <v>4833</v>
          </cell>
          <cell r="N313">
            <v>4833</v>
          </cell>
          <cell r="O313">
            <v>12333</v>
          </cell>
          <cell r="P313">
            <v>10885</v>
          </cell>
          <cell r="Q313">
            <v>15685</v>
          </cell>
        </row>
        <row r="314">
          <cell r="A314" t="str">
            <v>P30</v>
          </cell>
          <cell r="B314" t="str">
            <v>Miscellaneous expenses</v>
          </cell>
          <cell r="C314">
            <v>52527000</v>
          </cell>
          <cell r="D314" t="str">
            <v>Directors Fees</v>
          </cell>
          <cell r="E314" t="str">
            <v>675.8</v>
          </cell>
          <cell r="F314">
            <v>13750</v>
          </cell>
          <cell r="G314">
            <v>200</v>
          </cell>
          <cell r="H314">
            <v>150</v>
          </cell>
          <cell r="I314">
            <v>0</v>
          </cell>
          <cell r="J314">
            <v>7700</v>
          </cell>
          <cell r="K314">
            <v>250</v>
          </cell>
          <cell r="L314">
            <v>200</v>
          </cell>
          <cell r="M314">
            <v>7700</v>
          </cell>
          <cell r="N314">
            <v>200</v>
          </cell>
          <cell r="O314">
            <v>7700</v>
          </cell>
          <cell r="P314">
            <v>250</v>
          </cell>
          <cell r="Q314">
            <v>5250</v>
          </cell>
        </row>
        <row r="315">
          <cell r="A315" t="str">
            <v>P30</v>
          </cell>
          <cell r="B315" t="str">
            <v>Miscellaneous expenses</v>
          </cell>
          <cell r="C315">
            <v>52528000</v>
          </cell>
          <cell r="D315" t="str">
            <v>Dues/Membership Deductible</v>
          </cell>
          <cell r="E315" t="str">
            <v>675.8</v>
          </cell>
          <cell r="F315">
            <v>0</v>
          </cell>
          <cell r="G315">
            <v>0</v>
          </cell>
          <cell r="H315">
            <v>0</v>
          </cell>
          <cell r="I315">
            <v>0</v>
          </cell>
          <cell r="J315">
            <v>0</v>
          </cell>
          <cell r="K315">
            <v>0</v>
          </cell>
          <cell r="L315">
            <v>0</v>
          </cell>
          <cell r="M315">
            <v>0</v>
          </cell>
          <cell r="N315">
            <v>0</v>
          </cell>
          <cell r="O315">
            <v>0</v>
          </cell>
          <cell r="P315">
            <v>0</v>
          </cell>
          <cell r="Q315">
            <v>0</v>
          </cell>
        </row>
        <row r="316">
          <cell r="A316" t="str">
            <v>P30</v>
          </cell>
          <cell r="B316" t="str">
            <v>Miscellaneous expenses</v>
          </cell>
          <cell r="C316">
            <v>52540000</v>
          </cell>
          <cell r="D316" t="str">
            <v>Amort Bus Svc ProjXp</v>
          </cell>
          <cell r="E316" t="str">
            <v>675.8</v>
          </cell>
          <cell r="F316">
            <v>140</v>
          </cell>
          <cell r="G316">
            <v>0</v>
          </cell>
          <cell r="H316">
            <v>0</v>
          </cell>
          <cell r="I316">
            <v>66</v>
          </cell>
          <cell r="J316">
            <v>0</v>
          </cell>
          <cell r="K316">
            <v>0</v>
          </cell>
          <cell r="L316">
            <v>86</v>
          </cell>
          <cell r="M316">
            <v>92</v>
          </cell>
          <cell r="N316">
            <v>0</v>
          </cell>
          <cell r="O316">
            <v>0</v>
          </cell>
          <cell r="P316">
            <v>95</v>
          </cell>
          <cell r="Q316">
            <v>95</v>
          </cell>
        </row>
        <row r="317">
          <cell r="A317" t="str">
            <v>P30</v>
          </cell>
          <cell r="B317" t="str">
            <v>Miscellaneous expenses</v>
          </cell>
          <cell r="C317">
            <v>52548100</v>
          </cell>
          <cell r="D317" t="str">
            <v>Hiring Costs</v>
          </cell>
          <cell r="E317" t="str">
            <v>675.8</v>
          </cell>
          <cell r="F317">
            <v>0</v>
          </cell>
          <cell r="G317">
            <v>0</v>
          </cell>
          <cell r="H317">
            <v>500</v>
          </cell>
          <cell r="I317">
            <v>0</v>
          </cell>
          <cell r="J317">
            <v>0</v>
          </cell>
          <cell r="K317">
            <v>0</v>
          </cell>
          <cell r="L317">
            <v>0</v>
          </cell>
          <cell r="M317">
            <v>0</v>
          </cell>
          <cell r="N317">
            <v>0</v>
          </cell>
          <cell r="O317">
            <v>0</v>
          </cell>
          <cell r="P317">
            <v>0</v>
          </cell>
          <cell r="Q317">
            <v>0</v>
          </cell>
        </row>
        <row r="318">
          <cell r="A318" t="str">
            <v>P30</v>
          </cell>
          <cell r="B318" t="str">
            <v>Miscellaneous expenses</v>
          </cell>
          <cell r="C318">
            <v>52549000</v>
          </cell>
          <cell r="D318" t="str">
            <v>Injuries and Damages</v>
          </cell>
          <cell r="E318" t="str">
            <v>675.8</v>
          </cell>
          <cell r="F318">
            <v>0</v>
          </cell>
          <cell r="G318">
            <v>0</v>
          </cell>
          <cell r="H318">
            <v>0</v>
          </cell>
          <cell r="I318">
            <v>0</v>
          </cell>
          <cell r="J318">
            <v>0</v>
          </cell>
          <cell r="K318">
            <v>0</v>
          </cell>
          <cell r="L318">
            <v>0</v>
          </cell>
          <cell r="M318">
            <v>0</v>
          </cell>
          <cell r="N318">
            <v>0</v>
          </cell>
          <cell r="O318">
            <v>0</v>
          </cell>
          <cell r="P318">
            <v>0</v>
          </cell>
          <cell r="Q318">
            <v>0</v>
          </cell>
        </row>
        <row r="319">
          <cell r="A319" t="str">
            <v>P30</v>
          </cell>
          <cell r="B319" t="str">
            <v>Miscellaneous expenses</v>
          </cell>
          <cell r="C319">
            <v>52549500</v>
          </cell>
          <cell r="D319" t="str">
            <v>Inv Phys W/O Scrap</v>
          </cell>
          <cell r="E319" t="str">
            <v>675.8</v>
          </cell>
          <cell r="F319">
            <v>0</v>
          </cell>
          <cell r="G319">
            <v>0</v>
          </cell>
          <cell r="H319">
            <v>0</v>
          </cell>
          <cell r="I319">
            <v>-686</v>
          </cell>
          <cell r="J319">
            <v>-203</v>
          </cell>
          <cell r="K319">
            <v>0</v>
          </cell>
          <cell r="L319">
            <v>0</v>
          </cell>
          <cell r="M319">
            <v>0</v>
          </cell>
          <cell r="N319">
            <v>0</v>
          </cell>
          <cell r="O319">
            <v>0</v>
          </cell>
          <cell r="P319">
            <v>208</v>
          </cell>
          <cell r="Q319">
            <v>208</v>
          </cell>
        </row>
        <row r="320">
          <cell r="A320" t="str">
            <v>P30</v>
          </cell>
          <cell r="B320" t="str">
            <v>Miscellaneous expenses</v>
          </cell>
          <cell r="C320">
            <v>52554500</v>
          </cell>
          <cell r="D320" t="str">
            <v>Lab Supplies</v>
          </cell>
          <cell r="E320" t="str">
            <v>675.3</v>
          </cell>
          <cell r="F320">
            <v>8161</v>
          </cell>
          <cell r="G320">
            <v>15836</v>
          </cell>
          <cell r="H320">
            <v>3039</v>
          </cell>
          <cell r="I320">
            <v>6626</v>
          </cell>
          <cell r="J320">
            <v>6601</v>
          </cell>
          <cell r="K320">
            <v>12015</v>
          </cell>
          <cell r="L320">
            <v>10762</v>
          </cell>
          <cell r="M320">
            <v>10765</v>
          </cell>
          <cell r="N320">
            <v>5792</v>
          </cell>
          <cell r="O320">
            <v>5635</v>
          </cell>
          <cell r="P320">
            <v>9459</v>
          </cell>
          <cell r="Q320">
            <v>9459</v>
          </cell>
        </row>
        <row r="321">
          <cell r="A321" t="str">
            <v>P30</v>
          </cell>
          <cell r="B321" t="str">
            <v>Miscellaneous expenses</v>
          </cell>
          <cell r="C321">
            <v>52556500</v>
          </cell>
          <cell r="D321" t="str">
            <v>Low Income Pay Prog</v>
          </cell>
          <cell r="E321" t="str">
            <v>675.8</v>
          </cell>
          <cell r="F321">
            <v>0</v>
          </cell>
          <cell r="G321">
            <v>0</v>
          </cell>
          <cell r="H321">
            <v>0</v>
          </cell>
          <cell r="I321">
            <v>0</v>
          </cell>
          <cell r="J321">
            <v>0</v>
          </cell>
          <cell r="K321">
            <v>5000</v>
          </cell>
          <cell r="L321">
            <v>0</v>
          </cell>
          <cell r="M321">
            <v>0</v>
          </cell>
          <cell r="N321">
            <v>0</v>
          </cell>
          <cell r="O321">
            <v>0</v>
          </cell>
          <cell r="P321">
            <v>62500</v>
          </cell>
          <cell r="Q321">
            <v>0</v>
          </cell>
        </row>
        <row r="322">
          <cell r="A322" t="str">
            <v>P30</v>
          </cell>
          <cell r="B322" t="str">
            <v>Miscellaneous expenses</v>
          </cell>
          <cell r="C322">
            <v>52564000</v>
          </cell>
          <cell r="D322" t="str">
            <v>Penalties Non-deduct</v>
          </cell>
          <cell r="E322" t="str">
            <v>675.8</v>
          </cell>
          <cell r="F322">
            <v>0</v>
          </cell>
          <cell r="G322">
            <v>0</v>
          </cell>
          <cell r="H322">
            <v>518</v>
          </cell>
          <cell r="I322">
            <v>0</v>
          </cell>
          <cell r="J322">
            <v>409</v>
          </cell>
          <cell r="K322">
            <v>-409</v>
          </cell>
          <cell r="L322">
            <v>0</v>
          </cell>
          <cell r="M322">
            <v>0</v>
          </cell>
          <cell r="N322">
            <v>0</v>
          </cell>
          <cell r="O322">
            <v>0</v>
          </cell>
          <cell r="P322">
            <v>0</v>
          </cell>
          <cell r="Q322">
            <v>0</v>
          </cell>
        </row>
        <row r="323">
          <cell r="A323" t="str">
            <v>P30</v>
          </cell>
          <cell r="B323" t="str">
            <v>Miscellaneous expenses</v>
          </cell>
          <cell r="C323">
            <v>52568000</v>
          </cell>
          <cell r="D323" t="str">
            <v>Research &amp; Develop</v>
          </cell>
          <cell r="E323" t="str">
            <v>675.8</v>
          </cell>
          <cell r="F323">
            <v>1999</v>
          </cell>
          <cell r="G323">
            <v>1999</v>
          </cell>
          <cell r="H323">
            <v>1999</v>
          </cell>
          <cell r="I323">
            <v>1999</v>
          </cell>
          <cell r="J323">
            <v>1999</v>
          </cell>
          <cell r="K323">
            <v>1999</v>
          </cell>
          <cell r="L323">
            <v>1910</v>
          </cell>
          <cell r="M323">
            <v>1910</v>
          </cell>
          <cell r="N323">
            <v>1910</v>
          </cell>
          <cell r="O323">
            <v>1910</v>
          </cell>
          <cell r="P323">
            <v>1999</v>
          </cell>
          <cell r="Q323">
            <v>1999</v>
          </cell>
        </row>
        <row r="324">
          <cell r="A324" t="str">
            <v>P30</v>
          </cell>
          <cell r="B324" t="str">
            <v>Miscellaneous expenses</v>
          </cell>
          <cell r="C324">
            <v>52579000</v>
          </cell>
          <cell r="D324" t="str">
            <v>Trustee Fees</v>
          </cell>
          <cell r="E324" t="str">
            <v>675.8</v>
          </cell>
          <cell r="F324">
            <v>0</v>
          </cell>
          <cell r="G324">
            <v>0</v>
          </cell>
          <cell r="H324">
            <v>0</v>
          </cell>
          <cell r="I324">
            <v>0</v>
          </cell>
          <cell r="J324">
            <v>15391</v>
          </cell>
          <cell r="K324">
            <v>0</v>
          </cell>
          <cell r="L324">
            <v>5104</v>
          </cell>
          <cell r="M324">
            <v>534</v>
          </cell>
          <cell r="N324">
            <v>0</v>
          </cell>
          <cell r="O324">
            <v>0</v>
          </cell>
          <cell r="P324">
            <v>0</v>
          </cell>
          <cell r="Q324">
            <v>0</v>
          </cell>
        </row>
        <row r="325">
          <cell r="A325" t="str">
            <v>P30</v>
          </cell>
          <cell r="B325" t="str">
            <v>Miscellaneous expenses</v>
          </cell>
          <cell r="C325">
            <v>52585000</v>
          </cell>
          <cell r="D325" t="str">
            <v>Discounts Available</v>
          </cell>
          <cell r="E325" t="str">
            <v>675.8</v>
          </cell>
          <cell r="F325">
            <v>-7754</v>
          </cell>
          <cell r="G325">
            <v>-6632</v>
          </cell>
          <cell r="H325">
            <v>-7499</v>
          </cell>
          <cell r="I325">
            <v>-6276</v>
          </cell>
          <cell r="J325">
            <v>-4486</v>
          </cell>
          <cell r="K325">
            <v>-10941</v>
          </cell>
          <cell r="L325">
            <v>-10183</v>
          </cell>
          <cell r="M325">
            <v>-7081</v>
          </cell>
          <cell r="N325">
            <v>-5869</v>
          </cell>
          <cell r="O325">
            <v>-4769</v>
          </cell>
          <cell r="P325">
            <v>-4907</v>
          </cell>
          <cell r="Q325">
            <v>-4695</v>
          </cell>
        </row>
        <row r="326">
          <cell r="A326" t="str">
            <v>P30</v>
          </cell>
          <cell r="B326" t="str">
            <v>Miscellaneous expenses</v>
          </cell>
          <cell r="C326">
            <v>52586000</v>
          </cell>
          <cell r="D326" t="str">
            <v>PO Small Differences</v>
          </cell>
          <cell r="E326" t="str">
            <v>675.8</v>
          </cell>
          <cell r="F326">
            <v>61</v>
          </cell>
          <cell r="G326">
            <v>27</v>
          </cell>
          <cell r="H326">
            <v>51</v>
          </cell>
          <cell r="I326">
            <v>-33</v>
          </cell>
          <cell r="J326">
            <v>74</v>
          </cell>
          <cell r="K326">
            <v>4</v>
          </cell>
          <cell r="L326">
            <v>0</v>
          </cell>
          <cell r="M326">
            <v>0</v>
          </cell>
          <cell r="N326">
            <v>0</v>
          </cell>
          <cell r="O326">
            <v>0</v>
          </cell>
          <cell r="P326">
            <v>0</v>
          </cell>
          <cell r="Q326">
            <v>0</v>
          </cell>
        </row>
        <row r="327">
          <cell r="A327" t="str">
            <v>P30 Total</v>
          </cell>
          <cell r="F327">
            <v>-71995</v>
          </cell>
          <cell r="G327">
            <v>55209</v>
          </cell>
          <cell r="H327">
            <v>65859</v>
          </cell>
          <cell r="I327">
            <v>52443</v>
          </cell>
          <cell r="J327">
            <v>92465</v>
          </cell>
          <cell r="K327">
            <v>88853</v>
          </cell>
          <cell r="L327">
            <v>56960</v>
          </cell>
          <cell r="M327">
            <v>61966</v>
          </cell>
          <cell r="N327">
            <v>53115</v>
          </cell>
          <cell r="O327">
            <v>70419</v>
          </cell>
          <cell r="P327">
            <v>89337.741949060874</v>
          </cell>
          <cell r="Q327">
            <v>42141.4529270813</v>
          </cell>
        </row>
        <row r="328">
          <cell r="A328" t="str">
            <v>P31</v>
          </cell>
          <cell r="B328" t="str">
            <v>Rents</v>
          </cell>
          <cell r="C328">
            <v>54110000</v>
          </cell>
          <cell r="D328" t="str">
            <v>Rents-Real Prop</v>
          </cell>
          <cell r="E328" t="str">
            <v>641.8</v>
          </cell>
          <cell r="F328">
            <v>0</v>
          </cell>
          <cell r="G328">
            <v>0</v>
          </cell>
          <cell r="H328">
            <v>0</v>
          </cell>
          <cell r="I328">
            <v>0</v>
          </cell>
          <cell r="J328">
            <v>0</v>
          </cell>
          <cell r="K328">
            <v>0</v>
          </cell>
          <cell r="L328">
            <v>1256</v>
          </cell>
          <cell r="M328">
            <v>467</v>
          </cell>
          <cell r="N328">
            <v>467</v>
          </cell>
          <cell r="O328">
            <v>467</v>
          </cell>
          <cell r="P328">
            <v>1200</v>
          </cell>
          <cell r="Q328">
            <v>1200</v>
          </cell>
        </row>
        <row r="329">
          <cell r="A329" t="str">
            <v>P31</v>
          </cell>
          <cell r="B329" t="str">
            <v>Rents</v>
          </cell>
          <cell r="C329">
            <v>54110013</v>
          </cell>
          <cell r="D329" t="str">
            <v>Rents-Real Prop WT</v>
          </cell>
          <cell r="E329" t="str">
            <v>641.3</v>
          </cell>
          <cell r="F329">
            <v>0</v>
          </cell>
          <cell r="G329">
            <v>0</v>
          </cell>
          <cell r="H329">
            <v>0</v>
          </cell>
          <cell r="I329">
            <v>0</v>
          </cell>
          <cell r="J329">
            <v>0</v>
          </cell>
          <cell r="K329">
            <v>0</v>
          </cell>
          <cell r="L329">
            <v>0</v>
          </cell>
          <cell r="M329">
            <v>0</v>
          </cell>
          <cell r="N329">
            <v>0</v>
          </cell>
          <cell r="O329">
            <v>0</v>
          </cell>
          <cell r="P329">
            <v>0</v>
          </cell>
          <cell r="Q329">
            <v>0</v>
          </cell>
        </row>
        <row r="330">
          <cell r="A330" t="str">
            <v>P31</v>
          </cell>
          <cell r="B330" t="str">
            <v>Rents</v>
          </cell>
          <cell r="C330">
            <v>54110014</v>
          </cell>
          <cell r="D330" t="str">
            <v>Rents-Real Prop TD</v>
          </cell>
          <cell r="E330" t="str">
            <v>641.5</v>
          </cell>
          <cell r="F330">
            <v>500</v>
          </cell>
          <cell r="G330">
            <v>4407</v>
          </cell>
          <cell r="H330">
            <v>511</v>
          </cell>
          <cell r="I330">
            <v>231</v>
          </cell>
          <cell r="J330">
            <v>500</v>
          </cell>
          <cell r="K330">
            <v>999</v>
          </cell>
          <cell r="L330">
            <v>0</v>
          </cell>
          <cell r="M330">
            <v>0</v>
          </cell>
          <cell r="N330">
            <v>0</v>
          </cell>
          <cell r="O330">
            <v>0</v>
          </cell>
          <cell r="P330">
            <v>0</v>
          </cell>
          <cell r="Q330">
            <v>0</v>
          </cell>
        </row>
        <row r="331">
          <cell r="A331" t="str">
            <v>P31</v>
          </cell>
          <cell r="B331" t="str">
            <v>Rents</v>
          </cell>
          <cell r="C331">
            <v>54110016</v>
          </cell>
          <cell r="D331" t="str">
            <v>Rents-Real Prop AG</v>
          </cell>
          <cell r="E331" t="str">
            <v>641.8</v>
          </cell>
          <cell r="F331">
            <v>0</v>
          </cell>
          <cell r="G331">
            <v>0</v>
          </cell>
          <cell r="H331">
            <v>0</v>
          </cell>
          <cell r="I331">
            <v>0</v>
          </cell>
          <cell r="J331">
            <v>1500</v>
          </cell>
          <cell r="K331">
            <v>0</v>
          </cell>
          <cell r="L331">
            <v>0</v>
          </cell>
          <cell r="M331">
            <v>0</v>
          </cell>
          <cell r="N331">
            <v>0</v>
          </cell>
          <cell r="O331">
            <v>0</v>
          </cell>
          <cell r="P331">
            <v>0</v>
          </cell>
          <cell r="Q331">
            <v>0</v>
          </cell>
        </row>
        <row r="332">
          <cell r="A332" t="str">
            <v>P31</v>
          </cell>
          <cell r="B332" t="str">
            <v>Rents</v>
          </cell>
          <cell r="C332">
            <v>54140000</v>
          </cell>
          <cell r="D332" t="str">
            <v>Rents-Equip</v>
          </cell>
          <cell r="E332" t="str">
            <v>642.8</v>
          </cell>
          <cell r="F332">
            <v>0</v>
          </cell>
          <cell r="G332">
            <v>0</v>
          </cell>
          <cell r="H332">
            <v>0</v>
          </cell>
          <cell r="I332">
            <v>0</v>
          </cell>
          <cell r="J332">
            <v>0</v>
          </cell>
          <cell r="K332">
            <v>0</v>
          </cell>
          <cell r="L332">
            <v>80</v>
          </cell>
          <cell r="M332">
            <v>80</v>
          </cell>
          <cell r="N332">
            <v>80</v>
          </cell>
          <cell r="O332">
            <v>80</v>
          </cell>
          <cell r="P332">
            <v>580</v>
          </cell>
          <cell r="Q332">
            <v>729</v>
          </cell>
        </row>
        <row r="333">
          <cell r="A333" t="str">
            <v>P31</v>
          </cell>
          <cell r="B333" t="str">
            <v>Rents</v>
          </cell>
          <cell r="C333">
            <v>54140011</v>
          </cell>
          <cell r="D333" t="str">
            <v>Rents-Equip SS</v>
          </cell>
          <cell r="E333" t="str">
            <v>642.1</v>
          </cell>
          <cell r="F333">
            <v>0</v>
          </cell>
          <cell r="G333">
            <v>565</v>
          </cell>
          <cell r="H333">
            <v>0</v>
          </cell>
          <cell r="I333">
            <v>0</v>
          </cell>
          <cell r="J333">
            <v>0</v>
          </cell>
          <cell r="K333">
            <v>0</v>
          </cell>
          <cell r="L333">
            <v>0</v>
          </cell>
          <cell r="M333">
            <v>0</v>
          </cell>
          <cell r="N333">
            <v>0</v>
          </cell>
          <cell r="O333">
            <v>0</v>
          </cell>
          <cell r="P333">
            <v>0</v>
          </cell>
          <cell r="Q333">
            <v>0</v>
          </cell>
        </row>
        <row r="334">
          <cell r="A334" t="str">
            <v>P31</v>
          </cell>
          <cell r="B334" t="str">
            <v>Rents</v>
          </cell>
          <cell r="C334">
            <v>54140013</v>
          </cell>
          <cell r="D334" t="str">
            <v>Rents-Equip WT</v>
          </cell>
          <cell r="E334" t="str">
            <v>642.3</v>
          </cell>
          <cell r="F334">
            <v>0</v>
          </cell>
          <cell r="G334">
            <v>5740</v>
          </cell>
          <cell r="H334">
            <v>0</v>
          </cell>
          <cell r="I334">
            <v>0</v>
          </cell>
          <cell r="J334">
            <v>0</v>
          </cell>
          <cell r="K334">
            <v>0</v>
          </cell>
          <cell r="L334">
            <v>0</v>
          </cell>
          <cell r="M334">
            <v>0</v>
          </cell>
          <cell r="N334">
            <v>0</v>
          </cell>
          <cell r="O334">
            <v>0</v>
          </cell>
          <cell r="P334">
            <v>0</v>
          </cell>
          <cell r="Q334">
            <v>0</v>
          </cell>
        </row>
        <row r="335">
          <cell r="A335" t="str">
            <v>P31</v>
          </cell>
          <cell r="B335" t="str">
            <v>Rents</v>
          </cell>
          <cell r="C335">
            <v>54140014</v>
          </cell>
          <cell r="D335" t="str">
            <v>Rents-Equip TD</v>
          </cell>
          <cell r="E335" t="str">
            <v>642.5</v>
          </cell>
          <cell r="F335">
            <v>0</v>
          </cell>
          <cell r="G335">
            <v>0</v>
          </cell>
          <cell r="H335">
            <v>0</v>
          </cell>
          <cell r="I335">
            <v>0</v>
          </cell>
          <cell r="J335">
            <v>0</v>
          </cell>
          <cell r="K335">
            <v>0</v>
          </cell>
          <cell r="L335">
            <v>0</v>
          </cell>
          <cell r="M335">
            <v>0</v>
          </cell>
          <cell r="N335">
            <v>0</v>
          </cell>
          <cell r="O335">
            <v>0</v>
          </cell>
          <cell r="P335">
            <v>0</v>
          </cell>
          <cell r="Q335">
            <v>0</v>
          </cell>
        </row>
        <row r="336">
          <cell r="A336" t="str">
            <v>P31</v>
          </cell>
          <cell r="B336" t="str">
            <v>Rents</v>
          </cell>
          <cell r="C336">
            <v>54140016</v>
          </cell>
          <cell r="D336" t="str">
            <v>Rents-Equip AG</v>
          </cell>
          <cell r="E336" t="str">
            <v>642.8</v>
          </cell>
          <cell r="F336">
            <v>80</v>
          </cell>
          <cell r="G336">
            <v>80</v>
          </cell>
          <cell r="H336">
            <v>80</v>
          </cell>
          <cell r="I336">
            <v>81</v>
          </cell>
          <cell r="J336">
            <v>81</v>
          </cell>
          <cell r="K336">
            <v>81</v>
          </cell>
          <cell r="L336">
            <v>0</v>
          </cell>
          <cell r="M336">
            <v>0</v>
          </cell>
          <cell r="N336">
            <v>0</v>
          </cell>
          <cell r="O336">
            <v>0</v>
          </cell>
          <cell r="P336">
            <v>0</v>
          </cell>
          <cell r="Q336">
            <v>0</v>
          </cell>
        </row>
        <row r="337">
          <cell r="A337" t="str">
            <v>P31 Total</v>
          </cell>
          <cell r="F337">
            <v>580</v>
          </cell>
          <cell r="G337">
            <v>10792</v>
          </cell>
          <cell r="H337">
            <v>591</v>
          </cell>
          <cell r="I337">
            <v>312</v>
          </cell>
          <cell r="J337">
            <v>2081</v>
          </cell>
          <cell r="K337">
            <v>1080</v>
          </cell>
          <cell r="L337">
            <v>1336</v>
          </cell>
          <cell r="M337">
            <v>547</v>
          </cell>
          <cell r="N337">
            <v>547</v>
          </cell>
          <cell r="O337">
            <v>547</v>
          </cell>
          <cell r="P337">
            <v>1780</v>
          </cell>
          <cell r="Q337">
            <v>1929</v>
          </cell>
        </row>
        <row r="338">
          <cell r="A338" t="str">
            <v>P32</v>
          </cell>
          <cell r="B338" t="str">
            <v>Transportation</v>
          </cell>
          <cell r="C338">
            <v>55000000</v>
          </cell>
          <cell r="D338" t="str">
            <v>Transportation (O&amp;M)</v>
          </cell>
          <cell r="E338" t="str">
            <v>650.8</v>
          </cell>
          <cell r="F338">
            <v>-661</v>
          </cell>
          <cell r="G338">
            <v>-886</v>
          </cell>
          <cell r="H338">
            <v>-1181</v>
          </cell>
          <cell r="I338">
            <v>-810</v>
          </cell>
          <cell r="J338">
            <v>-824</v>
          </cell>
          <cell r="K338">
            <v>-1382</v>
          </cell>
          <cell r="L338">
            <v>480</v>
          </cell>
          <cell r="M338">
            <v>338</v>
          </cell>
          <cell r="N338">
            <v>625</v>
          </cell>
          <cell r="O338">
            <v>481</v>
          </cell>
          <cell r="P338">
            <v>415</v>
          </cell>
          <cell r="Q338">
            <v>462</v>
          </cell>
        </row>
        <row r="339">
          <cell r="A339" t="str">
            <v>P32</v>
          </cell>
          <cell r="B339" t="str">
            <v>Transportation</v>
          </cell>
          <cell r="C339">
            <v>55000010</v>
          </cell>
          <cell r="D339" t="str">
            <v>Transportation</v>
          </cell>
          <cell r="E339" t="str">
            <v>650.8</v>
          </cell>
          <cell r="F339">
            <v>0</v>
          </cell>
          <cell r="G339">
            <v>0</v>
          </cell>
          <cell r="H339">
            <v>0</v>
          </cell>
          <cell r="I339">
            <v>0</v>
          </cell>
          <cell r="J339">
            <v>0</v>
          </cell>
          <cell r="K339">
            <v>0</v>
          </cell>
          <cell r="L339">
            <v>0</v>
          </cell>
          <cell r="M339">
            <v>0</v>
          </cell>
          <cell r="N339">
            <v>0</v>
          </cell>
          <cell r="O339">
            <v>0</v>
          </cell>
          <cell r="P339">
            <v>0</v>
          </cell>
          <cell r="Q339">
            <v>0</v>
          </cell>
        </row>
        <row r="340">
          <cell r="A340" t="str">
            <v>P32</v>
          </cell>
          <cell r="B340" t="str">
            <v>Transportation</v>
          </cell>
          <cell r="C340">
            <v>55000012</v>
          </cell>
          <cell r="D340" t="str">
            <v>Trans Oper P</v>
          </cell>
          <cell r="E340" t="str">
            <v>650.1</v>
          </cell>
          <cell r="F340">
            <v>0</v>
          </cell>
          <cell r="G340">
            <v>0</v>
          </cell>
          <cell r="H340">
            <v>0</v>
          </cell>
          <cell r="I340">
            <v>0</v>
          </cell>
          <cell r="J340">
            <v>0</v>
          </cell>
          <cell r="K340">
            <v>0</v>
          </cell>
          <cell r="L340">
            <v>0</v>
          </cell>
          <cell r="M340">
            <v>0</v>
          </cell>
          <cell r="N340">
            <v>0</v>
          </cell>
          <cell r="O340">
            <v>0</v>
          </cell>
          <cell r="P340">
            <v>0</v>
          </cell>
          <cell r="Q340">
            <v>0</v>
          </cell>
        </row>
        <row r="341">
          <cell r="A341" t="str">
            <v>P32</v>
          </cell>
          <cell r="B341" t="str">
            <v>Transportation</v>
          </cell>
          <cell r="C341">
            <v>55000013</v>
          </cell>
          <cell r="D341" t="str">
            <v>Trans Oper WT</v>
          </cell>
          <cell r="E341" t="str">
            <v>650.3</v>
          </cell>
          <cell r="F341">
            <v>306</v>
          </cell>
          <cell r="G341">
            <v>9</v>
          </cell>
          <cell r="H341">
            <v>10</v>
          </cell>
          <cell r="I341">
            <v>16</v>
          </cell>
          <cell r="J341">
            <v>0</v>
          </cell>
          <cell r="K341">
            <v>118</v>
          </cell>
          <cell r="L341">
            <v>0</v>
          </cell>
          <cell r="M341">
            <v>0</v>
          </cell>
          <cell r="N341">
            <v>0</v>
          </cell>
          <cell r="O341">
            <v>0</v>
          </cell>
          <cell r="P341">
            <v>0</v>
          </cell>
          <cell r="Q341">
            <v>0</v>
          </cell>
        </row>
        <row r="342">
          <cell r="A342" t="str">
            <v>P32</v>
          </cell>
          <cell r="B342" t="str">
            <v>Transportation</v>
          </cell>
          <cell r="C342">
            <v>55000014</v>
          </cell>
          <cell r="D342" t="str">
            <v>Trans Oper TD</v>
          </cell>
          <cell r="E342" t="str">
            <v>650.5</v>
          </cell>
          <cell r="F342">
            <v>0</v>
          </cell>
          <cell r="G342">
            <v>0</v>
          </cell>
          <cell r="H342">
            <v>0</v>
          </cell>
          <cell r="I342">
            <v>0</v>
          </cell>
          <cell r="J342">
            <v>0</v>
          </cell>
          <cell r="K342">
            <v>0</v>
          </cell>
          <cell r="L342">
            <v>0</v>
          </cell>
          <cell r="M342">
            <v>0</v>
          </cell>
          <cell r="N342">
            <v>0</v>
          </cell>
          <cell r="O342">
            <v>0</v>
          </cell>
          <cell r="P342">
            <v>0</v>
          </cell>
          <cell r="Q342">
            <v>0</v>
          </cell>
        </row>
        <row r="343">
          <cell r="A343" t="str">
            <v>P32</v>
          </cell>
          <cell r="B343" t="str">
            <v>Transportation</v>
          </cell>
          <cell r="C343">
            <v>55000015</v>
          </cell>
          <cell r="D343" t="str">
            <v>Trans Oper CA</v>
          </cell>
          <cell r="E343" t="str">
            <v>650.7</v>
          </cell>
          <cell r="F343">
            <v>0</v>
          </cell>
          <cell r="G343">
            <v>0</v>
          </cell>
          <cell r="H343">
            <v>0</v>
          </cell>
          <cell r="I343">
            <v>0</v>
          </cell>
          <cell r="J343">
            <v>0</v>
          </cell>
          <cell r="K343">
            <v>0</v>
          </cell>
          <cell r="L343">
            <v>0</v>
          </cell>
          <cell r="M343">
            <v>0</v>
          </cell>
          <cell r="N343">
            <v>0</v>
          </cell>
          <cell r="O343">
            <v>0</v>
          </cell>
          <cell r="P343">
            <v>0</v>
          </cell>
          <cell r="Q343">
            <v>0</v>
          </cell>
        </row>
        <row r="344">
          <cell r="A344" t="str">
            <v>P32</v>
          </cell>
          <cell r="B344" t="str">
            <v>Transportation</v>
          </cell>
          <cell r="C344">
            <v>55000016</v>
          </cell>
          <cell r="D344" t="str">
            <v>Trans Oper AG</v>
          </cell>
          <cell r="E344" t="str">
            <v>650.8</v>
          </cell>
          <cell r="F344">
            <v>1169</v>
          </cell>
          <cell r="G344">
            <v>1571</v>
          </cell>
          <cell r="H344">
            <v>9</v>
          </cell>
          <cell r="I344">
            <v>616</v>
          </cell>
          <cell r="J344">
            <v>3197</v>
          </cell>
          <cell r="K344">
            <v>1252</v>
          </cell>
          <cell r="L344">
            <v>0</v>
          </cell>
          <cell r="M344">
            <v>0</v>
          </cell>
          <cell r="N344">
            <v>0</v>
          </cell>
          <cell r="O344">
            <v>0</v>
          </cell>
          <cell r="P344">
            <v>0</v>
          </cell>
          <cell r="Q344">
            <v>0</v>
          </cell>
        </row>
        <row r="345">
          <cell r="A345" t="str">
            <v>P32</v>
          </cell>
          <cell r="B345" t="str">
            <v>Transportation</v>
          </cell>
          <cell r="C345">
            <v>55000023</v>
          </cell>
          <cell r="D345" t="str">
            <v>Trans Maint WT</v>
          </cell>
          <cell r="E345" t="str">
            <v>650.4</v>
          </cell>
          <cell r="F345">
            <v>137</v>
          </cell>
          <cell r="G345">
            <v>114</v>
          </cell>
          <cell r="H345">
            <v>38</v>
          </cell>
          <cell r="I345">
            <v>52</v>
          </cell>
          <cell r="J345">
            <v>95</v>
          </cell>
          <cell r="K345">
            <v>81</v>
          </cell>
          <cell r="L345">
            <v>0</v>
          </cell>
          <cell r="M345">
            <v>0</v>
          </cell>
          <cell r="N345">
            <v>0</v>
          </cell>
          <cell r="O345">
            <v>0</v>
          </cell>
          <cell r="P345">
            <v>0</v>
          </cell>
          <cell r="Q345">
            <v>0</v>
          </cell>
        </row>
        <row r="346">
          <cell r="A346" t="str">
            <v>P32</v>
          </cell>
          <cell r="B346" t="str">
            <v>Transportation</v>
          </cell>
          <cell r="C346">
            <v>55000024</v>
          </cell>
          <cell r="D346" t="str">
            <v>Trans Maint TD</v>
          </cell>
          <cell r="E346" t="str">
            <v>650.6</v>
          </cell>
          <cell r="F346">
            <v>0</v>
          </cell>
          <cell r="G346">
            <v>0</v>
          </cell>
          <cell r="H346">
            <v>0</v>
          </cell>
          <cell r="I346">
            <v>0</v>
          </cell>
          <cell r="J346">
            <v>0</v>
          </cell>
          <cell r="K346">
            <v>80</v>
          </cell>
          <cell r="L346">
            <v>0</v>
          </cell>
          <cell r="M346">
            <v>0</v>
          </cell>
          <cell r="N346">
            <v>0</v>
          </cell>
          <cell r="O346">
            <v>0</v>
          </cell>
          <cell r="P346">
            <v>0</v>
          </cell>
          <cell r="Q346">
            <v>0</v>
          </cell>
        </row>
        <row r="347">
          <cell r="A347" t="str">
            <v>P32</v>
          </cell>
          <cell r="B347" t="str">
            <v>Transportation</v>
          </cell>
          <cell r="C347">
            <v>55000100</v>
          </cell>
          <cell r="D347" t="str">
            <v>Trans Cap Credits</v>
          </cell>
          <cell r="E347" t="str">
            <v>650.8</v>
          </cell>
          <cell r="F347">
            <v>-11274</v>
          </cell>
          <cell r="G347">
            <v>-10580</v>
          </cell>
          <cell r="H347">
            <v>-12433</v>
          </cell>
          <cell r="I347">
            <v>-13256</v>
          </cell>
          <cell r="J347">
            <v>-12248</v>
          </cell>
          <cell r="K347">
            <v>-14486</v>
          </cell>
          <cell r="L347">
            <v>-11149</v>
          </cell>
          <cell r="M347">
            <v>-6886</v>
          </cell>
          <cell r="N347">
            <v>-14356</v>
          </cell>
          <cell r="O347">
            <v>-8479</v>
          </cell>
          <cell r="P347">
            <v>-8600</v>
          </cell>
          <cell r="Q347">
            <v>-8454</v>
          </cell>
        </row>
        <row r="348">
          <cell r="A348" t="str">
            <v>P32</v>
          </cell>
          <cell r="B348" t="str">
            <v>Transportation</v>
          </cell>
          <cell r="C348">
            <v>55010100</v>
          </cell>
          <cell r="D348" t="str">
            <v>Trans Lease Costs</v>
          </cell>
          <cell r="E348" t="str">
            <v>650.8</v>
          </cell>
          <cell r="F348">
            <v>26602</v>
          </cell>
          <cell r="G348">
            <v>1742</v>
          </cell>
          <cell r="H348">
            <v>798</v>
          </cell>
          <cell r="I348">
            <v>-2377</v>
          </cell>
          <cell r="J348">
            <v>1259</v>
          </cell>
          <cell r="K348">
            <v>975</v>
          </cell>
          <cell r="L348">
            <v>-3106</v>
          </cell>
          <cell r="M348">
            <v>8117</v>
          </cell>
          <cell r="N348">
            <v>2964</v>
          </cell>
          <cell r="O348">
            <v>-1493</v>
          </cell>
          <cell r="P348">
            <v>1000</v>
          </cell>
          <cell r="Q348">
            <v>6000</v>
          </cell>
        </row>
        <row r="349">
          <cell r="A349" t="str">
            <v>P32</v>
          </cell>
          <cell r="B349" t="str">
            <v>Transportation</v>
          </cell>
          <cell r="C349">
            <v>55010200</v>
          </cell>
          <cell r="D349" t="str">
            <v>Trans Lease Fuel</v>
          </cell>
          <cell r="E349" t="str">
            <v>650.8</v>
          </cell>
          <cell r="F349">
            <v>17734</v>
          </cell>
          <cell r="G349">
            <v>19145</v>
          </cell>
          <cell r="H349">
            <v>24385</v>
          </cell>
          <cell r="I349">
            <v>28034</v>
          </cell>
          <cell r="J349">
            <v>24500</v>
          </cell>
          <cell r="K349">
            <v>26249</v>
          </cell>
          <cell r="L349">
            <v>21182</v>
          </cell>
          <cell r="M349">
            <v>15100</v>
          </cell>
          <cell r="N349">
            <v>17297</v>
          </cell>
          <cell r="O349">
            <v>15944</v>
          </cell>
          <cell r="P349">
            <v>21000</v>
          </cell>
          <cell r="Q349">
            <v>21000</v>
          </cell>
        </row>
        <row r="350">
          <cell r="A350" t="str">
            <v>P32</v>
          </cell>
          <cell r="B350" t="str">
            <v>Transportation</v>
          </cell>
          <cell r="C350">
            <v>55010300</v>
          </cell>
          <cell r="D350" t="str">
            <v>Trans Lease Maint</v>
          </cell>
          <cell r="E350" t="str">
            <v>650.8</v>
          </cell>
          <cell r="F350">
            <v>13697</v>
          </cell>
          <cell r="G350">
            <v>12299</v>
          </cell>
          <cell r="H350">
            <v>10867</v>
          </cell>
          <cell r="I350">
            <v>10622</v>
          </cell>
          <cell r="J350">
            <v>14290</v>
          </cell>
          <cell r="K350">
            <v>29369</v>
          </cell>
          <cell r="L350">
            <v>17887</v>
          </cell>
          <cell r="M350">
            <v>17383</v>
          </cell>
          <cell r="N350">
            <v>13987</v>
          </cell>
          <cell r="O350">
            <v>12271</v>
          </cell>
          <cell r="P350">
            <v>16000</v>
          </cell>
          <cell r="Q350">
            <v>16000</v>
          </cell>
        </row>
        <row r="351">
          <cell r="A351" t="str">
            <v>P32</v>
          </cell>
          <cell r="B351" t="str">
            <v>Transportation</v>
          </cell>
          <cell r="C351">
            <v>55010400</v>
          </cell>
          <cell r="D351" t="str">
            <v>Trans Emp Reimb Co</v>
          </cell>
          <cell r="E351" t="str">
            <v>650.8</v>
          </cell>
          <cell r="F351">
            <v>0</v>
          </cell>
          <cell r="G351">
            <v>0</v>
          </cell>
          <cell r="H351">
            <v>0</v>
          </cell>
          <cell r="I351">
            <v>0</v>
          </cell>
          <cell r="J351">
            <v>0</v>
          </cell>
          <cell r="K351">
            <v>0</v>
          </cell>
          <cell r="L351">
            <v>0</v>
          </cell>
          <cell r="M351">
            <v>0</v>
          </cell>
          <cell r="N351">
            <v>0</v>
          </cell>
          <cell r="O351">
            <v>0</v>
          </cell>
          <cell r="P351">
            <v>0</v>
          </cell>
          <cell r="Q351">
            <v>0</v>
          </cell>
        </row>
        <row r="352">
          <cell r="A352" t="str">
            <v>P32</v>
          </cell>
          <cell r="B352" t="str">
            <v>Transportation</v>
          </cell>
          <cell r="C352">
            <v>55010500</v>
          </cell>
          <cell r="D352" t="str">
            <v>Trans Reimb EE Prsnl</v>
          </cell>
          <cell r="E352" t="str">
            <v>650.8</v>
          </cell>
          <cell r="F352">
            <v>2203</v>
          </cell>
          <cell r="G352">
            <v>1531</v>
          </cell>
          <cell r="H352">
            <v>1287</v>
          </cell>
          <cell r="I352">
            <v>1315</v>
          </cell>
          <cell r="J352">
            <v>1948</v>
          </cell>
          <cell r="K352">
            <v>2643</v>
          </cell>
          <cell r="L352">
            <v>1742</v>
          </cell>
          <cell r="M352">
            <v>2261</v>
          </cell>
          <cell r="N352">
            <v>2183</v>
          </cell>
          <cell r="O352">
            <v>2239</v>
          </cell>
          <cell r="P352">
            <v>964</v>
          </cell>
          <cell r="Q352">
            <v>829</v>
          </cell>
        </row>
        <row r="353">
          <cell r="A353" t="str">
            <v>P32 Total</v>
          </cell>
          <cell r="F353">
            <v>49913</v>
          </cell>
          <cell r="G353">
            <v>24945</v>
          </cell>
          <cell r="H353">
            <v>23780</v>
          </cell>
          <cell r="I353">
            <v>24212</v>
          </cell>
          <cell r="J353">
            <v>32217</v>
          </cell>
          <cell r="K353">
            <v>44899</v>
          </cell>
          <cell r="L353">
            <v>27036</v>
          </cell>
          <cell r="M353">
            <v>36313</v>
          </cell>
          <cell r="N353">
            <v>22700</v>
          </cell>
          <cell r="O353">
            <v>20963</v>
          </cell>
          <cell r="P353">
            <v>30779</v>
          </cell>
          <cell r="Q353">
            <v>35837</v>
          </cell>
        </row>
        <row r="354">
          <cell r="A354" t="str">
            <v>P33</v>
          </cell>
          <cell r="B354" t="str">
            <v>Uncollectible accounts expense</v>
          </cell>
          <cell r="C354">
            <v>57010000</v>
          </cell>
          <cell r="D354" t="str">
            <v>Uncoll Accts Exp</v>
          </cell>
          <cell r="E354" t="str">
            <v>670.7</v>
          </cell>
          <cell r="F354">
            <v>0</v>
          </cell>
          <cell r="G354">
            <v>0</v>
          </cell>
          <cell r="H354">
            <v>0</v>
          </cell>
          <cell r="I354">
            <v>0</v>
          </cell>
          <cell r="J354">
            <v>0</v>
          </cell>
          <cell r="K354">
            <v>0</v>
          </cell>
          <cell r="L354">
            <v>0</v>
          </cell>
          <cell r="M354">
            <v>0</v>
          </cell>
          <cell r="N354">
            <v>0</v>
          </cell>
          <cell r="O354">
            <v>0</v>
          </cell>
          <cell r="P354">
            <v>0</v>
          </cell>
          <cell r="Q354">
            <v>0</v>
          </cell>
        </row>
        <row r="355">
          <cell r="A355" t="str">
            <v>P33</v>
          </cell>
          <cell r="B355" t="str">
            <v>Uncollectible accounts expense</v>
          </cell>
          <cell r="C355">
            <v>57010015</v>
          </cell>
          <cell r="D355" t="str">
            <v>Uncoll Accts Exp CA</v>
          </cell>
          <cell r="E355" t="str">
            <v>670.7</v>
          </cell>
          <cell r="F355">
            <v>64961</v>
          </cell>
          <cell r="G355">
            <v>52784</v>
          </cell>
          <cell r="H355">
            <v>47063</v>
          </cell>
          <cell r="I355">
            <v>157225</v>
          </cell>
          <cell r="J355">
            <v>63165</v>
          </cell>
          <cell r="K355">
            <v>97243</v>
          </cell>
          <cell r="L355">
            <v>66881</v>
          </cell>
          <cell r="M355">
            <v>64448</v>
          </cell>
          <cell r="N355">
            <v>29350</v>
          </cell>
          <cell r="O355">
            <v>41278</v>
          </cell>
          <cell r="P355">
            <v>64177.75795964351</v>
          </cell>
          <cell r="Q355">
            <v>61192.080043636437</v>
          </cell>
        </row>
        <row r="356">
          <cell r="A356" t="str">
            <v>P33</v>
          </cell>
          <cell r="B356" t="str">
            <v>Uncollectible accounts expense</v>
          </cell>
          <cell r="C356">
            <v>57010016</v>
          </cell>
          <cell r="D356" t="str">
            <v>Uncoll Accts Exp AG</v>
          </cell>
          <cell r="E356" t="str">
            <v>670.7</v>
          </cell>
          <cell r="F356">
            <v>13459</v>
          </cell>
          <cell r="G356">
            <v>0</v>
          </cell>
          <cell r="H356">
            <v>0</v>
          </cell>
          <cell r="I356">
            <v>30912</v>
          </cell>
          <cell r="J356">
            <v>0</v>
          </cell>
          <cell r="K356">
            <v>0</v>
          </cell>
          <cell r="L356">
            <v>0</v>
          </cell>
          <cell r="M356">
            <v>0</v>
          </cell>
          <cell r="N356">
            <v>0</v>
          </cell>
          <cell r="O356">
            <v>0</v>
          </cell>
          <cell r="P356">
            <v>2500</v>
          </cell>
          <cell r="Q356">
            <v>2500</v>
          </cell>
        </row>
        <row r="357">
          <cell r="A357" t="str">
            <v>P33 Total</v>
          </cell>
          <cell r="F357">
            <v>78420</v>
          </cell>
          <cell r="G357">
            <v>52784</v>
          </cell>
          <cell r="H357">
            <v>47063</v>
          </cell>
          <cell r="I357">
            <v>188137</v>
          </cell>
          <cell r="J357">
            <v>63165</v>
          </cell>
          <cell r="K357">
            <v>97243</v>
          </cell>
          <cell r="L357">
            <v>66881</v>
          </cell>
          <cell r="M357">
            <v>64448</v>
          </cell>
          <cell r="N357">
            <v>29350</v>
          </cell>
          <cell r="O357">
            <v>41278</v>
          </cell>
          <cell r="P357">
            <v>66677.75795964351</v>
          </cell>
          <cell r="Q357">
            <v>63692.080043636437</v>
          </cell>
        </row>
        <row r="358">
          <cell r="A358" t="str">
            <v>P34</v>
          </cell>
          <cell r="B358" t="str">
            <v>Customer accounting, other</v>
          </cell>
          <cell r="C358">
            <v>52501500</v>
          </cell>
          <cell r="D358" t="str">
            <v>Misc Oper CA</v>
          </cell>
          <cell r="E358" t="str">
            <v>675.7</v>
          </cell>
          <cell r="F358">
            <v>901</v>
          </cell>
          <cell r="G358">
            <v>-54</v>
          </cell>
          <cell r="H358">
            <v>27</v>
          </cell>
          <cell r="I358">
            <v>0</v>
          </cell>
          <cell r="J358">
            <v>0</v>
          </cell>
          <cell r="K358">
            <v>450</v>
          </cell>
          <cell r="L358">
            <v>0</v>
          </cell>
          <cell r="M358">
            <v>0</v>
          </cell>
          <cell r="N358">
            <v>0</v>
          </cell>
          <cell r="O358">
            <v>0</v>
          </cell>
          <cell r="P358">
            <v>100</v>
          </cell>
          <cell r="Q358">
            <v>0</v>
          </cell>
        </row>
        <row r="359">
          <cell r="A359" t="str">
            <v>P34</v>
          </cell>
          <cell r="B359" t="str">
            <v>Customer accounting, other</v>
          </cell>
          <cell r="C359">
            <v>52510015</v>
          </cell>
          <cell r="D359" t="str">
            <v>Bank Svc Charges-CA</v>
          </cell>
          <cell r="E359" t="str">
            <v>675.7</v>
          </cell>
          <cell r="F359">
            <v>9770</v>
          </cell>
          <cell r="G359">
            <v>12547</v>
          </cell>
          <cell r="H359">
            <v>10676</v>
          </cell>
          <cell r="I359">
            <v>11848</v>
          </cell>
          <cell r="J359">
            <v>9755</v>
          </cell>
          <cell r="K359">
            <v>11479</v>
          </cell>
          <cell r="L359">
            <v>16162</v>
          </cell>
          <cell r="M359">
            <v>11963</v>
          </cell>
          <cell r="N359">
            <v>14142</v>
          </cell>
          <cell r="O359">
            <v>10444</v>
          </cell>
          <cell r="P359">
            <v>10184</v>
          </cell>
          <cell r="Q359">
            <v>11677</v>
          </cell>
        </row>
        <row r="360">
          <cell r="A360" t="str">
            <v>P34</v>
          </cell>
          <cell r="B360" t="str">
            <v>Customer accounting, other</v>
          </cell>
          <cell r="C360">
            <v>52514906</v>
          </cell>
          <cell r="D360" t="str">
            <v>Cust Edu-Bill Insert</v>
          </cell>
          <cell r="E360" t="str">
            <v>675.8</v>
          </cell>
          <cell r="F360">
            <v>0</v>
          </cell>
          <cell r="G360">
            <v>0</v>
          </cell>
          <cell r="H360">
            <v>0</v>
          </cell>
          <cell r="I360">
            <v>0</v>
          </cell>
          <cell r="J360">
            <v>0</v>
          </cell>
          <cell r="K360">
            <v>0</v>
          </cell>
          <cell r="L360">
            <v>1666</v>
          </cell>
          <cell r="M360">
            <v>1666</v>
          </cell>
          <cell r="N360">
            <v>1666</v>
          </cell>
          <cell r="O360">
            <v>1674</v>
          </cell>
          <cell r="P360">
            <v>1666</v>
          </cell>
          <cell r="Q360">
            <v>1666</v>
          </cell>
        </row>
        <row r="361">
          <cell r="A361" t="str">
            <v>P34</v>
          </cell>
          <cell r="B361" t="str">
            <v>Customer accounting, other</v>
          </cell>
          <cell r="C361">
            <v>52520000</v>
          </cell>
          <cell r="D361" t="str">
            <v>Collection Agencies</v>
          </cell>
          <cell r="E361" t="str">
            <v>675.7</v>
          </cell>
          <cell r="F361">
            <v>23368</v>
          </cell>
          <cell r="G361">
            <v>26741</v>
          </cell>
          <cell r="H361">
            <v>38009</v>
          </cell>
          <cell r="I361">
            <v>33126</v>
          </cell>
          <cell r="J361">
            <v>33733</v>
          </cell>
          <cell r="K361">
            <v>42678</v>
          </cell>
          <cell r="L361">
            <v>16988</v>
          </cell>
          <cell r="M361">
            <v>16988</v>
          </cell>
          <cell r="N361">
            <v>16988</v>
          </cell>
          <cell r="O361">
            <v>16988</v>
          </cell>
          <cell r="P361">
            <v>18958</v>
          </cell>
          <cell r="Q361">
            <v>18958</v>
          </cell>
        </row>
        <row r="362">
          <cell r="A362" t="str">
            <v>P34</v>
          </cell>
          <cell r="B362" t="str">
            <v>Customer accounting, other</v>
          </cell>
          <cell r="C362">
            <v>52542015</v>
          </cell>
          <cell r="D362" t="str">
            <v>Forms CA</v>
          </cell>
          <cell r="E362" t="str">
            <v>675.7</v>
          </cell>
          <cell r="F362">
            <v>10166</v>
          </cell>
          <cell r="G362">
            <v>11850</v>
          </cell>
          <cell r="H362">
            <v>11058</v>
          </cell>
          <cell r="I362">
            <v>10041</v>
          </cell>
          <cell r="J362">
            <v>9342</v>
          </cell>
          <cell r="K362">
            <v>7850</v>
          </cell>
          <cell r="L362">
            <v>12083</v>
          </cell>
          <cell r="M362">
            <v>12083</v>
          </cell>
          <cell r="N362">
            <v>12083</v>
          </cell>
          <cell r="O362">
            <v>12083</v>
          </cell>
          <cell r="P362">
            <v>13627</v>
          </cell>
          <cell r="Q362">
            <v>13627</v>
          </cell>
        </row>
        <row r="363">
          <cell r="A363" t="str">
            <v>P34</v>
          </cell>
          <cell r="B363" t="str">
            <v>Customer accounting, other</v>
          </cell>
          <cell r="C363">
            <v>52566015</v>
          </cell>
          <cell r="D363" t="str">
            <v>Postage CA</v>
          </cell>
          <cell r="E363" t="str">
            <v>675.7</v>
          </cell>
          <cell r="F363">
            <v>45892</v>
          </cell>
          <cell r="G363">
            <v>47781</v>
          </cell>
          <cell r="H363">
            <v>46974</v>
          </cell>
          <cell r="I363">
            <v>42064</v>
          </cell>
          <cell r="J363">
            <v>50695</v>
          </cell>
          <cell r="K363">
            <v>46202</v>
          </cell>
          <cell r="L363">
            <v>48854</v>
          </cell>
          <cell r="M363">
            <v>48854</v>
          </cell>
          <cell r="N363">
            <v>48854</v>
          </cell>
          <cell r="O363">
            <v>48854</v>
          </cell>
          <cell r="P363">
            <v>47716</v>
          </cell>
          <cell r="Q363">
            <v>47716</v>
          </cell>
        </row>
        <row r="364">
          <cell r="A364" t="str">
            <v>P34 Total</v>
          </cell>
          <cell r="F364">
            <v>90097</v>
          </cell>
          <cell r="G364">
            <v>98865</v>
          </cell>
          <cell r="H364">
            <v>106744</v>
          </cell>
          <cell r="I364">
            <v>97079</v>
          </cell>
          <cell r="J364">
            <v>103525</v>
          </cell>
          <cell r="K364">
            <v>108659</v>
          </cell>
          <cell r="L364">
            <v>95753</v>
          </cell>
          <cell r="M364">
            <v>91554</v>
          </cell>
          <cell r="N364">
            <v>93733</v>
          </cell>
          <cell r="O364">
            <v>90043</v>
          </cell>
          <cell r="P364">
            <v>92251</v>
          </cell>
          <cell r="Q364">
            <v>93644</v>
          </cell>
        </row>
        <row r="365">
          <cell r="A365" t="str">
            <v>P35</v>
          </cell>
          <cell r="B365" t="str">
            <v>Regulatory expense</v>
          </cell>
          <cell r="C365">
            <v>56610000</v>
          </cell>
          <cell r="D365" t="str">
            <v>Reg Exp-Amort</v>
          </cell>
          <cell r="E365" t="str">
            <v>666.8</v>
          </cell>
          <cell r="F365">
            <v>24115</v>
          </cell>
          <cell r="G365">
            <v>24115</v>
          </cell>
          <cell r="H365">
            <v>24115</v>
          </cell>
          <cell r="I365">
            <v>24115</v>
          </cell>
          <cell r="J365">
            <v>24115</v>
          </cell>
          <cell r="K365">
            <v>24115</v>
          </cell>
          <cell r="L365">
            <v>24200</v>
          </cell>
          <cell r="M365">
            <v>24200</v>
          </cell>
          <cell r="N365">
            <v>24200</v>
          </cell>
          <cell r="O365">
            <v>24200</v>
          </cell>
          <cell r="P365">
            <v>24115</v>
          </cell>
          <cell r="Q365">
            <v>24115</v>
          </cell>
        </row>
        <row r="366">
          <cell r="A366" t="str">
            <v>P35</v>
          </cell>
          <cell r="B366" t="str">
            <v>Regulatory expense</v>
          </cell>
          <cell r="C366">
            <v>56611000</v>
          </cell>
          <cell r="D366" t="str">
            <v>Reg Exp-Not Auth</v>
          </cell>
          <cell r="E366" t="str">
            <v>666.8</v>
          </cell>
          <cell r="F366">
            <v>0</v>
          </cell>
          <cell r="G366">
            <v>0</v>
          </cell>
          <cell r="H366">
            <v>0</v>
          </cell>
          <cell r="I366">
            <v>0</v>
          </cell>
          <cell r="J366">
            <v>0</v>
          </cell>
          <cell r="K366">
            <v>0</v>
          </cell>
          <cell r="L366">
            <v>0</v>
          </cell>
          <cell r="M366">
            <v>0</v>
          </cell>
          <cell r="N366">
            <v>0</v>
          </cell>
          <cell r="O366">
            <v>0</v>
          </cell>
          <cell r="P366">
            <v>0</v>
          </cell>
          <cell r="Q366">
            <v>0</v>
          </cell>
        </row>
        <row r="367">
          <cell r="A367" t="str">
            <v>P35</v>
          </cell>
          <cell r="B367" t="str">
            <v>Regulatory expense</v>
          </cell>
          <cell r="C367">
            <v>56620000</v>
          </cell>
          <cell r="D367" t="str">
            <v>Reg Exp-Depr Stdy</v>
          </cell>
          <cell r="E367" t="str">
            <v>667.8</v>
          </cell>
          <cell r="F367">
            <v>0</v>
          </cell>
          <cell r="G367">
            <v>0</v>
          </cell>
          <cell r="H367">
            <v>0</v>
          </cell>
          <cell r="I367">
            <v>0</v>
          </cell>
          <cell r="J367">
            <v>0</v>
          </cell>
          <cell r="K367">
            <v>0</v>
          </cell>
          <cell r="L367">
            <v>0</v>
          </cell>
          <cell r="M367">
            <v>0</v>
          </cell>
          <cell r="N367">
            <v>0</v>
          </cell>
          <cell r="O367">
            <v>0</v>
          </cell>
          <cell r="P367">
            <v>0</v>
          </cell>
          <cell r="Q367">
            <v>0</v>
          </cell>
        </row>
        <row r="368">
          <cell r="A368" t="str">
            <v>P35</v>
          </cell>
          <cell r="B368" t="str">
            <v>Regulatory expense</v>
          </cell>
          <cell r="C368">
            <v>56670000</v>
          </cell>
          <cell r="D368" t="str">
            <v>Reg Exp-Other</v>
          </cell>
          <cell r="E368">
            <v>667.8</v>
          </cell>
        </row>
        <row r="369">
          <cell r="A369" t="str">
            <v>P35 Total</v>
          </cell>
          <cell r="F369">
            <v>24115</v>
          </cell>
          <cell r="G369">
            <v>24115</v>
          </cell>
          <cell r="H369">
            <v>24115</v>
          </cell>
          <cell r="I369">
            <v>24115</v>
          </cell>
          <cell r="J369">
            <v>24115</v>
          </cell>
          <cell r="K369">
            <v>24115</v>
          </cell>
          <cell r="L369">
            <v>24200</v>
          </cell>
          <cell r="M369">
            <v>24200</v>
          </cell>
          <cell r="N369">
            <v>24200</v>
          </cell>
          <cell r="O369">
            <v>24200</v>
          </cell>
          <cell r="P369">
            <v>24115</v>
          </cell>
          <cell r="Q369">
            <v>24115</v>
          </cell>
        </row>
        <row r="370">
          <cell r="A370" t="str">
            <v>P36</v>
          </cell>
          <cell r="B370" t="str">
            <v>Insurance other than group</v>
          </cell>
          <cell r="C370">
            <v>55110000</v>
          </cell>
          <cell r="D370" t="str">
            <v>Ins Vehicle</v>
          </cell>
          <cell r="E370" t="str">
            <v>656.8</v>
          </cell>
          <cell r="F370">
            <v>2352</v>
          </cell>
          <cell r="G370">
            <v>2352</v>
          </cell>
          <cell r="H370">
            <v>2352</v>
          </cell>
          <cell r="I370">
            <v>2352</v>
          </cell>
          <cell r="J370">
            <v>2352</v>
          </cell>
          <cell r="K370">
            <v>2352</v>
          </cell>
          <cell r="L370">
            <v>2655</v>
          </cell>
          <cell r="M370">
            <v>2655</v>
          </cell>
          <cell r="N370">
            <v>2655</v>
          </cell>
          <cell r="O370">
            <v>2655</v>
          </cell>
          <cell r="P370">
            <v>2313</v>
          </cell>
          <cell r="Q370">
            <v>2313</v>
          </cell>
        </row>
        <row r="371">
          <cell r="A371" t="str">
            <v>P36</v>
          </cell>
          <cell r="B371" t="str">
            <v>Insurance other than group</v>
          </cell>
          <cell r="C371">
            <v>55115000</v>
          </cell>
          <cell r="D371" t="str">
            <v>Ins Vehicle - I/C</v>
          </cell>
          <cell r="E371" t="str">
            <v>656.8</v>
          </cell>
          <cell r="F371">
            <v>0</v>
          </cell>
          <cell r="G371">
            <v>0</v>
          </cell>
          <cell r="H371">
            <v>0</v>
          </cell>
          <cell r="I371">
            <v>0</v>
          </cell>
          <cell r="J371">
            <v>0</v>
          </cell>
          <cell r="K371">
            <v>0</v>
          </cell>
          <cell r="L371">
            <v>0</v>
          </cell>
          <cell r="M371">
            <v>0</v>
          </cell>
          <cell r="N371">
            <v>0</v>
          </cell>
          <cell r="O371">
            <v>0</v>
          </cell>
          <cell r="P371">
            <v>0</v>
          </cell>
          <cell r="Q371">
            <v>0</v>
          </cell>
        </row>
        <row r="372">
          <cell r="A372" t="str">
            <v>P36</v>
          </cell>
          <cell r="B372" t="str">
            <v>Insurance other than group</v>
          </cell>
          <cell r="C372">
            <v>55710000</v>
          </cell>
          <cell r="D372" t="str">
            <v>Ins General Liabilty</v>
          </cell>
          <cell r="E372" t="str">
            <v>657.8</v>
          </cell>
          <cell r="F372">
            <v>39132</v>
          </cell>
          <cell r="G372">
            <v>39132</v>
          </cell>
          <cell r="H372">
            <v>39129</v>
          </cell>
          <cell r="I372">
            <v>39129</v>
          </cell>
          <cell r="J372">
            <v>39129</v>
          </cell>
          <cell r="K372">
            <v>39129</v>
          </cell>
          <cell r="L372">
            <v>31541</v>
          </cell>
          <cell r="M372">
            <v>31541</v>
          </cell>
          <cell r="N372">
            <v>31541</v>
          </cell>
          <cell r="O372">
            <v>31541</v>
          </cell>
          <cell r="P372">
            <v>33067</v>
          </cell>
          <cell r="Q372">
            <v>33067</v>
          </cell>
        </row>
        <row r="373">
          <cell r="A373" t="str">
            <v>P36</v>
          </cell>
          <cell r="B373" t="str">
            <v>Insurance other than group</v>
          </cell>
          <cell r="C373">
            <v>55715000</v>
          </cell>
          <cell r="D373" t="str">
            <v>Ins General Liab-I/C</v>
          </cell>
          <cell r="E373" t="str">
            <v>657.8</v>
          </cell>
          <cell r="F373">
            <v>0</v>
          </cell>
          <cell r="G373">
            <v>0</v>
          </cell>
          <cell r="H373">
            <v>0</v>
          </cell>
          <cell r="I373">
            <v>0</v>
          </cell>
          <cell r="J373">
            <v>0</v>
          </cell>
          <cell r="K373">
            <v>0</v>
          </cell>
          <cell r="L373">
            <v>0</v>
          </cell>
          <cell r="M373">
            <v>0</v>
          </cell>
          <cell r="N373">
            <v>0</v>
          </cell>
          <cell r="O373">
            <v>0</v>
          </cell>
          <cell r="P373">
            <v>0</v>
          </cell>
          <cell r="Q373">
            <v>0</v>
          </cell>
        </row>
        <row r="374">
          <cell r="A374" t="str">
            <v>P36</v>
          </cell>
          <cell r="B374" t="str">
            <v>Insurance other than group</v>
          </cell>
          <cell r="C374">
            <v>55720000</v>
          </cell>
          <cell r="D374" t="str">
            <v>Ins Work Comp</v>
          </cell>
          <cell r="E374" t="str">
            <v>658.8</v>
          </cell>
          <cell r="F374">
            <v>6271</v>
          </cell>
          <cell r="G374">
            <v>6321</v>
          </cell>
          <cell r="H374">
            <v>6212</v>
          </cell>
          <cell r="I374">
            <v>6349</v>
          </cell>
          <cell r="J374">
            <v>6344</v>
          </cell>
          <cell r="K374">
            <v>6137</v>
          </cell>
          <cell r="L374">
            <v>13726</v>
          </cell>
          <cell r="M374">
            <v>13726</v>
          </cell>
          <cell r="N374">
            <v>13726</v>
          </cell>
          <cell r="O374">
            <v>13726</v>
          </cell>
          <cell r="P374">
            <v>6445</v>
          </cell>
          <cell r="Q374">
            <v>6445</v>
          </cell>
        </row>
        <row r="375">
          <cell r="A375" t="str">
            <v>P36</v>
          </cell>
          <cell r="B375" t="str">
            <v>Insurance other than group</v>
          </cell>
          <cell r="C375">
            <v>55720100</v>
          </cell>
          <cell r="D375" t="str">
            <v>Ins W/C Cap Credits</v>
          </cell>
          <cell r="E375" t="str">
            <v>658.8</v>
          </cell>
          <cell r="F375">
            <v>-4045</v>
          </cell>
          <cell r="G375">
            <v>-3921</v>
          </cell>
          <cell r="H375">
            <v>-4608</v>
          </cell>
          <cell r="I375">
            <v>-4913</v>
          </cell>
          <cell r="J375">
            <v>-4539</v>
          </cell>
          <cell r="K375">
            <v>-5353</v>
          </cell>
          <cell r="L375">
            <v>-3705</v>
          </cell>
          <cell r="M375">
            <v>-3705</v>
          </cell>
          <cell r="N375">
            <v>-3705</v>
          </cell>
          <cell r="O375">
            <v>-3705</v>
          </cell>
          <cell r="P375">
            <v>-1715</v>
          </cell>
          <cell r="Q375">
            <v>-1715</v>
          </cell>
        </row>
        <row r="376">
          <cell r="A376" t="str">
            <v>P36</v>
          </cell>
          <cell r="B376" t="str">
            <v>Insurance other than group</v>
          </cell>
          <cell r="C376">
            <v>55725000</v>
          </cell>
          <cell r="D376" t="str">
            <v>Ins Work Comp-I/C</v>
          </cell>
          <cell r="E376" t="str">
            <v>658.8</v>
          </cell>
          <cell r="F376">
            <v>0</v>
          </cell>
          <cell r="G376">
            <v>0</v>
          </cell>
          <cell r="H376">
            <v>0</v>
          </cell>
          <cell r="I376">
            <v>0</v>
          </cell>
          <cell r="J376">
            <v>0</v>
          </cell>
          <cell r="K376">
            <v>0</v>
          </cell>
          <cell r="L376">
            <v>0</v>
          </cell>
          <cell r="M376">
            <v>0</v>
          </cell>
          <cell r="N376">
            <v>0</v>
          </cell>
          <cell r="O376">
            <v>0</v>
          </cell>
          <cell r="P376">
            <v>0</v>
          </cell>
          <cell r="Q376">
            <v>0</v>
          </cell>
        </row>
        <row r="377">
          <cell r="A377" t="str">
            <v>P36</v>
          </cell>
          <cell r="B377" t="str">
            <v>Insurance other than group</v>
          </cell>
          <cell r="C377">
            <v>55730000</v>
          </cell>
          <cell r="D377" t="str">
            <v>Ins Other</v>
          </cell>
          <cell r="E377" t="str">
            <v>659.8</v>
          </cell>
          <cell r="F377">
            <v>776</v>
          </cell>
          <cell r="G377">
            <v>776</v>
          </cell>
          <cell r="H377">
            <v>776</v>
          </cell>
          <cell r="I377">
            <v>776</v>
          </cell>
          <cell r="J377">
            <v>776</v>
          </cell>
          <cell r="K377">
            <v>946</v>
          </cell>
          <cell r="L377">
            <v>18727</v>
          </cell>
          <cell r="M377">
            <v>18727</v>
          </cell>
          <cell r="N377">
            <v>18727</v>
          </cell>
          <cell r="O377">
            <v>18727</v>
          </cell>
          <cell r="P377">
            <v>16310</v>
          </cell>
          <cell r="Q377">
            <v>16310</v>
          </cell>
        </row>
        <row r="378">
          <cell r="A378" t="str">
            <v>P36</v>
          </cell>
          <cell r="B378" t="str">
            <v>Insurance other than group</v>
          </cell>
          <cell r="C378">
            <v>55735000</v>
          </cell>
          <cell r="D378" t="str">
            <v>Ins Other - I/C</v>
          </cell>
          <cell r="E378" t="str">
            <v>659.8</v>
          </cell>
          <cell r="F378">
            <v>0</v>
          </cell>
          <cell r="G378">
            <v>0</v>
          </cell>
          <cell r="H378">
            <v>0</v>
          </cell>
          <cell r="I378">
            <v>0</v>
          </cell>
          <cell r="J378">
            <v>0</v>
          </cell>
          <cell r="K378">
            <v>0</v>
          </cell>
          <cell r="L378">
            <v>0</v>
          </cell>
          <cell r="M378">
            <v>0</v>
          </cell>
          <cell r="N378">
            <v>0</v>
          </cell>
          <cell r="O378">
            <v>0</v>
          </cell>
          <cell r="P378">
            <v>0</v>
          </cell>
          <cell r="Q378">
            <v>0</v>
          </cell>
        </row>
        <row r="379">
          <cell r="A379" t="str">
            <v>P36</v>
          </cell>
          <cell r="B379" t="str">
            <v>Insurance other than group</v>
          </cell>
          <cell r="C379">
            <v>55740000</v>
          </cell>
          <cell r="D379" t="str">
            <v>Ins Property</v>
          </cell>
          <cell r="E379" t="str">
            <v>659.8</v>
          </cell>
          <cell r="F379">
            <v>9580</v>
          </cell>
          <cell r="G379">
            <v>9580</v>
          </cell>
          <cell r="H379">
            <v>9580</v>
          </cell>
          <cell r="I379">
            <v>9580</v>
          </cell>
          <cell r="J379">
            <v>9580</v>
          </cell>
          <cell r="K379">
            <v>9580</v>
          </cell>
          <cell r="L379">
            <v>0</v>
          </cell>
          <cell r="M379">
            <v>0</v>
          </cell>
          <cell r="N379">
            <v>0</v>
          </cell>
          <cell r="O379">
            <v>0</v>
          </cell>
          <cell r="P379">
            <v>0</v>
          </cell>
          <cell r="Q379">
            <v>0</v>
          </cell>
        </row>
        <row r="380">
          <cell r="A380" t="str">
            <v>P36 Total</v>
          </cell>
          <cell r="F380">
            <v>54066</v>
          </cell>
          <cell r="G380">
            <v>54240</v>
          </cell>
          <cell r="H380">
            <v>53441</v>
          </cell>
          <cell r="I380">
            <v>53273</v>
          </cell>
          <cell r="J380">
            <v>53642</v>
          </cell>
          <cell r="K380">
            <v>52791</v>
          </cell>
          <cell r="L380">
            <v>62944</v>
          </cell>
          <cell r="M380">
            <v>62944</v>
          </cell>
          <cell r="N380">
            <v>62944</v>
          </cell>
          <cell r="O380">
            <v>62944</v>
          </cell>
          <cell r="P380">
            <v>56420</v>
          </cell>
          <cell r="Q380">
            <v>56420</v>
          </cell>
        </row>
        <row r="381">
          <cell r="A381" t="str">
            <v>P37</v>
          </cell>
          <cell r="B381" t="str">
            <v>Maintenance supplies and services</v>
          </cell>
          <cell r="C381">
            <v>62002100</v>
          </cell>
          <cell r="D381" t="str">
            <v>M&amp;S Maint SS</v>
          </cell>
          <cell r="E381" t="str">
            <v>620.2</v>
          </cell>
          <cell r="F381">
            <v>346</v>
          </cell>
          <cell r="G381">
            <v>441</v>
          </cell>
          <cell r="H381">
            <v>1205</v>
          </cell>
          <cell r="I381">
            <v>662</v>
          </cell>
          <cell r="J381">
            <v>434</v>
          </cell>
          <cell r="K381">
            <v>612</v>
          </cell>
          <cell r="L381">
            <v>2585</v>
          </cell>
          <cell r="M381">
            <v>488</v>
          </cell>
          <cell r="N381">
            <v>489</v>
          </cell>
          <cell r="O381">
            <v>2661</v>
          </cell>
          <cell r="P381">
            <v>818</v>
          </cell>
          <cell r="Q381">
            <v>818</v>
          </cell>
        </row>
        <row r="382">
          <cell r="A382" t="str">
            <v>P37</v>
          </cell>
          <cell r="B382" t="str">
            <v>Maintenance supplies and services</v>
          </cell>
          <cell r="C382">
            <v>62002300</v>
          </cell>
          <cell r="D382" t="str">
            <v>M&amp;S Maint WT</v>
          </cell>
          <cell r="E382" t="str">
            <v>620.4</v>
          </cell>
          <cell r="F382">
            <v>6297</v>
          </cell>
          <cell r="G382">
            <v>10216</v>
          </cell>
          <cell r="H382">
            <v>9760</v>
          </cell>
          <cell r="I382">
            <v>8373</v>
          </cell>
          <cell r="J382">
            <v>10261</v>
          </cell>
          <cell r="K382">
            <v>3972</v>
          </cell>
          <cell r="L382">
            <v>11549</v>
          </cell>
          <cell r="M382">
            <v>11549</v>
          </cell>
          <cell r="N382">
            <v>11549</v>
          </cell>
          <cell r="O382">
            <v>11549</v>
          </cell>
          <cell r="P382">
            <v>12933</v>
          </cell>
          <cell r="Q382">
            <v>12933</v>
          </cell>
        </row>
        <row r="383">
          <cell r="A383" t="str">
            <v>P37</v>
          </cell>
          <cell r="B383" t="str">
            <v>Maintenance supplies and services</v>
          </cell>
          <cell r="C383">
            <v>62002400</v>
          </cell>
          <cell r="D383" t="str">
            <v>M&amp;S Maint TD</v>
          </cell>
          <cell r="E383" t="str">
            <v>620.6</v>
          </cell>
          <cell r="F383">
            <v>37459</v>
          </cell>
          <cell r="G383">
            <v>-902</v>
          </cell>
          <cell r="H383">
            <v>24512</v>
          </cell>
          <cell r="I383">
            <v>-9273</v>
          </cell>
          <cell r="J383">
            <v>12871</v>
          </cell>
          <cell r="K383">
            <v>25697</v>
          </cell>
          <cell r="L383">
            <v>13879</v>
          </cell>
          <cell r="M383">
            <v>13913</v>
          </cell>
          <cell r="N383">
            <v>13879</v>
          </cell>
          <cell r="O383">
            <v>13879</v>
          </cell>
          <cell r="P383">
            <v>13043</v>
          </cell>
          <cell r="Q383">
            <v>13043</v>
          </cell>
        </row>
        <row r="384">
          <cell r="A384" t="str">
            <v>P37</v>
          </cell>
          <cell r="B384" t="str">
            <v>Maintenance supplies and services</v>
          </cell>
          <cell r="C384">
            <v>62002600</v>
          </cell>
          <cell r="D384" t="str">
            <v>M&amp;S Maint AG</v>
          </cell>
          <cell r="E384" t="str">
            <v>620.8</v>
          </cell>
          <cell r="F384">
            <v>0</v>
          </cell>
          <cell r="G384">
            <v>0</v>
          </cell>
          <cell r="H384">
            <v>0</v>
          </cell>
          <cell r="I384">
            <v>0</v>
          </cell>
          <cell r="J384">
            <v>0</v>
          </cell>
          <cell r="K384">
            <v>0</v>
          </cell>
          <cell r="L384">
            <v>0</v>
          </cell>
          <cell r="M384">
            <v>0</v>
          </cell>
          <cell r="N384">
            <v>0</v>
          </cell>
          <cell r="O384">
            <v>0</v>
          </cell>
          <cell r="P384">
            <v>0</v>
          </cell>
          <cell r="Q384">
            <v>0</v>
          </cell>
        </row>
        <row r="385">
          <cell r="A385" t="str">
            <v>P37</v>
          </cell>
          <cell r="B385" t="str">
            <v>Maintenance supplies and services</v>
          </cell>
          <cell r="C385">
            <v>62502100</v>
          </cell>
          <cell r="D385" t="str">
            <v>Misc Maint SS</v>
          </cell>
          <cell r="E385" t="str">
            <v>675.2</v>
          </cell>
          <cell r="F385">
            <v>432</v>
          </cell>
          <cell r="G385">
            <v>0</v>
          </cell>
          <cell r="H385">
            <v>354</v>
          </cell>
          <cell r="I385">
            <v>545</v>
          </cell>
          <cell r="J385">
            <v>0</v>
          </cell>
          <cell r="K385">
            <v>2314</v>
          </cell>
          <cell r="L385">
            <v>20</v>
          </cell>
          <cell r="M385">
            <v>20</v>
          </cell>
          <cell r="N385">
            <v>20</v>
          </cell>
          <cell r="O385">
            <v>20</v>
          </cell>
          <cell r="P385">
            <v>350</v>
          </cell>
          <cell r="Q385">
            <v>350</v>
          </cell>
        </row>
        <row r="386">
          <cell r="A386" t="str">
            <v>P37</v>
          </cell>
          <cell r="B386" t="str">
            <v>Maintenance supplies and services</v>
          </cell>
          <cell r="C386">
            <v>62502300</v>
          </cell>
          <cell r="D386" t="str">
            <v>Misc Maint WT</v>
          </cell>
          <cell r="E386" t="str">
            <v>675.4</v>
          </cell>
          <cell r="F386">
            <v>1769</v>
          </cell>
          <cell r="G386">
            <v>11703</v>
          </cell>
          <cell r="H386">
            <v>17865</v>
          </cell>
          <cell r="I386">
            <v>4115</v>
          </cell>
          <cell r="J386">
            <v>11364</v>
          </cell>
          <cell r="K386">
            <v>790</v>
          </cell>
          <cell r="L386">
            <v>3817</v>
          </cell>
          <cell r="M386">
            <v>3817</v>
          </cell>
          <cell r="N386">
            <v>3817</v>
          </cell>
          <cell r="O386">
            <v>3817</v>
          </cell>
          <cell r="P386">
            <v>7125</v>
          </cell>
          <cell r="Q386">
            <v>7125</v>
          </cell>
        </row>
        <row r="387">
          <cell r="A387" t="str">
            <v>P37</v>
          </cell>
          <cell r="B387" t="str">
            <v>Maintenance supplies and services</v>
          </cell>
          <cell r="C387">
            <v>62502400</v>
          </cell>
          <cell r="D387" t="str">
            <v>Misc Maint TD</v>
          </cell>
          <cell r="E387" t="str">
            <v>675.6</v>
          </cell>
          <cell r="F387">
            <v>6463</v>
          </cell>
          <cell r="G387">
            <v>20723</v>
          </cell>
          <cell r="H387">
            <v>6490</v>
          </cell>
          <cell r="I387">
            <v>8068</v>
          </cell>
          <cell r="J387">
            <v>8790</v>
          </cell>
          <cell r="K387">
            <v>5699</v>
          </cell>
          <cell r="L387">
            <v>5547</v>
          </cell>
          <cell r="M387">
            <v>5547</v>
          </cell>
          <cell r="N387">
            <v>5547</v>
          </cell>
          <cell r="O387">
            <v>5547</v>
          </cell>
          <cell r="P387">
            <v>7767</v>
          </cell>
          <cell r="Q387">
            <v>7767</v>
          </cell>
        </row>
        <row r="388">
          <cell r="A388" t="str">
            <v>P37</v>
          </cell>
          <cell r="B388" t="str">
            <v>Maintenance supplies and services</v>
          </cell>
          <cell r="C388">
            <v>62502420</v>
          </cell>
          <cell r="D388" t="str">
            <v>Misc Maint TD Mains</v>
          </cell>
          <cell r="E388" t="str">
            <v>675.6</v>
          </cell>
          <cell r="F388">
            <v>0</v>
          </cell>
          <cell r="G388">
            <v>0</v>
          </cell>
          <cell r="H388">
            <v>0</v>
          </cell>
          <cell r="I388">
            <v>0</v>
          </cell>
          <cell r="J388">
            <v>0</v>
          </cell>
          <cell r="K388">
            <v>0</v>
          </cell>
          <cell r="L388">
            <v>0</v>
          </cell>
          <cell r="M388">
            <v>0</v>
          </cell>
          <cell r="N388">
            <v>0</v>
          </cell>
          <cell r="O388">
            <v>0</v>
          </cell>
          <cell r="P388">
            <v>0</v>
          </cell>
          <cell r="Q388">
            <v>0</v>
          </cell>
        </row>
        <row r="389">
          <cell r="A389" t="str">
            <v>P37</v>
          </cell>
          <cell r="B389" t="str">
            <v>Maintenance supplies and services</v>
          </cell>
          <cell r="C389">
            <v>62502435</v>
          </cell>
          <cell r="D389" t="str">
            <v>Misc Maint TD Meters</v>
          </cell>
          <cell r="E389" t="str">
            <v>675.6</v>
          </cell>
          <cell r="F389">
            <v>0</v>
          </cell>
          <cell r="G389">
            <v>0</v>
          </cell>
          <cell r="H389">
            <v>0</v>
          </cell>
          <cell r="I389">
            <v>0</v>
          </cell>
          <cell r="J389">
            <v>0</v>
          </cell>
          <cell r="K389">
            <v>0</v>
          </cell>
          <cell r="L389">
            <v>0</v>
          </cell>
          <cell r="M389">
            <v>0</v>
          </cell>
          <cell r="N389">
            <v>0</v>
          </cell>
          <cell r="O389">
            <v>0</v>
          </cell>
          <cell r="P389">
            <v>0</v>
          </cell>
          <cell r="Q389">
            <v>0</v>
          </cell>
        </row>
        <row r="390">
          <cell r="A390" t="str">
            <v>P37</v>
          </cell>
          <cell r="B390" t="str">
            <v>Maintenance supplies and services</v>
          </cell>
          <cell r="C390">
            <v>62502600</v>
          </cell>
          <cell r="D390" t="str">
            <v>Misc Maint AG</v>
          </cell>
          <cell r="E390" t="str">
            <v>675.8</v>
          </cell>
          <cell r="F390">
            <v>17747</v>
          </cell>
          <cell r="G390">
            <v>32737</v>
          </cell>
          <cell r="H390">
            <v>24915</v>
          </cell>
          <cell r="I390">
            <v>28729</v>
          </cell>
          <cell r="J390">
            <v>27851</v>
          </cell>
          <cell r="K390">
            <v>30730</v>
          </cell>
          <cell r="L390">
            <v>32382</v>
          </cell>
          <cell r="M390">
            <v>32382</v>
          </cell>
          <cell r="N390">
            <v>32382</v>
          </cell>
          <cell r="O390">
            <v>33439</v>
          </cell>
          <cell r="P390">
            <v>32403</v>
          </cell>
          <cell r="Q390">
            <v>32403</v>
          </cell>
        </row>
        <row r="391">
          <cell r="A391" t="str">
            <v>P37</v>
          </cell>
          <cell r="B391" t="str">
            <v>Maintenance supplies and services</v>
          </cell>
          <cell r="C391">
            <v>62510000</v>
          </cell>
          <cell r="D391" t="str">
            <v>Amort Def Maint</v>
          </cell>
          <cell r="E391" t="str">
            <v>675.6</v>
          </cell>
          <cell r="F391">
            <v>0</v>
          </cell>
          <cell r="G391">
            <v>0</v>
          </cell>
          <cell r="H391">
            <v>0</v>
          </cell>
          <cell r="I391">
            <v>0</v>
          </cell>
          <cell r="J391">
            <v>0</v>
          </cell>
          <cell r="K391">
            <v>0</v>
          </cell>
          <cell r="L391">
            <v>0</v>
          </cell>
          <cell r="M391">
            <v>0</v>
          </cell>
          <cell r="N391">
            <v>0</v>
          </cell>
          <cell r="O391">
            <v>0</v>
          </cell>
          <cell r="P391">
            <v>0</v>
          </cell>
          <cell r="Q391">
            <v>0</v>
          </cell>
        </row>
        <row r="392">
          <cell r="A392" t="str">
            <v>P37</v>
          </cell>
          <cell r="B392" t="str">
            <v>Maintenance supplies and services</v>
          </cell>
          <cell r="C392">
            <v>62512000</v>
          </cell>
          <cell r="D392" t="str">
            <v>Amort Def Maint</v>
          </cell>
          <cell r="E392" t="str">
            <v>675.6</v>
          </cell>
          <cell r="F392">
            <v>0</v>
          </cell>
          <cell r="G392">
            <v>0</v>
          </cell>
          <cell r="H392">
            <v>0</v>
          </cell>
          <cell r="I392">
            <v>0</v>
          </cell>
          <cell r="J392">
            <v>0</v>
          </cell>
          <cell r="K392">
            <v>0</v>
          </cell>
          <cell r="L392">
            <v>63974</v>
          </cell>
          <cell r="M392">
            <v>63974</v>
          </cell>
          <cell r="N392">
            <v>63974</v>
          </cell>
          <cell r="O392">
            <v>63974</v>
          </cell>
          <cell r="P392">
            <v>66749</v>
          </cell>
          <cell r="Q392">
            <v>66749</v>
          </cell>
        </row>
        <row r="393">
          <cell r="A393" t="str">
            <v>P37</v>
          </cell>
          <cell r="B393" t="str">
            <v>Maintenance supplies and services</v>
          </cell>
          <cell r="C393">
            <v>62512300</v>
          </cell>
          <cell r="D393" t="str">
            <v>Amort Def Maint WT</v>
          </cell>
          <cell r="E393" t="str">
            <v>675.4</v>
          </cell>
          <cell r="F393">
            <v>20334</v>
          </cell>
          <cell r="G393">
            <v>20334</v>
          </cell>
          <cell r="H393">
            <v>20334</v>
          </cell>
          <cell r="I393">
            <v>20334</v>
          </cell>
          <cell r="J393">
            <v>20334</v>
          </cell>
          <cell r="K393">
            <v>20334</v>
          </cell>
          <cell r="L393">
            <v>0</v>
          </cell>
          <cell r="M393">
            <v>0</v>
          </cell>
          <cell r="N393">
            <v>0</v>
          </cell>
          <cell r="O393">
            <v>0</v>
          </cell>
          <cell r="P393">
            <v>0</v>
          </cell>
          <cell r="Q393">
            <v>0</v>
          </cell>
        </row>
        <row r="394">
          <cell r="A394" t="str">
            <v>P37</v>
          </cell>
          <cell r="B394" t="str">
            <v>Maintenance supplies and services</v>
          </cell>
          <cell r="C394">
            <v>62512400</v>
          </cell>
          <cell r="D394" t="str">
            <v>Amort Def Maint TD</v>
          </cell>
          <cell r="E394" t="str">
            <v>675.6</v>
          </cell>
          <cell r="F394">
            <v>38696</v>
          </cell>
          <cell r="G394">
            <v>38696</v>
          </cell>
          <cell r="H394">
            <v>38696</v>
          </cell>
          <cell r="I394">
            <v>122702</v>
          </cell>
          <cell r="J394">
            <v>44520</v>
          </cell>
          <cell r="K394">
            <v>44520</v>
          </cell>
          <cell r="L394">
            <v>0</v>
          </cell>
          <cell r="M394">
            <v>0</v>
          </cell>
          <cell r="N394">
            <v>0</v>
          </cell>
          <cell r="O394">
            <v>0</v>
          </cell>
          <cell r="P394">
            <v>0</v>
          </cell>
          <cell r="Q394">
            <v>0</v>
          </cell>
        </row>
        <row r="395">
          <cell r="A395" t="str">
            <v>P37</v>
          </cell>
          <cell r="B395" t="str">
            <v>Maintenance supplies and services</v>
          </cell>
          <cell r="C395">
            <v>62520700</v>
          </cell>
          <cell r="D395" t="str">
            <v>Misc Main Pvg/Bckfll</v>
          </cell>
          <cell r="E395" t="str">
            <v>675.6</v>
          </cell>
          <cell r="F395">
            <v>-235</v>
          </cell>
          <cell r="G395">
            <v>-175</v>
          </cell>
          <cell r="H395">
            <v>0</v>
          </cell>
          <cell r="I395">
            <v>-719</v>
          </cell>
          <cell r="J395">
            <v>612</v>
          </cell>
          <cell r="K395">
            <v>-1490</v>
          </cell>
          <cell r="L395">
            <v>3381</v>
          </cell>
          <cell r="M395">
            <v>3381</v>
          </cell>
          <cell r="N395">
            <v>3381</v>
          </cell>
          <cell r="O395">
            <v>3381</v>
          </cell>
          <cell r="P395">
            <v>1950</v>
          </cell>
          <cell r="Q395">
            <v>1950</v>
          </cell>
        </row>
        <row r="396">
          <cell r="A396" t="str">
            <v>P37</v>
          </cell>
          <cell r="B396" t="str">
            <v>Maintenance supplies and services</v>
          </cell>
          <cell r="C396">
            <v>62520800</v>
          </cell>
          <cell r="D396" t="str">
            <v>Misc Maint Permits</v>
          </cell>
          <cell r="E396" t="str">
            <v>675.6</v>
          </cell>
          <cell r="F396">
            <v>0</v>
          </cell>
          <cell r="G396">
            <v>0</v>
          </cell>
          <cell r="H396">
            <v>0</v>
          </cell>
          <cell r="I396">
            <v>0</v>
          </cell>
          <cell r="J396">
            <v>0</v>
          </cell>
          <cell r="K396">
            <v>0</v>
          </cell>
          <cell r="L396">
            <v>0</v>
          </cell>
          <cell r="M396">
            <v>0</v>
          </cell>
          <cell r="N396">
            <v>0</v>
          </cell>
          <cell r="O396">
            <v>0</v>
          </cell>
          <cell r="P396">
            <v>0</v>
          </cell>
          <cell r="Q396">
            <v>0</v>
          </cell>
        </row>
        <row r="397">
          <cell r="A397" t="str">
            <v>P37</v>
          </cell>
          <cell r="B397" t="str">
            <v>Maintenance supplies and services</v>
          </cell>
          <cell r="C397">
            <v>63110000</v>
          </cell>
          <cell r="D397" t="str">
            <v>Contract Svc - Other Maint</v>
          </cell>
          <cell r="E397" t="str">
            <v>631.6</v>
          </cell>
          <cell r="F397">
            <v>0</v>
          </cell>
          <cell r="G397">
            <v>0</v>
          </cell>
          <cell r="H397">
            <v>0</v>
          </cell>
          <cell r="I397">
            <v>0</v>
          </cell>
          <cell r="J397">
            <v>0</v>
          </cell>
          <cell r="K397">
            <v>0</v>
          </cell>
          <cell r="L397">
            <v>17054</v>
          </cell>
          <cell r="M397">
            <v>30932</v>
          </cell>
          <cell r="N397">
            <v>16161</v>
          </cell>
          <cell r="O397">
            <v>26938</v>
          </cell>
          <cell r="P397">
            <v>25743</v>
          </cell>
          <cell r="Q397">
            <v>25743</v>
          </cell>
        </row>
        <row r="398">
          <cell r="A398" t="str">
            <v>P37</v>
          </cell>
          <cell r="B398" t="str">
            <v>Maintenance supplies and services</v>
          </cell>
          <cell r="C398">
            <v>63110024</v>
          </cell>
          <cell r="D398" t="str">
            <v>Contr Svc-Maint TD</v>
          </cell>
          <cell r="E398" t="str">
            <v>631.6</v>
          </cell>
          <cell r="F398">
            <v>0</v>
          </cell>
          <cell r="G398">
            <v>0</v>
          </cell>
          <cell r="H398">
            <v>0</v>
          </cell>
          <cell r="I398">
            <v>0</v>
          </cell>
          <cell r="J398">
            <v>0</v>
          </cell>
          <cell r="K398">
            <v>0</v>
          </cell>
          <cell r="L398">
            <v>0</v>
          </cell>
          <cell r="M398">
            <v>0</v>
          </cell>
          <cell r="N398">
            <v>0</v>
          </cell>
          <cell r="O398">
            <v>0</v>
          </cell>
          <cell r="P398">
            <v>0</v>
          </cell>
          <cell r="Q398">
            <v>0</v>
          </cell>
        </row>
        <row r="399">
          <cell r="A399" t="str">
            <v>P37</v>
          </cell>
          <cell r="B399" t="str">
            <v>Maintenance supplies and services</v>
          </cell>
          <cell r="C399">
            <v>63150021</v>
          </cell>
          <cell r="D399" t="str">
            <v>Contr Svc-Maint SS</v>
          </cell>
          <cell r="E399" t="str">
            <v>636.2</v>
          </cell>
          <cell r="F399">
            <v>11433</v>
          </cell>
          <cell r="G399">
            <v>210</v>
          </cell>
          <cell r="H399">
            <v>3943</v>
          </cell>
          <cell r="I399">
            <v>3105</v>
          </cell>
          <cell r="J399">
            <v>588</v>
          </cell>
          <cell r="K399">
            <v>3447</v>
          </cell>
          <cell r="L399">
            <v>0</v>
          </cell>
          <cell r="M399">
            <v>0</v>
          </cell>
          <cell r="N399">
            <v>0</v>
          </cell>
          <cell r="O399">
            <v>0</v>
          </cell>
          <cell r="P399">
            <v>0</v>
          </cell>
          <cell r="Q399">
            <v>0</v>
          </cell>
        </row>
        <row r="400">
          <cell r="A400" t="str">
            <v>P37</v>
          </cell>
          <cell r="B400" t="str">
            <v>Maintenance supplies and services</v>
          </cell>
          <cell r="C400">
            <v>63150022</v>
          </cell>
          <cell r="D400" t="str">
            <v>Contr Svc-Maint P</v>
          </cell>
          <cell r="E400" t="str">
            <v>636.3</v>
          </cell>
          <cell r="F400">
            <v>0</v>
          </cell>
          <cell r="G400">
            <v>0</v>
          </cell>
          <cell r="H400">
            <v>0</v>
          </cell>
          <cell r="I400">
            <v>0</v>
          </cell>
          <cell r="J400">
            <v>0</v>
          </cell>
          <cell r="K400">
            <v>0</v>
          </cell>
          <cell r="L400">
            <v>0</v>
          </cell>
          <cell r="M400">
            <v>0</v>
          </cell>
          <cell r="N400">
            <v>0</v>
          </cell>
          <cell r="O400">
            <v>0</v>
          </cell>
          <cell r="P400">
            <v>0</v>
          </cell>
          <cell r="Q400">
            <v>0</v>
          </cell>
        </row>
        <row r="401">
          <cell r="A401" t="str">
            <v>P37</v>
          </cell>
          <cell r="B401" t="str">
            <v>Maintenance supplies and services</v>
          </cell>
          <cell r="C401">
            <v>63150023</v>
          </cell>
          <cell r="D401" t="str">
            <v>Contr Svc-Maint WT</v>
          </cell>
          <cell r="E401" t="str">
            <v>636.4</v>
          </cell>
          <cell r="F401">
            <v>-1445</v>
          </cell>
          <cell r="G401">
            <v>1382</v>
          </cell>
          <cell r="H401">
            <v>10189</v>
          </cell>
          <cell r="I401">
            <v>14676</v>
          </cell>
          <cell r="J401">
            <v>5896</v>
          </cell>
          <cell r="K401">
            <v>6075</v>
          </cell>
          <cell r="L401">
            <v>0</v>
          </cell>
          <cell r="M401">
            <v>0</v>
          </cell>
          <cell r="N401">
            <v>0</v>
          </cell>
          <cell r="O401">
            <v>0</v>
          </cell>
          <cell r="P401">
            <v>0</v>
          </cell>
          <cell r="Q401">
            <v>0</v>
          </cell>
        </row>
        <row r="402">
          <cell r="A402" t="str">
            <v>P37</v>
          </cell>
          <cell r="B402" t="str">
            <v>Maintenance supplies and services</v>
          </cell>
          <cell r="C402">
            <v>63150024</v>
          </cell>
          <cell r="D402" t="str">
            <v>Contr Svc-Maint TD</v>
          </cell>
          <cell r="E402" t="str">
            <v>636.6</v>
          </cell>
          <cell r="F402">
            <v>1485</v>
          </cell>
          <cell r="G402">
            <v>16747</v>
          </cell>
          <cell r="H402">
            <v>6155</v>
          </cell>
          <cell r="I402">
            <v>5184</v>
          </cell>
          <cell r="J402">
            <v>5185</v>
          </cell>
          <cell r="K402">
            <v>4599</v>
          </cell>
          <cell r="L402">
            <v>0</v>
          </cell>
          <cell r="M402">
            <v>0</v>
          </cell>
          <cell r="N402">
            <v>0</v>
          </cell>
          <cell r="O402">
            <v>0</v>
          </cell>
          <cell r="P402">
            <v>0</v>
          </cell>
          <cell r="Q402">
            <v>0</v>
          </cell>
        </row>
        <row r="403">
          <cell r="A403" t="str">
            <v>P37</v>
          </cell>
          <cell r="B403" t="str">
            <v>Maintenance supplies and services</v>
          </cell>
          <cell r="C403">
            <v>63150026</v>
          </cell>
          <cell r="D403" t="str">
            <v>Contr Svc-Maint AG</v>
          </cell>
          <cell r="E403" t="str">
            <v>636.8</v>
          </cell>
          <cell r="F403">
            <v>19814</v>
          </cell>
          <cell r="G403">
            <v>0</v>
          </cell>
          <cell r="H403">
            <v>0</v>
          </cell>
          <cell r="I403">
            <v>4539</v>
          </cell>
          <cell r="J403">
            <v>2757</v>
          </cell>
          <cell r="K403">
            <v>2761</v>
          </cell>
          <cell r="L403">
            <v>0</v>
          </cell>
          <cell r="M403">
            <v>0</v>
          </cell>
          <cell r="N403">
            <v>0</v>
          </cell>
          <cell r="O403">
            <v>0</v>
          </cell>
          <cell r="P403">
            <v>0</v>
          </cell>
          <cell r="Q403">
            <v>0</v>
          </cell>
        </row>
        <row r="404">
          <cell r="A404" t="str">
            <v>P37 Total</v>
          </cell>
          <cell r="F404">
            <v>160595</v>
          </cell>
          <cell r="G404">
            <v>152112</v>
          </cell>
          <cell r="H404">
            <v>164418</v>
          </cell>
          <cell r="I404">
            <v>211040</v>
          </cell>
          <cell r="J404">
            <v>151463</v>
          </cell>
          <cell r="K404">
            <v>150060</v>
          </cell>
          <cell r="L404">
            <v>154188</v>
          </cell>
          <cell r="M404">
            <v>166003</v>
          </cell>
          <cell r="N404">
            <v>151199</v>
          </cell>
          <cell r="O404">
            <v>165205</v>
          </cell>
          <cell r="P404">
            <v>168881</v>
          </cell>
          <cell r="Q404">
            <v>168881</v>
          </cell>
        </row>
        <row r="405">
          <cell r="A405" t="str">
            <v>P38</v>
          </cell>
          <cell r="B405" t="str">
            <v>Balance sheet pass thru accounts</v>
          </cell>
          <cell r="C405">
            <v>52801200</v>
          </cell>
          <cell r="D405" t="str">
            <v>Capital Accrual Clrg</v>
          </cell>
          <cell r="E405" t="str">
            <v>675.8</v>
          </cell>
          <cell r="F405">
            <v>0</v>
          </cell>
          <cell r="G405">
            <v>0</v>
          </cell>
          <cell r="H405">
            <v>0</v>
          </cell>
          <cell r="I405">
            <v>0</v>
          </cell>
          <cell r="J405">
            <v>0</v>
          </cell>
          <cell r="K405">
            <v>0</v>
          </cell>
          <cell r="L405">
            <v>0</v>
          </cell>
          <cell r="M405">
            <v>0</v>
          </cell>
          <cell r="N405">
            <v>0</v>
          </cell>
          <cell r="O405">
            <v>0</v>
          </cell>
          <cell r="P405">
            <v>0</v>
          </cell>
          <cell r="Q405">
            <v>0</v>
          </cell>
        </row>
        <row r="406">
          <cell r="A406" t="str">
            <v>P38 Total</v>
          </cell>
          <cell r="F406">
            <v>0</v>
          </cell>
          <cell r="G406">
            <v>0</v>
          </cell>
          <cell r="H406">
            <v>0</v>
          </cell>
          <cell r="I406">
            <v>0</v>
          </cell>
          <cell r="J406">
            <v>0</v>
          </cell>
          <cell r="K406">
            <v>0</v>
          </cell>
          <cell r="L406">
            <v>0</v>
          </cell>
          <cell r="M406">
            <v>0</v>
          </cell>
          <cell r="N406">
            <v>0</v>
          </cell>
          <cell r="O406">
            <v>0</v>
          </cell>
          <cell r="P406">
            <v>0</v>
          </cell>
          <cell r="Q406">
            <v>0</v>
          </cell>
        </row>
        <row r="407">
          <cell r="A407" t="str">
            <v>P39</v>
          </cell>
          <cell r="B407" t="str">
            <v>Capital movements</v>
          </cell>
          <cell r="C407">
            <v>88101000</v>
          </cell>
          <cell r="D407" t="str">
            <v>CAP Move-UP</v>
          </cell>
          <cell r="E407" t="str">
            <v>675.8</v>
          </cell>
          <cell r="F407">
            <v>320179</v>
          </cell>
          <cell r="G407">
            <v>2117788</v>
          </cell>
          <cell r="H407">
            <v>2383085</v>
          </cell>
          <cell r="I407">
            <v>1995616</v>
          </cell>
          <cell r="J407">
            <v>3064751</v>
          </cell>
          <cell r="K407">
            <v>3008000</v>
          </cell>
          <cell r="L407">
            <v>0</v>
          </cell>
          <cell r="M407">
            <v>0</v>
          </cell>
          <cell r="N407">
            <v>0</v>
          </cell>
          <cell r="O407">
            <v>0</v>
          </cell>
          <cell r="P407">
            <v>0</v>
          </cell>
          <cell r="Q407">
            <v>0</v>
          </cell>
        </row>
        <row r="408">
          <cell r="A408" t="str">
            <v>P39</v>
          </cell>
          <cell r="B408" t="str">
            <v>Capital movements</v>
          </cell>
          <cell r="C408">
            <v>88106000</v>
          </cell>
          <cell r="D408" t="str">
            <v>CAP Move-CCNC</v>
          </cell>
          <cell r="E408" t="str">
            <v>675.8</v>
          </cell>
          <cell r="F408">
            <v>849060</v>
          </cell>
          <cell r="G408">
            <v>1567739</v>
          </cell>
          <cell r="H408">
            <v>2105985</v>
          </cell>
          <cell r="I408">
            <v>31670</v>
          </cell>
          <cell r="J408">
            <v>-1275250</v>
          </cell>
          <cell r="K408">
            <v>-373423</v>
          </cell>
          <cell r="L408">
            <v>0</v>
          </cell>
          <cell r="M408">
            <v>0</v>
          </cell>
          <cell r="N408">
            <v>0</v>
          </cell>
          <cell r="O408">
            <v>0</v>
          </cell>
          <cell r="P408">
            <v>0</v>
          </cell>
          <cell r="Q408">
            <v>0</v>
          </cell>
        </row>
        <row r="409">
          <cell r="A409" t="str">
            <v>P39</v>
          </cell>
          <cell r="B409" t="str">
            <v>Capital movements</v>
          </cell>
          <cell r="C409">
            <v>88107000</v>
          </cell>
          <cell r="D409" t="str">
            <v>CAP Move-CWIP</v>
          </cell>
          <cell r="E409" t="str">
            <v>675.8</v>
          </cell>
          <cell r="F409">
            <v>1346925</v>
          </cell>
          <cell r="G409">
            <v>303566</v>
          </cell>
          <cell r="H409">
            <v>-827915</v>
          </cell>
          <cell r="I409">
            <v>1217396</v>
          </cell>
          <cell r="J409">
            <v>-183462</v>
          </cell>
          <cell r="K409">
            <v>-399931</v>
          </cell>
          <cell r="L409">
            <v>0</v>
          </cell>
          <cell r="M409">
            <v>0</v>
          </cell>
          <cell r="N409">
            <v>0</v>
          </cell>
          <cell r="O409">
            <v>0</v>
          </cell>
          <cell r="P409">
            <v>0</v>
          </cell>
          <cell r="Q409">
            <v>0</v>
          </cell>
        </row>
        <row r="410">
          <cell r="A410" t="str">
            <v>P39</v>
          </cell>
          <cell r="B410" t="str">
            <v>Capital movements</v>
          </cell>
          <cell r="C410">
            <v>88108020</v>
          </cell>
          <cell r="D410" t="str">
            <v>CAP Move-UP A/D Salv</v>
          </cell>
          <cell r="E410" t="str">
            <v>675.8</v>
          </cell>
          <cell r="F410">
            <v>-153292</v>
          </cell>
          <cell r="G410">
            <v>0</v>
          </cell>
          <cell r="H410">
            <v>-33400</v>
          </cell>
          <cell r="I410">
            <v>0</v>
          </cell>
          <cell r="J410">
            <v>-7894</v>
          </cell>
          <cell r="K410">
            <v>0</v>
          </cell>
          <cell r="L410">
            <v>0</v>
          </cell>
          <cell r="M410">
            <v>0</v>
          </cell>
          <cell r="N410">
            <v>0</v>
          </cell>
          <cell r="O410">
            <v>0</v>
          </cell>
          <cell r="P410">
            <v>0</v>
          </cell>
          <cell r="Q410">
            <v>0</v>
          </cell>
        </row>
        <row r="411">
          <cell r="A411" t="str">
            <v>P39</v>
          </cell>
          <cell r="B411" t="str">
            <v>Capital movements</v>
          </cell>
          <cell r="C411">
            <v>88252100</v>
          </cell>
          <cell r="D411" t="str">
            <v>CAP Move-ADV NT</v>
          </cell>
          <cell r="E411" t="str">
            <v>675.8</v>
          </cell>
          <cell r="F411">
            <v>79128</v>
          </cell>
          <cell r="G411">
            <v>123482</v>
          </cell>
          <cell r="H411">
            <v>58307</v>
          </cell>
          <cell r="I411">
            <v>272644</v>
          </cell>
          <cell r="J411">
            <v>-54052</v>
          </cell>
          <cell r="K411">
            <v>233313</v>
          </cell>
          <cell r="L411">
            <v>0</v>
          </cell>
          <cell r="M411">
            <v>0</v>
          </cell>
          <cell r="N411">
            <v>0</v>
          </cell>
          <cell r="O411">
            <v>0</v>
          </cell>
          <cell r="P411">
            <v>0</v>
          </cell>
          <cell r="Q411">
            <v>0</v>
          </cell>
        </row>
        <row r="412">
          <cell r="A412" t="str">
            <v>P39</v>
          </cell>
          <cell r="B412" t="str">
            <v>Capital movements</v>
          </cell>
          <cell r="C412">
            <v>88252170</v>
          </cell>
          <cell r="D412" t="str">
            <v>CAP Move-ADV NT WIP</v>
          </cell>
          <cell r="E412" t="str">
            <v>675.8</v>
          </cell>
          <cell r="F412">
            <v>42592</v>
          </cell>
          <cell r="G412">
            <v>-114020</v>
          </cell>
          <cell r="H412">
            <v>-21440</v>
          </cell>
          <cell r="I412">
            <v>-48597</v>
          </cell>
          <cell r="J412">
            <v>0</v>
          </cell>
          <cell r="K412">
            <v>86132</v>
          </cell>
          <cell r="L412">
            <v>0</v>
          </cell>
          <cell r="M412">
            <v>0</v>
          </cell>
          <cell r="N412">
            <v>0</v>
          </cell>
          <cell r="O412">
            <v>0</v>
          </cell>
          <cell r="P412">
            <v>0</v>
          </cell>
          <cell r="Q412">
            <v>0</v>
          </cell>
        </row>
        <row r="413">
          <cell r="A413" t="str">
            <v>P39</v>
          </cell>
          <cell r="B413" t="str">
            <v>Capital movements</v>
          </cell>
          <cell r="C413">
            <v>88252270</v>
          </cell>
          <cell r="D413" t="str">
            <v>CAP Move-ADV Tax WIP</v>
          </cell>
          <cell r="E413" t="str">
            <v>675.8</v>
          </cell>
          <cell r="F413">
            <v>0</v>
          </cell>
          <cell r="G413">
            <v>0</v>
          </cell>
          <cell r="H413">
            <v>0</v>
          </cell>
          <cell r="I413">
            <v>-83080</v>
          </cell>
          <cell r="J413">
            <v>69</v>
          </cell>
          <cell r="K413">
            <v>-321960</v>
          </cell>
          <cell r="L413">
            <v>0</v>
          </cell>
          <cell r="M413">
            <v>0</v>
          </cell>
          <cell r="N413">
            <v>0</v>
          </cell>
          <cell r="O413">
            <v>0</v>
          </cell>
          <cell r="P413">
            <v>0</v>
          </cell>
          <cell r="Q413">
            <v>0</v>
          </cell>
        </row>
        <row r="414">
          <cell r="A414" t="str">
            <v>P39</v>
          </cell>
          <cell r="B414" t="str">
            <v>Capital movements</v>
          </cell>
          <cell r="C414">
            <v>88257000</v>
          </cell>
          <cell r="D414" t="str">
            <v>CAP Move-COR</v>
          </cell>
          <cell r="E414" t="str">
            <v>675.8</v>
          </cell>
          <cell r="F414">
            <v>32158</v>
          </cell>
          <cell r="G414">
            <v>83022</v>
          </cell>
          <cell r="H414">
            <v>77490</v>
          </cell>
          <cell r="I414">
            <v>282108</v>
          </cell>
          <cell r="J414">
            <v>93065</v>
          </cell>
          <cell r="K414">
            <v>276001</v>
          </cell>
          <cell r="L414">
            <v>0</v>
          </cell>
          <cell r="M414">
            <v>0</v>
          </cell>
          <cell r="N414">
            <v>0</v>
          </cell>
          <cell r="O414">
            <v>0</v>
          </cell>
          <cell r="P414">
            <v>0</v>
          </cell>
          <cell r="Q414">
            <v>0</v>
          </cell>
        </row>
        <row r="415">
          <cell r="A415" t="str">
            <v>P39</v>
          </cell>
          <cell r="B415" t="str">
            <v>Capital movements</v>
          </cell>
          <cell r="C415">
            <v>88257100</v>
          </cell>
          <cell r="D415" t="str">
            <v>CAP Move-RWIP</v>
          </cell>
          <cell r="E415" t="str">
            <v>675.8</v>
          </cell>
          <cell r="F415">
            <v>182960</v>
          </cell>
          <cell r="G415">
            <v>21525</v>
          </cell>
          <cell r="H415">
            <v>191740</v>
          </cell>
          <cell r="I415">
            <v>227544</v>
          </cell>
          <cell r="J415">
            <v>180911</v>
          </cell>
          <cell r="K415">
            <v>-114591</v>
          </cell>
          <cell r="L415">
            <v>0</v>
          </cell>
          <cell r="M415">
            <v>0</v>
          </cell>
          <cell r="N415">
            <v>0</v>
          </cell>
          <cell r="O415">
            <v>0</v>
          </cell>
          <cell r="P415">
            <v>0</v>
          </cell>
          <cell r="Q415">
            <v>0</v>
          </cell>
        </row>
        <row r="416">
          <cell r="A416" t="str">
            <v>P39</v>
          </cell>
          <cell r="B416" t="str">
            <v>Capital movements</v>
          </cell>
          <cell r="C416">
            <v>88271100</v>
          </cell>
          <cell r="D416" t="str">
            <v>CAP Move-CIAC NT</v>
          </cell>
          <cell r="E416" t="str">
            <v>675.8</v>
          </cell>
          <cell r="F416">
            <v>-379104</v>
          </cell>
          <cell r="G416">
            <v>-68047</v>
          </cell>
          <cell r="H416">
            <v>-152949</v>
          </cell>
          <cell r="I416">
            <v>-272594</v>
          </cell>
          <cell r="J416">
            <v>10334</v>
          </cell>
          <cell r="K416">
            <v>-110099</v>
          </cell>
          <cell r="L416">
            <v>0</v>
          </cell>
          <cell r="M416">
            <v>0</v>
          </cell>
          <cell r="N416">
            <v>0</v>
          </cell>
          <cell r="O416">
            <v>0</v>
          </cell>
          <cell r="P416">
            <v>0</v>
          </cell>
          <cell r="Q416">
            <v>0</v>
          </cell>
        </row>
        <row r="417">
          <cell r="A417" t="str">
            <v>P39</v>
          </cell>
          <cell r="B417" t="str">
            <v>Capital movements</v>
          </cell>
          <cell r="C417">
            <v>88271170</v>
          </cell>
          <cell r="D417" t="str">
            <v>CAP Move-CIAC NT WIP</v>
          </cell>
          <cell r="E417" t="str">
            <v>675.8</v>
          </cell>
          <cell r="F417">
            <v>-7884</v>
          </cell>
          <cell r="G417">
            <v>-68011</v>
          </cell>
          <cell r="H417">
            <v>-1592</v>
          </cell>
          <cell r="I417">
            <v>2439288</v>
          </cell>
          <cell r="J417">
            <v>-184220</v>
          </cell>
          <cell r="K417">
            <v>-92323</v>
          </cell>
          <cell r="L417">
            <v>0</v>
          </cell>
          <cell r="M417">
            <v>0</v>
          </cell>
          <cell r="N417">
            <v>0</v>
          </cell>
          <cell r="O417">
            <v>0</v>
          </cell>
          <cell r="P417">
            <v>0</v>
          </cell>
          <cell r="Q417">
            <v>0</v>
          </cell>
        </row>
        <row r="418">
          <cell r="A418" t="str">
            <v>P39</v>
          </cell>
          <cell r="B418" t="str">
            <v>Capital movements</v>
          </cell>
          <cell r="C418">
            <v>88271200</v>
          </cell>
          <cell r="D418" t="str">
            <v>CAP Move-CIAC Tax</v>
          </cell>
          <cell r="E418" t="str">
            <v>675.8</v>
          </cell>
          <cell r="F418">
            <v>34904</v>
          </cell>
          <cell r="G418">
            <v>-1156</v>
          </cell>
          <cell r="H418">
            <v>0</v>
          </cell>
          <cell r="I418">
            <v>-1955372</v>
          </cell>
          <cell r="J418">
            <v>0</v>
          </cell>
          <cell r="K418">
            <v>-32947</v>
          </cell>
          <cell r="L418">
            <v>0</v>
          </cell>
          <cell r="M418">
            <v>0</v>
          </cell>
          <cell r="N418">
            <v>0</v>
          </cell>
          <cell r="O418">
            <v>0</v>
          </cell>
          <cell r="P418">
            <v>0</v>
          </cell>
          <cell r="Q418">
            <v>0</v>
          </cell>
        </row>
        <row r="419">
          <cell r="A419" t="str">
            <v>P39</v>
          </cell>
          <cell r="B419" t="str">
            <v>Capital movements</v>
          </cell>
          <cell r="C419">
            <v>88271270</v>
          </cell>
          <cell r="D419" t="str">
            <v>CAP Move-CIAC Tx WIP</v>
          </cell>
          <cell r="E419" t="str">
            <v>675.8</v>
          </cell>
          <cell r="F419">
            <v>-2560</v>
          </cell>
          <cell r="G419">
            <v>-3400</v>
          </cell>
          <cell r="H419">
            <v>-52752</v>
          </cell>
          <cell r="I419">
            <v>-583407</v>
          </cell>
          <cell r="J419">
            <v>-26260</v>
          </cell>
          <cell r="K419">
            <v>-41678</v>
          </cell>
          <cell r="L419">
            <v>0</v>
          </cell>
          <cell r="M419">
            <v>0</v>
          </cell>
          <cell r="N419">
            <v>0</v>
          </cell>
          <cell r="O419">
            <v>0</v>
          </cell>
          <cell r="P419">
            <v>0</v>
          </cell>
          <cell r="Q419">
            <v>0</v>
          </cell>
        </row>
        <row r="420">
          <cell r="A420" t="str">
            <v>P39</v>
          </cell>
          <cell r="B420" t="str">
            <v>Capital movements</v>
          </cell>
          <cell r="C420">
            <v>88900000</v>
          </cell>
          <cell r="D420" t="str">
            <v>CAP Move-Settlement</v>
          </cell>
          <cell r="E420" t="str">
            <v>675.8</v>
          </cell>
          <cell r="F420">
            <v>-2345066</v>
          </cell>
          <cell r="G420">
            <v>-3962488</v>
          </cell>
          <cell r="H420">
            <v>-3726559</v>
          </cell>
          <cell r="I420">
            <v>-3523216</v>
          </cell>
          <cell r="J420">
            <v>-1617992</v>
          </cell>
          <cell r="K420">
            <v>-2116494</v>
          </cell>
          <cell r="L420">
            <v>0</v>
          </cell>
          <cell r="M420">
            <v>0</v>
          </cell>
          <cell r="N420">
            <v>0</v>
          </cell>
          <cell r="O420">
            <v>0</v>
          </cell>
          <cell r="P420">
            <v>0</v>
          </cell>
          <cell r="Q420">
            <v>0</v>
          </cell>
        </row>
        <row r="421">
          <cell r="A421" t="str">
            <v>P39 Total</v>
          </cell>
          <cell r="F421">
            <v>0</v>
          </cell>
          <cell r="G421">
            <v>0</v>
          </cell>
          <cell r="H421">
            <v>0</v>
          </cell>
          <cell r="I421">
            <v>0</v>
          </cell>
          <cell r="J421">
            <v>0</v>
          </cell>
          <cell r="K421">
            <v>0</v>
          </cell>
          <cell r="L421">
            <v>0</v>
          </cell>
          <cell r="M421">
            <v>0</v>
          </cell>
          <cell r="N421">
            <v>0</v>
          </cell>
          <cell r="O421">
            <v>0</v>
          </cell>
          <cell r="P421">
            <v>0</v>
          </cell>
          <cell r="Q421">
            <v>0</v>
          </cell>
        </row>
        <row r="422">
          <cell r="A422" t="str">
            <v>P40</v>
          </cell>
          <cell r="B422" t="str">
            <v>Depreciation</v>
          </cell>
          <cell r="C422">
            <v>68011000</v>
          </cell>
          <cell r="D422" t="str">
            <v>Depr -UPIS General</v>
          </cell>
          <cell r="E422" t="str">
            <v>403.</v>
          </cell>
          <cell r="F422">
            <v>1278369</v>
          </cell>
          <cell r="G422">
            <v>1278693</v>
          </cell>
          <cell r="H422">
            <v>1284030</v>
          </cell>
          <cell r="I422">
            <v>1290180</v>
          </cell>
          <cell r="J422">
            <v>1291316</v>
          </cell>
          <cell r="K422">
            <v>1310123</v>
          </cell>
          <cell r="L422">
            <v>1312792</v>
          </cell>
          <cell r="M422">
            <v>1321417</v>
          </cell>
          <cell r="N422">
            <v>1323377</v>
          </cell>
          <cell r="O422">
            <v>1324914</v>
          </cell>
          <cell r="P422">
            <v>1323088</v>
          </cell>
          <cell r="Q422">
            <v>1324167</v>
          </cell>
        </row>
        <row r="423">
          <cell r="A423" t="str">
            <v>P40</v>
          </cell>
          <cell r="B423" t="str">
            <v>Depreciation</v>
          </cell>
          <cell r="C423">
            <v>68011500</v>
          </cell>
          <cell r="D423" t="str">
            <v>Depr -Amort Def Depreciation</v>
          </cell>
          <cell r="E423" t="str">
            <v>403.</v>
          </cell>
          <cell r="F423">
            <v>0</v>
          </cell>
          <cell r="G423">
            <v>0</v>
          </cell>
          <cell r="H423">
            <v>0</v>
          </cell>
          <cell r="I423">
            <v>0</v>
          </cell>
          <cell r="J423">
            <v>0</v>
          </cell>
          <cell r="K423">
            <v>0</v>
          </cell>
          <cell r="L423">
            <v>0</v>
          </cell>
          <cell r="M423">
            <v>0</v>
          </cell>
          <cell r="N423">
            <v>0</v>
          </cell>
          <cell r="O423">
            <v>0</v>
          </cell>
          <cell r="P423">
            <v>0</v>
          </cell>
          <cell r="Q423">
            <v>0</v>
          </cell>
        </row>
        <row r="424">
          <cell r="A424" t="str">
            <v>P40</v>
          </cell>
          <cell r="B424" t="str">
            <v>Depreciation</v>
          </cell>
          <cell r="C424">
            <v>68012000</v>
          </cell>
          <cell r="D424" t="str">
            <v>Depr -Amort CIAC Tx</v>
          </cell>
          <cell r="E424" t="str">
            <v>403.</v>
          </cell>
          <cell r="F424">
            <v>-20685</v>
          </cell>
          <cell r="G424">
            <v>-20632</v>
          </cell>
          <cell r="H424">
            <v>-20633</v>
          </cell>
          <cell r="I424">
            <v>-20633</v>
          </cell>
          <cell r="J424">
            <v>-23648</v>
          </cell>
          <cell r="K424">
            <v>-23648</v>
          </cell>
          <cell r="L424">
            <v>-22581</v>
          </cell>
          <cell r="M424">
            <v>-22966</v>
          </cell>
          <cell r="N424">
            <v>-23255</v>
          </cell>
          <cell r="O424">
            <v>-23447</v>
          </cell>
          <cell r="P424">
            <v>-25206</v>
          </cell>
          <cell r="Q424">
            <v>-25577</v>
          </cell>
        </row>
        <row r="425">
          <cell r="A425" t="str">
            <v>P40</v>
          </cell>
          <cell r="B425" t="str">
            <v>Depreciation</v>
          </cell>
          <cell r="C425">
            <v>68012500</v>
          </cell>
          <cell r="D425" t="str">
            <v>Depr-Amort CIAC Nntx</v>
          </cell>
          <cell r="E425" t="str">
            <v>403.</v>
          </cell>
          <cell r="F425">
            <v>-118601</v>
          </cell>
          <cell r="G425">
            <v>-119028</v>
          </cell>
          <cell r="H425">
            <v>-119127</v>
          </cell>
          <cell r="I425">
            <v>-119319</v>
          </cell>
          <cell r="J425">
            <v>-119604</v>
          </cell>
          <cell r="K425">
            <v>-119622</v>
          </cell>
          <cell r="L425">
            <v>-110445</v>
          </cell>
          <cell r="M425">
            <v>-110445</v>
          </cell>
          <cell r="N425">
            <v>-110445</v>
          </cell>
          <cell r="O425">
            <v>-110445</v>
          </cell>
          <cell r="P425">
            <v>-119028</v>
          </cell>
          <cell r="Q425">
            <v>-119028</v>
          </cell>
        </row>
        <row r="426">
          <cell r="A426" t="str">
            <v>P40 Total</v>
          </cell>
          <cell r="F426">
            <v>1139083</v>
          </cell>
          <cell r="G426">
            <v>1139033</v>
          </cell>
          <cell r="H426">
            <v>1144270</v>
          </cell>
          <cell r="I426">
            <v>1150228</v>
          </cell>
          <cell r="J426">
            <v>1148064</v>
          </cell>
          <cell r="K426">
            <v>1166853</v>
          </cell>
          <cell r="L426">
            <v>1179766</v>
          </cell>
          <cell r="M426">
            <v>1188006</v>
          </cell>
          <cell r="N426">
            <v>1189677</v>
          </cell>
          <cell r="O426">
            <v>1191022</v>
          </cell>
          <cell r="P426">
            <v>1178854</v>
          </cell>
          <cell r="Q426">
            <v>1179562</v>
          </cell>
        </row>
        <row r="427">
          <cell r="A427" t="str">
            <v>P41</v>
          </cell>
          <cell r="B427" t="str">
            <v>Amortization</v>
          </cell>
          <cell r="C427">
            <v>68254000</v>
          </cell>
          <cell r="D427" t="str">
            <v>Amort-RegAsset AFUDC</v>
          </cell>
          <cell r="E427" t="str">
            <v>407.1</v>
          </cell>
          <cell r="F427">
            <v>16312</v>
          </cell>
          <cell r="G427">
            <v>16312</v>
          </cell>
          <cell r="H427">
            <v>16312</v>
          </cell>
          <cell r="I427">
            <v>16312</v>
          </cell>
          <cell r="J427">
            <v>16312</v>
          </cell>
          <cell r="K427">
            <v>16312</v>
          </cell>
          <cell r="L427">
            <v>17918</v>
          </cell>
          <cell r="M427">
            <v>17918</v>
          </cell>
          <cell r="N427">
            <v>17918</v>
          </cell>
          <cell r="O427">
            <v>17918</v>
          </cell>
          <cell r="P427">
            <v>17196</v>
          </cell>
          <cell r="Q427">
            <v>17196</v>
          </cell>
        </row>
        <row r="428">
          <cell r="A428" t="str">
            <v>P41</v>
          </cell>
          <cell r="B428" t="str">
            <v>Amortization</v>
          </cell>
          <cell r="C428">
            <v>68255000</v>
          </cell>
          <cell r="D428" t="str">
            <v>Amort-UPAA</v>
          </cell>
          <cell r="E428" t="str">
            <v>406.</v>
          </cell>
          <cell r="F428">
            <v>713</v>
          </cell>
          <cell r="G428">
            <v>713</v>
          </cell>
          <cell r="H428">
            <v>713</v>
          </cell>
          <cell r="I428">
            <v>713</v>
          </cell>
          <cell r="J428">
            <v>713</v>
          </cell>
          <cell r="K428">
            <v>713</v>
          </cell>
          <cell r="L428">
            <v>713</v>
          </cell>
          <cell r="M428">
            <v>713</v>
          </cell>
          <cell r="N428">
            <v>713</v>
          </cell>
          <cell r="O428">
            <v>713</v>
          </cell>
          <cell r="P428">
            <v>713</v>
          </cell>
          <cell r="Q428">
            <v>713</v>
          </cell>
        </row>
        <row r="429">
          <cell r="A429" t="str">
            <v>P41</v>
          </cell>
          <cell r="B429" t="str">
            <v>Amortization</v>
          </cell>
          <cell r="C429">
            <v>68257000</v>
          </cell>
          <cell r="D429" t="str">
            <v>Amort-Prop Losses</v>
          </cell>
          <cell r="E429" t="str">
            <v>407.2</v>
          </cell>
          <cell r="F429">
            <v>4757</v>
          </cell>
          <cell r="G429">
            <v>4757</v>
          </cell>
          <cell r="H429">
            <v>4757</v>
          </cell>
          <cell r="I429">
            <v>4757</v>
          </cell>
          <cell r="J429">
            <v>4757</v>
          </cell>
          <cell r="K429">
            <v>4757</v>
          </cell>
          <cell r="L429">
            <v>4757</v>
          </cell>
          <cell r="M429">
            <v>4757</v>
          </cell>
          <cell r="N429">
            <v>4757</v>
          </cell>
          <cell r="O429">
            <v>4757</v>
          </cell>
          <cell r="P429">
            <v>4757</v>
          </cell>
          <cell r="Q429">
            <v>4757</v>
          </cell>
        </row>
        <row r="430">
          <cell r="A430" t="str">
            <v>P41</v>
          </cell>
          <cell r="B430" t="str">
            <v>Amortization</v>
          </cell>
          <cell r="C430">
            <v>68258000</v>
          </cell>
          <cell r="D430" t="str">
            <v>Amort-Reg Asset</v>
          </cell>
          <cell r="E430" t="str">
            <v>407.4</v>
          </cell>
          <cell r="F430">
            <v>575</v>
          </cell>
          <cell r="G430">
            <v>575</v>
          </cell>
          <cell r="H430">
            <v>575</v>
          </cell>
          <cell r="I430">
            <v>575</v>
          </cell>
          <cell r="J430">
            <v>575</v>
          </cell>
          <cell r="K430">
            <v>575</v>
          </cell>
          <cell r="L430">
            <v>575</v>
          </cell>
          <cell r="M430">
            <v>575</v>
          </cell>
          <cell r="N430">
            <v>575</v>
          </cell>
          <cell r="O430">
            <v>575</v>
          </cell>
          <cell r="P430">
            <v>575</v>
          </cell>
          <cell r="Q430">
            <v>575</v>
          </cell>
        </row>
        <row r="431">
          <cell r="A431" t="str">
            <v>P41 Total</v>
          </cell>
          <cell r="F431">
            <v>22357</v>
          </cell>
          <cell r="G431">
            <v>22357</v>
          </cell>
          <cell r="H431">
            <v>22357</v>
          </cell>
          <cell r="I431">
            <v>22357</v>
          </cell>
          <cell r="J431">
            <v>22357</v>
          </cell>
          <cell r="K431">
            <v>22357</v>
          </cell>
          <cell r="L431">
            <v>23963</v>
          </cell>
          <cell r="M431">
            <v>23963</v>
          </cell>
          <cell r="N431">
            <v>23963</v>
          </cell>
          <cell r="O431">
            <v>23963</v>
          </cell>
          <cell r="P431">
            <v>23241</v>
          </cell>
          <cell r="Q431">
            <v>23241</v>
          </cell>
        </row>
        <row r="432">
          <cell r="A432" t="str">
            <v>P42</v>
          </cell>
          <cell r="B432" t="str">
            <v>Removal costs, net</v>
          </cell>
          <cell r="C432">
            <v>68311000</v>
          </cell>
          <cell r="D432" t="str">
            <v>Rem Costs-ARO/NNS</v>
          </cell>
          <cell r="E432" t="str">
            <v>403.</v>
          </cell>
          <cell r="F432">
            <v>233506</v>
          </cell>
          <cell r="G432">
            <v>233981</v>
          </cell>
          <cell r="H432">
            <v>235438</v>
          </cell>
          <cell r="I432">
            <v>236948</v>
          </cell>
          <cell r="J432">
            <v>237820</v>
          </cell>
          <cell r="K432">
            <v>238353</v>
          </cell>
          <cell r="L432">
            <v>235581</v>
          </cell>
          <cell r="M432">
            <v>236969</v>
          </cell>
          <cell r="N432">
            <v>237216</v>
          </cell>
          <cell r="O432">
            <v>237421</v>
          </cell>
          <cell r="P432">
            <v>238914</v>
          </cell>
          <cell r="Q432">
            <v>238975</v>
          </cell>
        </row>
        <row r="433">
          <cell r="A433" t="str">
            <v>P42</v>
          </cell>
          <cell r="B433" t="str">
            <v>Removal costs, net</v>
          </cell>
          <cell r="C433">
            <v>68312000</v>
          </cell>
          <cell r="D433" t="str">
            <v>Rmv Csts-NNS CIAC Tx</v>
          </cell>
          <cell r="E433" t="str">
            <v>403.</v>
          </cell>
          <cell r="F433">
            <v>-13311</v>
          </cell>
          <cell r="G433">
            <v>-13270</v>
          </cell>
          <cell r="H433">
            <v>-13272</v>
          </cell>
          <cell r="I433">
            <v>-13272</v>
          </cell>
          <cell r="J433">
            <v>-15537</v>
          </cell>
          <cell r="K433">
            <v>-15537</v>
          </cell>
          <cell r="L433">
            <v>-10862</v>
          </cell>
          <cell r="M433">
            <v>-10862</v>
          </cell>
          <cell r="N433">
            <v>-10862</v>
          </cell>
          <cell r="O433">
            <v>-10862</v>
          </cell>
          <cell r="P433">
            <v>-13270</v>
          </cell>
          <cell r="Q433">
            <v>-13270</v>
          </cell>
        </row>
        <row r="434">
          <cell r="A434" t="str">
            <v>P42</v>
          </cell>
          <cell r="B434" t="str">
            <v>Removal costs, net</v>
          </cell>
          <cell r="C434">
            <v>68312500</v>
          </cell>
          <cell r="D434" t="str">
            <v>Rmv Csts-NNS CIAC NT</v>
          </cell>
          <cell r="E434" t="str">
            <v>403.</v>
          </cell>
          <cell r="F434">
            <v>-34564</v>
          </cell>
          <cell r="G434">
            <v>-34788</v>
          </cell>
          <cell r="H434">
            <v>-34848</v>
          </cell>
          <cell r="I434">
            <v>-34926</v>
          </cell>
          <cell r="J434">
            <v>-35007</v>
          </cell>
          <cell r="K434">
            <v>-35051</v>
          </cell>
          <cell r="L434">
            <v>-31871</v>
          </cell>
          <cell r="M434">
            <v>-31871</v>
          </cell>
          <cell r="N434">
            <v>-31871</v>
          </cell>
          <cell r="O434">
            <v>-31871</v>
          </cell>
          <cell r="P434">
            <v>-34788</v>
          </cell>
          <cell r="Q434">
            <v>-34788</v>
          </cell>
        </row>
        <row r="435">
          <cell r="A435" t="str">
            <v>P42 Total</v>
          </cell>
          <cell r="F435">
            <v>185631</v>
          </cell>
          <cell r="G435">
            <v>185923</v>
          </cell>
          <cell r="H435">
            <v>187318</v>
          </cell>
          <cell r="I435">
            <v>188750</v>
          </cell>
          <cell r="J435">
            <v>187276</v>
          </cell>
          <cell r="K435">
            <v>187765</v>
          </cell>
          <cell r="L435">
            <v>192848</v>
          </cell>
          <cell r="M435">
            <v>194236</v>
          </cell>
          <cell r="N435">
            <v>194483</v>
          </cell>
          <cell r="O435">
            <v>194688</v>
          </cell>
          <cell r="P435">
            <v>190856</v>
          </cell>
          <cell r="Q435">
            <v>190917</v>
          </cell>
        </row>
        <row r="436">
          <cell r="A436" t="str">
            <v>P43</v>
          </cell>
          <cell r="B436" t="str">
            <v>Current federal income taxes - operating</v>
          </cell>
          <cell r="C436">
            <v>69011000</v>
          </cell>
          <cell r="D436" t="str">
            <v>FIT-Current</v>
          </cell>
          <cell r="E436" t="str">
            <v>409.10</v>
          </cell>
          <cell r="F436">
            <v>141540</v>
          </cell>
          <cell r="G436">
            <v>-65849</v>
          </cell>
          <cell r="H436">
            <v>471850</v>
          </cell>
          <cell r="I436">
            <v>1414568</v>
          </cell>
          <cell r="J436">
            <v>672762</v>
          </cell>
          <cell r="K436">
            <v>594149</v>
          </cell>
          <cell r="L436">
            <v>330768.24689799623</v>
          </cell>
          <cell r="M436">
            <v>548926.80856512208</v>
          </cell>
          <cell r="N436">
            <v>215261.50443389569</v>
          </cell>
          <cell r="O436">
            <v>170476.87575604825</v>
          </cell>
          <cell r="P436">
            <v>172830.92501241717</v>
          </cell>
          <cell r="Q436">
            <v>164205.58933678016</v>
          </cell>
        </row>
        <row r="437">
          <cell r="A437" t="str">
            <v>P43</v>
          </cell>
          <cell r="B437" t="str">
            <v>Current federal income taxes - operating</v>
          </cell>
          <cell r="C437">
            <v>69012000</v>
          </cell>
          <cell r="D437" t="str">
            <v>FIT-Prior Year Adj</v>
          </cell>
          <cell r="E437" t="str">
            <v>409.10</v>
          </cell>
          <cell r="F437">
            <v>0</v>
          </cell>
          <cell r="G437">
            <v>0</v>
          </cell>
          <cell r="H437">
            <v>0</v>
          </cell>
          <cell r="I437">
            <v>0</v>
          </cell>
          <cell r="J437">
            <v>0</v>
          </cell>
          <cell r="K437">
            <v>0</v>
          </cell>
          <cell r="L437">
            <v>0</v>
          </cell>
          <cell r="M437">
            <v>0</v>
          </cell>
          <cell r="N437">
            <v>0</v>
          </cell>
          <cell r="O437">
            <v>0</v>
          </cell>
          <cell r="P437">
            <v>0</v>
          </cell>
          <cell r="Q437">
            <v>0</v>
          </cell>
        </row>
        <row r="438">
          <cell r="A438" t="str">
            <v>P43 Total</v>
          </cell>
          <cell r="F438">
            <v>141540</v>
          </cell>
          <cell r="G438">
            <v>-65849</v>
          </cell>
          <cell r="H438">
            <v>471850</v>
          </cell>
          <cell r="I438">
            <v>1414568</v>
          </cell>
          <cell r="J438">
            <v>672762</v>
          </cell>
          <cell r="K438">
            <v>594149</v>
          </cell>
          <cell r="L438">
            <v>330768.24689799623</v>
          </cell>
          <cell r="M438">
            <v>548926.80856512208</v>
          </cell>
          <cell r="N438">
            <v>215261.50443389569</v>
          </cell>
          <cell r="O438">
            <v>170476.87575604825</v>
          </cell>
          <cell r="P438">
            <v>172830.92501241717</v>
          </cell>
          <cell r="Q438">
            <v>164205.58933678016</v>
          </cell>
        </row>
        <row r="439">
          <cell r="A439" t="str">
            <v>P44</v>
          </cell>
          <cell r="B439" t="str">
            <v>Current state income taxes - operating</v>
          </cell>
          <cell r="C439">
            <v>69021000</v>
          </cell>
          <cell r="D439" t="str">
            <v>SIT-Current</v>
          </cell>
          <cell r="E439" t="str">
            <v>409.11</v>
          </cell>
          <cell r="F439">
            <v>37789</v>
          </cell>
          <cell r="G439">
            <v>-8361</v>
          </cell>
          <cell r="H439">
            <v>152031</v>
          </cell>
          <cell r="I439">
            <v>310127</v>
          </cell>
          <cell r="J439">
            <v>189391</v>
          </cell>
          <cell r="K439">
            <v>156495</v>
          </cell>
          <cell r="L439">
            <v>42437.469162761445</v>
          </cell>
          <cell r="M439">
            <v>70943.302158986378</v>
          </cell>
          <cell r="N439">
            <v>27344.704132326358</v>
          </cell>
          <cell r="O439">
            <v>21492.890955098959</v>
          </cell>
          <cell r="P439">
            <v>21800.484360804163</v>
          </cell>
          <cell r="Q439">
            <v>20673.449160227199</v>
          </cell>
        </row>
        <row r="440">
          <cell r="A440" t="str">
            <v>P44</v>
          </cell>
          <cell r="B440" t="str">
            <v>Current state income taxes - operating</v>
          </cell>
          <cell r="C440">
            <v>69022000</v>
          </cell>
          <cell r="D440" t="str">
            <v>SIT-Prior Year Adj</v>
          </cell>
          <cell r="E440" t="str">
            <v>409.11</v>
          </cell>
          <cell r="F440">
            <v>0</v>
          </cell>
          <cell r="G440">
            <v>0</v>
          </cell>
          <cell r="H440">
            <v>0</v>
          </cell>
          <cell r="I440">
            <v>0</v>
          </cell>
          <cell r="J440">
            <v>0</v>
          </cell>
          <cell r="K440">
            <v>0</v>
          </cell>
          <cell r="L440">
            <v>0</v>
          </cell>
          <cell r="M440">
            <v>0</v>
          </cell>
          <cell r="N440">
            <v>0</v>
          </cell>
          <cell r="O440">
            <v>0</v>
          </cell>
          <cell r="P440">
            <v>0</v>
          </cell>
          <cell r="Q440">
            <v>0</v>
          </cell>
        </row>
        <row r="441">
          <cell r="A441" t="str">
            <v>P44 Total</v>
          </cell>
          <cell r="F441">
            <v>37789</v>
          </cell>
          <cell r="G441">
            <v>-8361</v>
          </cell>
          <cell r="H441">
            <v>152031</v>
          </cell>
          <cell r="I441">
            <v>310127</v>
          </cell>
          <cell r="J441">
            <v>189391</v>
          </cell>
          <cell r="K441">
            <v>156495</v>
          </cell>
          <cell r="L441">
            <v>42437.469162761445</v>
          </cell>
          <cell r="M441">
            <v>70943.302158986378</v>
          </cell>
          <cell r="N441">
            <v>27344.704132326358</v>
          </cell>
          <cell r="O441">
            <v>21492.890955098959</v>
          </cell>
          <cell r="P441">
            <v>21800.484360804163</v>
          </cell>
          <cell r="Q441">
            <v>20673.449160227199</v>
          </cell>
        </row>
        <row r="442">
          <cell r="A442" t="str">
            <v>P45</v>
          </cell>
          <cell r="B442" t="str">
            <v>Deferred federal income tax expense</v>
          </cell>
          <cell r="C442">
            <v>69061000</v>
          </cell>
          <cell r="D442" t="str">
            <v>Def FIT-Current Year</v>
          </cell>
          <cell r="E442" t="str">
            <v>410.10</v>
          </cell>
          <cell r="F442">
            <v>0</v>
          </cell>
          <cell r="G442">
            <v>0</v>
          </cell>
          <cell r="H442">
            <v>0</v>
          </cell>
          <cell r="I442">
            <v>0</v>
          </cell>
          <cell r="J442">
            <v>0</v>
          </cell>
          <cell r="K442">
            <v>0</v>
          </cell>
          <cell r="L442">
            <v>0</v>
          </cell>
          <cell r="M442">
            <v>0</v>
          </cell>
          <cell r="N442">
            <v>0</v>
          </cell>
          <cell r="O442">
            <v>0</v>
          </cell>
          <cell r="P442">
            <v>0</v>
          </cell>
          <cell r="Q442">
            <v>0</v>
          </cell>
        </row>
        <row r="443">
          <cell r="A443" t="str">
            <v>P45</v>
          </cell>
          <cell r="B443" t="str">
            <v>Deferred federal income tax expense</v>
          </cell>
          <cell r="C443">
            <v>69062000</v>
          </cell>
          <cell r="D443" t="str">
            <v>Def FIT-Pr Yr Adj</v>
          </cell>
          <cell r="E443" t="str">
            <v>410.10</v>
          </cell>
          <cell r="F443">
            <v>0</v>
          </cell>
          <cell r="G443">
            <v>0</v>
          </cell>
          <cell r="H443">
            <v>0</v>
          </cell>
          <cell r="I443">
            <v>0</v>
          </cell>
          <cell r="J443">
            <v>0</v>
          </cell>
          <cell r="K443">
            <v>0</v>
          </cell>
          <cell r="L443">
            <v>0</v>
          </cell>
          <cell r="M443">
            <v>0</v>
          </cell>
          <cell r="N443">
            <v>0</v>
          </cell>
          <cell r="O443">
            <v>0</v>
          </cell>
          <cell r="P443">
            <v>0</v>
          </cell>
          <cell r="Q443">
            <v>0</v>
          </cell>
        </row>
        <row r="444">
          <cell r="A444" t="str">
            <v>P45</v>
          </cell>
          <cell r="B444" t="str">
            <v>Deferred federal income tax expense</v>
          </cell>
          <cell r="C444">
            <v>69063000</v>
          </cell>
          <cell r="D444" t="str">
            <v>Def FIT-RegAsst/Liab</v>
          </cell>
          <cell r="E444" t="str">
            <v>410.10</v>
          </cell>
          <cell r="F444">
            <v>10913</v>
          </cell>
          <cell r="G444">
            <v>-5935</v>
          </cell>
          <cell r="H444">
            <v>-5935</v>
          </cell>
          <cell r="I444">
            <v>-4588</v>
          </cell>
          <cell r="J444">
            <v>-5935</v>
          </cell>
          <cell r="K444">
            <v>-5935</v>
          </cell>
          <cell r="L444">
            <v>-10016.634358061474</v>
          </cell>
          <cell r="M444">
            <v>-16623.116584797375</v>
          </cell>
          <cell r="N444">
            <v>-6518.7508217664517</v>
          </cell>
          <cell r="O444">
            <v>-5162.5406820855096</v>
          </cell>
          <cell r="P444">
            <v>-5233.8282100844881</v>
          </cell>
          <cell r="Q444">
            <v>-4972.6277034196437</v>
          </cell>
        </row>
        <row r="445">
          <cell r="A445" t="str">
            <v>P45</v>
          </cell>
          <cell r="B445" t="str">
            <v>Deferred federal income tax expense</v>
          </cell>
          <cell r="C445">
            <v>69063200</v>
          </cell>
          <cell r="D445" t="str">
            <v>Def FIT-Reg Liability</v>
          </cell>
          <cell r="E445" t="str">
            <v>410.10</v>
          </cell>
          <cell r="F445">
            <v>0</v>
          </cell>
          <cell r="G445">
            <v>0</v>
          </cell>
          <cell r="H445">
            <v>0</v>
          </cell>
          <cell r="I445">
            <v>0</v>
          </cell>
          <cell r="J445">
            <v>0</v>
          </cell>
          <cell r="K445">
            <v>0</v>
          </cell>
          <cell r="L445">
            <v>0</v>
          </cell>
          <cell r="M445">
            <v>0</v>
          </cell>
          <cell r="N445">
            <v>0</v>
          </cell>
          <cell r="O445">
            <v>0</v>
          </cell>
          <cell r="P445">
            <v>0</v>
          </cell>
          <cell r="Q445">
            <v>0</v>
          </cell>
        </row>
        <row r="446">
          <cell r="A446" t="str">
            <v>P45</v>
          </cell>
          <cell r="B446" t="str">
            <v>Deferred federal income tax expense</v>
          </cell>
          <cell r="C446">
            <v>69065000</v>
          </cell>
          <cell r="D446" t="str">
            <v>Def FIT-Other</v>
          </cell>
          <cell r="E446" t="str">
            <v>410.10</v>
          </cell>
          <cell r="F446">
            <v>132486</v>
          </cell>
          <cell r="G446">
            <v>164152</v>
          </cell>
          <cell r="H446">
            <v>28030</v>
          </cell>
          <cell r="I446">
            <v>-1020522</v>
          </cell>
          <cell r="J446">
            <v>-95515</v>
          </cell>
          <cell r="K446">
            <v>-17708</v>
          </cell>
          <cell r="L446">
            <v>40491.060736390529</v>
          </cell>
          <cell r="M446">
            <v>67196.984456303384</v>
          </cell>
          <cell r="N446">
            <v>26351.279882459814</v>
          </cell>
          <cell r="O446">
            <v>20868.960654850776</v>
          </cell>
          <cell r="P446">
            <v>21157.132062807854</v>
          </cell>
          <cell r="Q446">
            <v>20101.259880428519</v>
          </cell>
        </row>
        <row r="447">
          <cell r="A447" t="str">
            <v>P45 Total</v>
          </cell>
          <cell r="F447">
            <v>143399</v>
          </cell>
          <cell r="G447">
            <v>158217</v>
          </cell>
          <cell r="H447">
            <v>22095</v>
          </cell>
          <cell r="I447">
            <v>-1025110</v>
          </cell>
          <cell r="J447">
            <v>-101450</v>
          </cell>
          <cell r="K447">
            <v>-23643</v>
          </cell>
          <cell r="L447">
            <v>30474.426378329055</v>
          </cell>
          <cell r="M447">
            <v>50573.867871506009</v>
          </cell>
          <cell r="N447">
            <v>19832.529060693363</v>
          </cell>
          <cell r="O447">
            <v>15706.419972765267</v>
          </cell>
          <cell r="P447">
            <v>15923.303852723366</v>
          </cell>
          <cell r="Q447">
            <v>15128.632177008876</v>
          </cell>
        </row>
        <row r="448">
          <cell r="A448" t="str">
            <v>P46</v>
          </cell>
          <cell r="B448" t="str">
            <v>Deferred state income tax expense</v>
          </cell>
          <cell r="C448">
            <v>69071000</v>
          </cell>
          <cell r="D448" t="str">
            <v>Def SIT-Current Year</v>
          </cell>
          <cell r="E448" t="str">
            <v>410.11</v>
          </cell>
          <cell r="F448">
            <v>0</v>
          </cell>
          <cell r="G448">
            <v>0</v>
          </cell>
          <cell r="H448">
            <v>0</v>
          </cell>
          <cell r="I448">
            <v>0</v>
          </cell>
          <cell r="J448">
            <v>0</v>
          </cell>
          <cell r="K448">
            <v>0</v>
          </cell>
          <cell r="L448">
            <v>0</v>
          </cell>
          <cell r="M448">
            <v>0</v>
          </cell>
          <cell r="N448">
            <v>0</v>
          </cell>
          <cell r="O448">
            <v>0</v>
          </cell>
          <cell r="P448">
            <v>0</v>
          </cell>
          <cell r="Q448">
            <v>0</v>
          </cell>
        </row>
        <row r="449">
          <cell r="A449" t="str">
            <v>P46</v>
          </cell>
          <cell r="B449" t="str">
            <v>Deferred state income tax expense</v>
          </cell>
          <cell r="C449">
            <v>69072000</v>
          </cell>
          <cell r="D449" t="str">
            <v>Def SIT-Pr Yr Adj</v>
          </cell>
          <cell r="E449" t="str">
            <v>410.11</v>
          </cell>
          <cell r="F449">
            <v>0</v>
          </cell>
          <cell r="G449">
            <v>0</v>
          </cell>
          <cell r="H449">
            <v>0</v>
          </cell>
          <cell r="I449">
            <v>0</v>
          </cell>
          <cell r="J449">
            <v>0</v>
          </cell>
          <cell r="K449">
            <v>0</v>
          </cell>
          <cell r="L449">
            <v>0</v>
          </cell>
          <cell r="M449">
            <v>0</v>
          </cell>
          <cell r="N449">
            <v>0</v>
          </cell>
          <cell r="O449">
            <v>0</v>
          </cell>
          <cell r="P449">
            <v>0</v>
          </cell>
          <cell r="Q449">
            <v>0</v>
          </cell>
        </row>
        <row r="450">
          <cell r="A450" t="str">
            <v>P46</v>
          </cell>
          <cell r="B450" t="str">
            <v>Deferred state income tax expense</v>
          </cell>
          <cell r="C450">
            <v>69073000</v>
          </cell>
          <cell r="D450" t="str">
            <v>Def SIT-RegAsst/Liab</v>
          </cell>
          <cell r="E450" t="str">
            <v>410.11</v>
          </cell>
          <cell r="F450">
            <v>-5364</v>
          </cell>
          <cell r="G450">
            <v>-5007</v>
          </cell>
          <cell r="H450">
            <v>-5007</v>
          </cell>
          <cell r="I450">
            <v>-6353</v>
          </cell>
          <cell r="J450">
            <v>-5007</v>
          </cell>
          <cell r="K450">
            <v>-5007</v>
          </cell>
          <cell r="L450">
            <v>-6473.8752387277682</v>
          </cell>
          <cell r="M450">
            <v>-10822.466472709857</v>
          </cell>
          <cell r="N450">
            <v>-4171.4599500185004</v>
          </cell>
          <cell r="O450">
            <v>-3278.7604281781128</v>
          </cell>
          <cell r="P450">
            <v>-3325.6840872010744</v>
          </cell>
          <cell r="Q450">
            <v>-3153.7538231646836</v>
          </cell>
        </row>
        <row r="451">
          <cell r="A451" t="str">
            <v>P46</v>
          </cell>
          <cell r="B451" t="str">
            <v>Deferred state income tax expense</v>
          </cell>
          <cell r="C451">
            <v>69073200</v>
          </cell>
          <cell r="D451" t="str">
            <v>Def SIT-Reg Liability</v>
          </cell>
          <cell r="E451" t="str">
            <v>410.11</v>
          </cell>
          <cell r="F451">
            <v>0</v>
          </cell>
          <cell r="G451">
            <v>0</v>
          </cell>
          <cell r="H451">
            <v>0</v>
          </cell>
          <cell r="I451">
            <v>0</v>
          </cell>
          <cell r="J451">
            <v>0</v>
          </cell>
          <cell r="K451">
            <v>0</v>
          </cell>
          <cell r="L451">
            <v>0</v>
          </cell>
          <cell r="M451">
            <v>0</v>
          </cell>
          <cell r="N451">
            <v>0</v>
          </cell>
          <cell r="O451">
            <v>0</v>
          </cell>
          <cell r="P451">
            <v>0</v>
          </cell>
          <cell r="Q451">
            <v>0</v>
          </cell>
        </row>
        <row r="452">
          <cell r="A452" t="str">
            <v>P46</v>
          </cell>
          <cell r="B452" t="str">
            <v>Deferred state income tax expense</v>
          </cell>
          <cell r="C452">
            <v>69073500</v>
          </cell>
          <cell r="D452" t="str">
            <v>Def SIT-Other</v>
          </cell>
          <cell r="E452" t="str">
            <v>410.11</v>
          </cell>
          <cell r="F452">
            <v>47524</v>
          </cell>
          <cell r="G452">
            <v>37797</v>
          </cell>
          <cell r="H452">
            <v>-90</v>
          </cell>
          <cell r="I452">
            <v>-271017</v>
          </cell>
          <cell r="J452">
            <v>-61967</v>
          </cell>
          <cell r="K452">
            <v>-11331</v>
          </cell>
          <cell r="L452">
            <v>55961.042626930895</v>
          </cell>
          <cell r="M452">
            <v>93550.846328460466</v>
          </cell>
          <cell r="N452">
            <v>36058.657214005143</v>
          </cell>
          <cell r="O452">
            <v>28342.043261375424</v>
          </cell>
          <cell r="P452">
            <v>28747.65764008433</v>
          </cell>
          <cell r="Q452">
            <v>27261.46946379029</v>
          </cell>
        </row>
        <row r="453">
          <cell r="A453" t="str">
            <v>P46 Total</v>
          </cell>
          <cell r="F453">
            <v>42160</v>
          </cell>
          <cell r="G453">
            <v>32790</v>
          </cell>
          <cell r="H453">
            <v>-5097</v>
          </cell>
          <cell r="I453">
            <v>-277370</v>
          </cell>
          <cell r="J453">
            <v>-66974</v>
          </cell>
          <cell r="K453">
            <v>-16338</v>
          </cell>
          <cell r="L453">
            <v>49487.167388203125</v>
          </cell>
          <cell r="M453">
            <v>82728.379855750609</v>
          </cell>
          <cell r="N453">
            <v>31887.197263986644</v>
          </cell>
          <cell r="O453">
            <v>25063.282833197311</v>
          </cell>
          <cell r="P453">
            <v>25421.973552883253</v>
          </cell>
          <cell r="Q453">
            <v>24107.715640625607</v>
          </cell>
        </row>
        <row r="454">
          <cell r="A454" t="str">
            <v>P47</v>
          </cell>
          <cell r="B454" t="str">
            <v>Amortization of investment tax credits</v>
          </cell>
          <cell r="C454">
            <v>69520000</v>
          </cell>
          <cell r="D454" t="str">
            <v>ITC Restored FIT</v>
          </cell>
          <cell r="E454" t="str">
            <v>412.11</v>
          </cell>
          <cell r="F454">
            <v>0</v>
          </cell>
          <cell r="G454">
            <v>0</v>
          </cell>
          <cell r="H454">
            <v>0</v>
          </cell>
          <cell r="I454">
            <v>0</v>
          </cell>
          <cell r="J454">
            <v>0</v>
          </cell>
          <cell r="K454">
            <v>0</v>
          </cell>
          <cell r="L454">
            <v>0</v>
          </cell>
          <cell r="M454">
            <v>0</v>
          </cell>
          <cell r="N454">
            <v>0</v>
          </cell>
          <cell r="O454">
            <v>0</v>
          </cell>
          <cell r="P454">
            <v>0</v>
          </cell>
          <cell r="Q454">
            <v>0</v>
          </cell>
        </row>
        <row r="455">
          <cell r="A455" t="str">
            <v>P47</v>
          </cell>
          <cell r="B455" t="str">
            <v>Amortization of investment tax credits</v>
          </cell>
          <cell r="C455">
            <v>69522000</v>
          </cell>
          <cell r="D455" t="str">
            <v>ITC Restored-3%</v>
          </cell>
          <cell r="E455" t="str">
            <v>412.11</v>
          </cell>
          <cell r="F455">
            <v>-638</v>
          </cell>
          <cell r="G455">
            <v>-638</v>
          </cell>
          <cell r="H455">
            <v>-638</v>
          </cell>
          <cell r="I455">
            <v>-638</v>
          </cell>
          <cell r="J455">
            <v>-638</v>
          </cell>
          <cell r="K455">
            <v>-638</v>
          </cell>
          <cell r="L455">
            <v>-638</v>
          </cell>
          <cell r="M455">
            <v>-638</v>
          </cell>
          <cell r="N455">
            <v>-638</v>
          </cell>
          <cell r="O455">
            <v>-638</v>
          </cell>
          <cell r="P455">
            <v>-638</v>
          </cell>
          <cell r="Q455">
            <v>-638</v>
          </cell>
        </row>
        <row r="456">
          <cell r="A456" t="str">
            <v>P47</v>
          </cell>
          <cell r="B456" t="str">
            <v>Amortization of investment tax credits</v>
          </cell>
          <cell r="C456">
            <v>69523000</v>
          </cell>
          <cell r="D456" t="str">
            <v>ITC Restored-4%</v>
          </cell>
          <cell r="E456" t="str">
            <v>412.11</v>
          </cell>
          <cell r="F456">
            <v>0</v>
          </cell>
          <cell r="G456">
            <v>0</v>
          </cell>
          <cell r="H456">
            <v>0</v>
          </cell>
          <cell r="I456">
            <v>0</v>
          </cell>
          <cell r="J456">
            <v>0</v>
          </cell>
          <cell r="K456">
            <v>0</v>
          </cell>
          <cell r="L456">
            <v>0</v>
          </cell>
          <cell r="M456">
            <v>0</v>
          </cell>
          <cell r="N456">
            <v>0</v>
          </cell>
          <cell r="O456">
            <v>0</v>
          </cell>
          <cell r="P456">
            <v>0</v>
          </cell>
          <cell r="Q456">
            <v>0</v>
          </cell>
        </row>
        <row r="457">
          <cell r="A457" t="str">
            <v>P47</v>
          </cell>
          <cell r="B457" t="str">
            <v>Amortization of investment tax credits</v>
          </cell>
          <cell r="C457">
            <v>69524000</v>
          </cell>
          <cell r="D457" t="str">
            <v>ITC Restored-10%</v>
          </cell>
          <cell r="E457" t="str">
            <v>412.11</v>
          </cell>
          <cell r="F457">
            <v>-5903</v>
          </cell>
          <cell r="G457">
            <v>-5903</v>
          </cell>
          <cell r="H457">
            <v>-5903</v>
          </cell>
          <cell r="I457">
            <v>-5903</v>
          </cell>
          <cell r="J457">
            <v>-5903</v>
          </cell>
          <cell r="K457">
            <v>-5903</v>
          </cell>
          <cell r="L457">
            <v>-5903</v>
          </cell>
          <cell r="M457">
            <v>-5903</v>
          </cell>
          <cell r="N457">
            <v>-5903</v>
          </cell>
          <cell r="O457">
            <v>-5903</v>
          </cell>
          <cell r="P457">
            <v>-5903</v>
          </cell>
          <cell r="Q457">
            <v>-5903</v>
          </cell>
        </row>
        <row r="458">
          <cell r="A458" t="str">
            <v>P47 Total</v>
          </cell>
          <cell r="F458">
            <v>-6541</v>
          </cell>
          <cell r="G458">
            <v>-6541</v>
          </cell>
          <cell r="H458">
            <v>-6541</v>
          </cell>
          <cell r="I458">
            <v>-6541</v>
          </cell>
          <cell r="J458">
            <v>-6541</v>
          </cell>
          <cell r="K458">
            <v>-6541</v>
          </cell>
          <cell r="L458">
            <v>-6541</v>
          </cell>
          <cell r="M458">
            <v>-6541</v>
          </cell>
          <cell r="N458">
            <v>-6541</v>
          </cell>
          <cell r="O458">
            <v>-6541</v>
          </cell>
          <cell r="P458">
            <v>-6541</v>
          </cell>
          <cell r="Q458">
            <v>-6541</v>
          </cell>
        </row>
        <row r="459">
          <cell r="A459" t="str">
            <v>P48</v>
          </cell>
          <cell r="B459" t="str">
            <v>General taxes</v>
          </cell>
          <cell r="C459">
            <v>68520000</v>
          </cell>
          <cell r="D459" t="str">
            <v>Property Taxes</v>
          </cell>
          <cell r="E459" t="str">
            <v>408.11</v>
          </cell>
          <cell r="F459">
            <v>1229056</v>
          </cell>
          <cell r="G459">
            <v>527782</v>
          </cell>
          <cell r="H459">
            <v>408199</v>
          </cell>
          <cell r="I459">
            <v>501322</v>
          </cell>
          <cell r="J459">
            <v>501322</v>
          </cell>
          <cell r="K459">
            <v>501322</v>
          </cell>
          <cell r="L459">
            <v>474331</v>
          </cell>
          <cell r="M459">
            <v>474331</v>
          </cell>
          <cell r="N459">
            <v>474331</v>
          </cell>
          <cell r="O459">
            <v>474331</v>
          </cell>
          <cell r="P459">
            <v>518213</v>
          </cell>
          <cell r="Q459">
            <v>518213</v>
          </cell>
        </row>
        <row r="460">
          <cell r="A460" t="str">
            <v>P48</v>
          </cell>
          <cell r="B460" t="str">
            <v>General taxes</v>
          </cell>
          <cell r="C460">
            <v>68520100</v>
          </cell>
          <cell r="D460" t="str">
            <v>Tax Discounts</v>
          </cell>
          <cell r="E460" t="str">
            <v>408.11</v>
          </cell>
          <cell r="F460">
            <v>-50</v>
          </cell>
          <cell r="G460">
            <v>-50</v>
          </cell>
          <cell r="H460">
            <v>-50</v>
          </cell>
          <cell r="I460">
            <v>-53</v>
          </cell>
          <cell r="J460">
            <v>-50</v>
          </cell>
          <cell r="K460">
            <v>-50</v>
          </cell>
          <cell r="L460">
            <v>-50</v>
          </cell>
          <cell r="M460">
            <v>-50</v>
          </cell>
          <cell r="N460">
            <v>-50</v>
          </cell>
          <cell r="O460">
            <v>-50</v>
          </cell>
          <cell r="P460">
            <v>0</v>
          </cell>
          <cell r="Q460">
            <v>0</v>
          </cell>
        </row>
        <row r="461">
          <cell r="A461" t="str">
            <v>P48</v>
          </cell>
          <cell r="B461" t="str">
            <v>General taxes</v>
          </cell>
          <cell r="C461">
            <v>68532000</v>
          </cell>
          <cell r="D461" t="str">
            <v>FUTA</v>
          </cell>
          <cell r="E461" t="str">
            <v>408.12</v>
          </cell>
          <cell r="F461">
            <v>187</v>
          </cell>
          <cell r="G461">
            <v>101</v>
          </cell>
          <cell r="H461">
            <v>60</v>
          </cell>
          <cell r="I461">
            <v>78</v>
          </cell>
          <cell r="J461">
            <v>73</v>
          </cell>
          <cell r="K461">
            <v>250</v>
          </cell>
          <cell r="L461">
            <v>7</v>
          </cell>
          <cell r="M461">
            <v>7</v>
          </cell>
          <cell r="N461">
            <v>7</v>
          </cell>
          <cell r="O461">
            <v>7</v>
          </cell>
          <cell r="P461">
            <v>5112</v>
          </cell>
          <cell r="Q461">
            <v>1128</v>
          </cell>
        </row>
        <row r="462">
          <cell r="A462" t="str">
            <v>P48</v>
          </cell>
          <cell r="B462" t="str">
            <v>General taxes</v>
          </cell>
          <cell r="C462">
            <v>68532100</v>
          </cell>
          <cell r="D462" t="str">
            <v>FUTA Cap Credits</v>
          </cell>
          <cell r="E462" t="str">
            <v>408.12</v>
          </cell>
          <cell r="F462">
            <v>-175</v>
          </cell>
          <cell r="G462">
            <v>-20</v>
          </cell>
          <cell r="H462">
            <v>-16</v>
          </cell>
          <cell r="I462">
            <v>-26</v>
          </cell>
          <cell r="J462">
            <v>-22</v>
          </cell>
          <cell r="K462">
            <v>-132</v>
          </cell>
          <cell r="L462">
            <v>-1</v>
          </cell>
          <cell r="M462">
            <v>-1</v>
          </cell>
          <cell r="N462">
            <v>-1</v>
          </cell>
          <cell r="O462">
            <v>-1</v>
          </cell>
          <cell r="P462">
            <v>-1364</v>
          </cell>
          <cell r="Q462">
            <v>-299</v>
          </cell>
        </row>
        <row r="463">
          <cell r="A463" t="str">
            <v>P48</v>
          </cell>
          <cell r="B463" t="str">
            <v>General taxes</v>
          </cell>
          <cell r="C463">
            <v>68533000</v>
          </cell>
          <cell r="D463" t="str">
            <v>FICA</v>
          </cell>
          <cell r="E463" t="str">
            <v>408.12</v>
          </cell>
          <cell r="F463">
            <v>51433</v>
          </cell>
          <cell r="G463">
            <v>59984</v>
          </cell>
          <cell r="H463">
            <v>67047</v>
          </cell>
          <cell r="I463">
            <v>62598</v>
          </cell>
          <cell r="J463">
            <v>62841</v>
          </cell>
          <cell r="K463">
            <v>68426</v>
          </cell>
          <cell r="L463">
            <v>61581</v>
          </cell>
          <cell r="M463">
            <v>69628</v>
          </cell>
          <cell r="N463">
            <v>67368</v>
          </cell>
          <cell r="O463">
            <v>63512</v>
          </cell>
          <cell r="P463">
            <v>69367</v>
          </cell>
          <cell r="Q463">
            <v>60807</v>
          </cell>
        </row>
        <row r="464">
          <cell r="A464" t="str">
            <v>P48</v>
          </cell>
          <cell r="B464" t="str">
            <v>General taxes</v>
          </cell>
          <cell r="C464">
            <v>68533100</v>
          </cell>
          <cell r="D464" t="str">
            <v>FICA Cap Credits</v>
          </cell>
          <cell r="E464" t="str">
            <v>408.12</v>
          </cell>
          <cell r="F464">
            <v>-23982</v>
          </cell>
          <cell r="G464">
            <v>-16080</v>
          </cell>
          <cell r="H464">
            <v>-18970</v>
          </cell>
          <cell r="I464">
            <v>-20471</v>
          </cell>
          <cell r="J464">
            <v>-18652</v>
          </cell>
          <cell r="K464">
            <v>-21562</v>
          </cell>
          <cell r="L464">
            <v>-15675</v>
          </cell>
          <cell r="M464">
            <v>-17819</v>
          </cell>
          <cell r="N464">
            <v>-17190</v>
          </cell>
          <cell r="O464">
            <v>-16462</v>
          </cell>
          <cell r="P464">
            <v>-18538</v>
          </cell>
          <cell r="Q464">
            <v>-16157</v>
          </cell>
        </row>
        <row r="465">
          <cell r="A465" t="str">
            <v>P48</v>
          </cell>
          <cell r="B465" t="str">
            <v>General taxes</v>
          </cell>
          <cell r="C465">
            <v>68535000</v>
          </cell>
          <cell r="D465" t="str">
            <v>SUTA</v>
          </cell>
          <cell r="E465" t="str">
            <v>408.12</v>
          </cell>
          <cell r="F465">
            <v>986</v>
          </cell>
          <cell r="G465">
            <v>325</v>
          </cell>
          <cell r="H465">
            <v>200</v>
          </cell>
          <cell r="I465">
            <v>209</v>
          </cell>
          <cell r="J465">
            <v>231</v>
          </cell>
          <cell r="K465">
            <v>613</v>
          </cell>
          <cell r="L465">
            <v>27</v>
          </cell>
          <cell r="M465">
            <v>27</v>
          </cell>
          <cell r="N465">
            <v>27</v>
          </cell>
          <cell r="O465">
            <v>27</v>
          </cell>
          <cell r="P465">
            <v>14355</v>
          </cell>
          <cell r="Q465">
            <v>8848</v>
          </cell>
        </row>
        <row r="466">
          <cell r="A466" t="str">
            <v>P48</v>
          </cell>
          <cell r="B466" t="str">
            <v>General taxes</v>
          </cell>
          <cell r="C466">
            <v>68535100</v>
          </cell>
          <cell r="D466" t="str">
            <v>SUTA Cap Credits</v>
          </cell>
          <cell r="E466" t="str">
            <v>408.12</v>
          </cell>
          <cell r="F466">
            <v>-569</v>
          </cell>
          <cell r="G466">
            <v>-81</v>
          </cell>
          <cell r="H466">
            <v>-35</v>
          </cell>
          <cell r="I466">
            <v>-65</v>
          </cell>
          <cell r="J466">
            <v>-76</v>
          </cell>
          <cell r="K466">
            <v>-304</v>
          </cell>
          <cell r="L466">
            <v>-3</v>
          </cell>
          <cell r="M466">
            <v>-3</v>
          </cell>
          <cell r="N466">
            <v>-3</v>
          </cell>
          <cell r="O466">
            <v>-3</v>
          </cell>
          <cell r="P466">
            <v>-3874</v>
          </cell>
          <cell r="Q466">
            <v>-2294</v>
          </cell>
        </row>
        <row r="467">
          <cell r="A467" t="str">
            <v>P48</v>
          </cell>
          <cell r="B467" t="str">
            <v>General taxes</v>
          </cell>
          <cell r="C467">
            <v>68543000</v>
          </cell>
          <cell r="D467" t="str">
            <v>Othr Taxes &amp;Licenses</v>
          </cell>
          <cell r="E467" t="str">
            <v>408.13</v>
          </cell>
          <cell r="F467">
            <v>0</v>
          </cell>
          <cell r="G467">
            <v>0</v>
          </cell>
          <cell r="H467">
            <v>0</v>
          </cell>
          <cell r="I467">
            <v>0</v>
          </cell>
          <cell r="J467">
            <v>0</v>
          </cell>
          <cell r="K467">
            <v>0</v>
          </cell>
          <cell r="L467">
            <v>1764</v>
          </cell>
          <cell r="M467">
            <v>833</v>
          </cell>
          <cell r="N467">
            <v>833</v>
          </cell>
          <cell r="O467">
            <v>833</v>
          </cell>
          <cell r="P467">
            <v>0</v>
          </cell>
          <cell r="Q467">
            <v>0</v>
          </cell>
        </row>
        <row r="468">
          <cell r="A468" t="str">
            <v>P48</v>
          </cell>
          <cell r="B468" t="str">
            <v>General taxes</v>
          </cell>
          <cell r="C468">
            <v>68544000</v>
          </cell>
          <cell r="D468" t="str">
            <v>Gross Receipts Tax</v>
          </cell>
          <cell r="E468" t="str">
            <v>408.13</v>
          </cell>
          <cell r="F468">
            <v>0</v>
          </cell>
          <cell r="G468">
            <v>0</v>
          </cell>
          <cell r="H468">
            <v>0</v>
          </cell>
          <cell r="I468">
            <v>0</v>
          </cell>
          <cell r="J468">
            <v>0</v>
          </cell>
          <cell r="K468">
            <v>0</v>
          </cell>
          <cell r="L468">
            <v>1176</v>
          </cell>
          <cell r="M468">
            <v>0</v>
          </cell>
          <cell r="N468">
            <v>1206</v>
          </cell>
          <cell r="O468">
            <v>0</v>
          </cell>
          <cell r="P468">
            <v>0</v>
          </cell>
          <cell r="Q468">
            <v>0</v>
          </cell>
        </row>
        <row r="469">
          <cell r="A469" t="str">
            <v>P48</v>
          </cell>
          <cell r="B469" t="str">
            <v>General taxes</v>
          </cell>
          <cell r="C469">
            <v>68545000</v>
          </cell>
          <cell r="D469" t="str">
            <v>Utility Reg Assessme</v>
          </cell>
          <cell r="E469" t="str">
            <v>408.10</v>
          </cell>
          <cell r="F469">
            <v>15859</v>
          </cell>
          <cell r="G469">
            <v>15859</v>
          </cell>
          <cell r="H469">
            <v>15859</v>
          </cell>
          <cell r="I469">
            <v>15859</v>
          </cell>
          <cell r="J469">
            <v>16386</v>
          </cell>
          <cell r="K469">
            <v>16386</v>
          </cell>
          <cell r="L469">
            <v>14762</v>
          </cell>
          <cell r="M469">
            <v>14762</v>
          </cell>
          <cell r="N469">
            <v>14762</v>
          </cell>
          <cell r="O469">
            <v>14762</v>
          </cell>
          <cell r="P469">
            <v>15859</v>
          </cell>
          <cell r="Q469">
            <v>15859</v>
          </cell>
        </row>
        <row r="470">
          <cell r="A470" t="str">
            <v>P48 Total</v>
          </cell>
          <cell r="F470">
            <v>1272745</v>
          </cell>
          <cell r="G470">
            <v>587820</v>
          </cell>
          <cell r="H470">
            <v>472294</v>
          </cell>
          <cell r="I470">
            <v>559451</v>
          </cell>
          <cell r="J470">
            <v>562053</v>
          </cell>
          <cell r="K470">
            <v>564949</v>
          </cell>
          <cell r="L470">
            <v>537919</v>
          </cell>
          <cell r="M470">
            <v>541715</v>
          </cell>
          <cell r="N470">
            <v>541290</v>
          </cell>
          <cell r="O470">
            <v>536956</v>
          </cell>
          <cell r="P470">
            <v>599130</v>
          </cell>
          <cell r="Q470">
            <v>586105</v>
          </cell>
        </row>
        <row r="471">
          <cell r="A471" t="str">
            <v>P49</v>
          </cell>
          <cell r="B471" t="str">
            <v>Gain/Loss on sale of assets</v>
          </cell>
          <cell r="C471">
            <v>59011500</v>
          </cell>
          <cell r="D471" t="str">
            <v>Gains/Losses Non-Utility Property Sales</v>
          </cell>
          <cell r="E471" t="str">
            <v>426.</v>
          </cell>
          <cell r="F471">
            <v>0</v>
          </cell>
          <cell r="G471">
            <v>0</v>
          </cell>
          <cell r="H471">
            <v>0</v>
          </cell>
          <cell r="I471">
            <v>0</v>
          </cell>
          <cell r="J471">
            <v>0</v>
          </cell>
          <cell r="K471">
            <v>0</v>
          </cell>
          <cell r="L471">
            <v>0</v>
          </cell>
          <cell r="M471">
            <v>-1900000</v>
          </cell>
          <cell r="N471">
            <v>0</v>
          </cell>
          <cell r="O471">
            <v>0</v>
          </cell>
          <cell r="P471">
            <v>0</v>
          </cell>
          <cell r="Q471">
            <v>0</v>
          </cell>
        </row>
        <row r="472">
          <cell r="A472" t="str">
            <v>P49</v>
          </cell>
          <cell r="B472" t="str">
            <v>Gain/Loss on sale of assets</v>
          </cell>
          <cell r="C472">
            <v>59021000</v>
          </cell>
          <cell r="D472" t="str">
            <v>Gains/LossesUP Sales</v>
          </cell>
          <cell r="E472" t="str">
            <v>426.</v>
          </cell>
          <cell r="F472">
            <v>0</v>
          </cell>
          <cell r="G472">
            <v>0</v>
          </cell>
          <cell r="H472">
            <v>0</v>
          </cell>
          <cell r="I472">
            <v>0</v>
          </cell>
          <cell r="J472">
            <v>0</v>
          </cell>
          <cell r="K472">
            <v>0</v>
          </cell>
          <cell r="L472">
            <v>0</v>
          </cell>
          <cell r="M472">
            <v>0</v>
          </cell>
          <cell r="N472">
            <v>0</v>
          </cell>
          <cell r="O472">
            <v>0</v>
          </cell>
          <cell r="P472">
            <v>0</v>
          </cell>
          <cell r="Q472">
            <v>0</v>
          </cell>
        </row>
        <row r="473">
          <cell r="A473" t="str">
            <v>P49</v>
          </cell>
          <cell r="B473" t="str">
            <v>Gain/Loss on sale of assets</v>
          </cell>
          <cell r="C473">
            <v>59022000</v>
          </cell>
          <cell r="D473" t="str">
            <v>Gain Acquis of Asset</v>
          </cell>
          <cell r="E473" t="str">
            <v>426.</v>
          </cell>
          <cell r="F473">
            <v>79392</v>
          </cell>
          <cell r="G473">
            <v>0</v>
          </cell>
          <cell r="H473">
            <v>0</v>
          </cell>
          <cell r="I473">
            <v>0</v>
          </cell>
          <cell r="J473">
            <v>0</v>
          </cell>
          <cell r="K473">
            <v>0</v>
          </cell>
          <cell r="L473">
            <v>0</v>
          </cell>
          <cell r="M473">
            <v>0</v>
          </cell>
          <cell r="N473">
            <v>0</v>
          </cell>
          <cell r="O473">
            <v>0</v>
          </cell>
          <cell r="P473">
            <v>0</v>
          </cell>
          <cell r="Q473">
            <v>0</v>
          </cell>
        </row>
        <row r="474">
          <cell r="A474" t="str">
            <v>P49 Total</v>
          </cell>
          <cell r="F474">
            <v>79392</v>
          </cell>
          <cell r="G474">
            <v>0</v>
          </cell>
          <cell r="H474">
            <v>0</v>
          </cell>
          <cell r="I474">
            <v>0</v>
          </cell>
          <cell r="J474">
            <v>0</v>
          </cell>
          <cell r="K474">
            <v>0</v>
          </cell>
          <cell r="L474">
            <v>0</v>
          </cell>
          <cell r="M474">
            <v>-1900000</v>
          </cell>
          <cell r="N474">
            <v>0</v>
          </cell>
          <cell r="O474">
            <v>0</v>
          </cell>
          <cell r="P474">
            <v>0</v>
          </cell>
          <cell r="Q474">
            <v>0</v>
          </cell>
        </row>
        <row r="475">
          <cell r="A475" t="str">
            <v>P52</v>
          </cell>
          <cell r="B475" t="str">
            <v>Allowance for funds used during construction</v>
          </cell>
          <cell r="C475">
            <v>70510000</v>
          </cell>
          <cell r="D475" t="str">
            <v>AFUDC-Equity</v>
          </cell>
          <cell r="E475" t="str">
            <v>420.</v>
          </cell>
          <cell r="F475">
            <v>-58346</v>
          </cell>
          <cell r="G475">
            <v>-64673</v>
          </cell>
          <cell r="H475">
            <v>-61490</v>
          </cell>
          <cell r="I475">
            <v>-61374</v>
          </cell>
          <cell r="J475">
            <v>-65385</v>
          </cell>
          <cell r="K475">
            <v>-65367</v>
          </cell>
          <cell r="L475">
            <v>-70350</v>
          </cell>
          <cell r="M475">
            <v>-60771</v>
          </cell>
          <cell r="N475">
            <v>-45812</v>
          </cell>
          <cell r="O475">
            <v>-39579</v>
          </cell>
          <cell r="P475">
            <v>-29839</v>
          </cell>
          <cell r="Q475">
            <v>-32800</v>
          </cell>
        </row>
        <row r="476">
          <cell r="A476" t="str">
            <v>P52 Total</v>
          </cell>
          <cell r="F476">
            <v>-58346</v>
          </cell>
          <cell r="G476">
            <v>-64673</v>
          </cell>
          <cell r="H476">
            <v>-61490</v>
          </cell>
          <cell r="I476">
            <v>-61374</v>
          </cell>
          <cell r="J476">
            <v>-65385</v>
          </cell>
          <cell r="K476">
            <v>-65367</v>
          </cell>
          <cell r="L476">
            <v>-70350</v>
          </cell>
          <cell r="M476">
            <v>-60771</v>
          </cell>
          <cell r="N476">
            <v>-45812</v>
          </cell>
          <cell r="O476">
            <v>-39579</v>
          </cell>
          <cell r="P476">
            <v>-29839</v>
          </cell>
          <cell r="Q476">
            <v>-32800</v>
          </cell>
        </row>
        <row r="477">
          <cell r="A477" t="str">
            <v>P53</v>
          </cell>
          <cell r="B477" t="str">
            <v>Other miscellaneous income</v>
          </cell>
          <cell r="C477">
            <v>71511000</v>
          </cell>
          <cell r="D477" t="str">
            <v>M&amp;J Revenues</v>
          </cell>
          <cell r="E477" t="str">
            <v>415.</v>
          </cell>
          <cell r="F477">
            <v>0</v>
          </cell>
          <cell r="G477">
            <v>0</v>
          </cell>
          <cell r="H477">
            <v>0</v>
          </cell>
          <cell r="I477">
            <v>0</v>
          </cell>
          <cell r="J477">
            <v>0</v>
          </cell>
          <cell r="K477">
            <v>0</v>
          </cell>
          <cell r="L477">
            <v>0</v>
          </cell>
          <cell r="M477">
            <v>0</v>
          </cell>
          <cell r="N477">
            <v>0</v>
          </cell>
          <cell r="O477">
            <v>0</v>
          </cell>
          <cell r="P477">
            <v>0</v>
          </cell>
          <cell r="Q477">
            <v>0</v>
          </cell>
        </row>
        <row r="478">
          <cell r="A478" t="str">
            <v>P53</v>
          </cell>
          <cell r="B478" t="str">
            <v>Other miscellaneous income</v>
          </cell>
          <cell r="C478">
            <v>71521000</v>
          </cell>
          <cell r="D478" t="str">
            <v>M&amp;J Expenses</v>
          </cell>
          <cell r="E478" t="str">
            <v>416.</v>
          </cell>
          <cell r="F478">
            <v>0</v>
          </cell>
          <cell r="G478">
            <v>0</v>
          </cell>
          <cell r="H478">
            <v>-9629</v>
          </cell>
          <cell r="I478">
            <v>0</v>
          </cell>
          <cell r="J478">
            <v>-4705</v>
          </cell>
          <cell r="K478">
            <v>0</v>
          </cell>
          <cell r="L478">
            <v>0</v>
          </cell>
          <cell r="M478">
            <v>0</v>
          </cell>
          <cell r="N478">
            <v>0</v>
          </cell>
          <cell r="O478">
            <v>0</v>
          </cell>
          <cell r="P478">
            <v>0</v>
          </cell>
          <cell r="Q478">
            <v>0</v>
          </cell>
        </row>
        <row r="479">
          <cell r="A479" t="str">
            <v>P53</v>
          </cell>
          <cell r="B479" t="str">
            <v>Other miscellaneous income</v>
          </cell>
          <cell r="C479">
            <v>71611000</v>
          </cell>
          <cell r="D479" t="str">
            <v>Misc NU Revenue</v>
          </cell>
          <cell r="E479" t="str">
            <v>421.</v>
          </cell>
          <cell r="F479">
            <v>0</v>
          </cell>
          <cell r="G479">
            <v>0</v>
          </cell>
          <cell r="H479">
            <v>0</v>
          </cell>
          <cell r="I479">
            <v>0</v>
          </cell>
          <cell r="J479">
            <v>0</v>
          </cell>
          <cell r="K479">
            <v>0</v>
          </cell>
          <cell r="L479">
            <v>0</v>
          </cell>
          <cell r="M479">
            <v>0</v>
          </cell>
          <cell r="N479">
            <v>0</v>
          </cell>
          <cell r="O479">
            <v>0</v>
          </cell>
          <cell r="P479">
            <v>0</v>
          </cell>
          <cell r="Q479">
            <v>0</v>
          </cell>
        </row>
        <row r="480">
          <cell r="A480" t="str">
            <v>P53</v>
          </cell>
          <cell r="B480" t="str">
            <v>Other miscellaneous income</v>
          </cell>
          <cell r="C480">
            <v>72801000</v>
          </cell>
          <cell r="D480" t="str">
            <v>Adv Rcpt Svcs Clrg</v>
          </cell>
          <cell r="E480" t="str">
            <v>421.</v>
          </cell>
          <cell r="F480">
            <v>0</v>
          </cell>
          <cell r="G480">
            <v>0</v>
          </cell>
          <cell r="H480">
            <v>0</v>
          </cell>
          <cell r="I480">
            <v>0</v>
          </cell>
          <cell r="J480">
            <v>0</v>
          </cell>
          <cell r="K480">
            <v>0</v>
          </cell>
          <cell r="L480">
            <v>0</v>
          </cell>
          <cell r="M480">
            <v>0</v>
          </cell>
          <cell r="N480">
            <v>0</v>
          </cell>
          <cell r="O480">
            <v>0</v>
          </cell>
          <cell r="P480">
            <v>0</v>
          </cell>
          <cell r="Q480">
            <v>0</v>
          </cell>
        </row>
        <row r="481">
          <cell r="A481" t="str">
            <v>P53</v>
          </cell>
          <cell r="B481" t="str">
            <v>Other miscellaneous income</v>
          </cell>
          <cell r="C481">
            <v>72801100</v>
          </cell>
          <cell r="D481" t="str">
            <v>Adv Rcpt Non-Srv Clr</v>
          </cell>
          <cell r="E481" t="str">
            <v>421.</v>
          </cell>
          <cell r="F481">
            <v>0</v>
          </cell>
          <cell r="G481">
            <v>0</v>
          </cell>
          <cell r="H481">
            <v>0</v>
          </cell>
          <cell r="I481">
            <v>0</v>
          </cell>
          <cell r="J481">
            <v>0</v>
          </cell>
          <cell r="K481">
            <v>0</v>
          </cell>
          <cell r="L481">
            <v>0</v>
          </cell>
          <cell r="M481">
            <v>0</v>
          </cell>
          <cell r="N481">
            <v>0</v>
          </cell>
          <cell r="O481">
            <v>0</v>
          </cell>
          <cell r="P481">
            <v>0</v>
          </cell>
          <cell r="Q481">
            <v>0</v>
          </cell>
        </row>
        <row r="482">
          <cell r="A482" t="str">
            <v>P53</v>
          </cell>
          <cell r="B482" t="str">
            <v>Other miscellaneous income</v>
          </cell>
          <cell r="C482">
            <v>72801300</v>
          </cell>
          <cell r="D482" t="str">
            <v>Adv Ref Non-Srv Clr</v>
          </cell>
          <cell r="E482" t="str">
            <v>421.</v>
          </cell>
          <cell r="F482">
            <v>0</v>
          </cell>
          <cell r="G482">
            <v>0</v>
          </cell>
          <cell r="H482">
            <v>0</v>
          </cell>
          <cell r="I482">
            <v>0</v>
          </cell>
          <cell r="J482">
            <v>0</v>
          </cell>
          <cell r="K482">
            <v>0</v>
          </cell>
          <cell r="L482">
            <v>0</v>
          </cell>
          <cell r="M482">
            <v>0</v>
          </cell>
          <cell r="N482">
            <v>0</v>
          </cell>
          <cell r="O482">
            <v>0</v>
          </cell>
          <cell r="P482">
            <v>0</v>
          </cell>
          <cell r="Q482">
            <v>0</v>
          </cell>
        </row>
        <row r="483">
          <cell r="A483" t="str">
            <v>P53</v>
          </cell>
          <cell r="B483" t="str">
            <v>Other miscellaneous income</v>
          </cell>
          <cell r="C483">
            <v>72802000</v>
          </cell>
          <cell r="D483" t="str">
            <v>CIAC Rcpt Svcs Clrg</v>
          </cell>
          <cell r="E483" t="str">
            <v>421.</v>
          </cell>
          <cell r="F483">
            <v>0</v>
          </cell>
          <cell r="G483">
            <v>0</v>
          </cell>
          <cell r="H483">
            <v>0</v>
          </cell>
          <cell r="I483">
            <v>0</v>
          </cell>
          <cell r="J483">
            <v>0</v>
          </cell>
          <cell r="K483">
            <v>0</v>
          </cell>
          <cell r="L483">
            <v>0</v>
          </cell>
          <cell r="M483">
            <v>0</v>
          </cell>
          <cell r="N483">
            <v>0</v>
          </cell>
          <cell r="O483">
            <v>0</v>
          </cell>
          <cell r="P483">
            <v>0</v>
          </cell>
          <cell r="Q483">
            <v>0</v>
          </cell>
        </row>
        <row r="484">
          <cell r="A484" t="str">
            <v>P53</v>
          </cell>
          <cell r="B484" t="str">
            <v>Other miscellaneous income</v>
          </cell>
          <cell r="C484">
            <v>72802100</v>
          </cell>
          <cell r="D484" t="str">
            <v>CIAC Rcpt Non-SrvClr</v>
          </cell>
          <cell r="E484" t="str">
            <v>421.</v>
          </cell>
          <cell r="F484">
            <v>0</v>
          </cell>
          <cell r="G484">
            <v>0</v>
          </cell>
          <cell r="H484">
            <v>0</v>
          </cell>
          <cell r="I484">
            <v>0</v>
          </cell>
          <cell r="J484">
            <v>0</v>
          </cell>
          <cell r="K484">
            <v>0</v>
          </cell>
          <cell r="L484">
            <v>0</v>
          </cell>
          <cell r="M484">
            <v>0</v>
          </cell>
          <cell r="N484">
            <v>0</v>
          </cell>
          <cell r="O484">
            <v>0</v>
          </cell>
          <cell r="P484">
            <v>0</v>
          </cell>
          <cell r="Q484">
            <v>0</v>
          </cell>
        </row>
        <row r="485">
          <cell r="A485" t="str">
            <v>P53</v>
          </cell>
          <cell r="B485" t="str">
            <v>Other miscellaneous income</v>
          </cell>
          <cell r="C485">
            <v>72803000</v>
          </cell>
          <cell r="D485" t="str">
            <v>Salvg/Scrap Rcpt Clr</v>
          </cell>
          <cell r="E485" t="str">
            <v>421.</v>
          </cell>
          <cell r="F485">
            <v>0</v>
          </cell>
          <cell r="G485">
            <v>0</v>
          </cell>
          <cell r="H485">
            <v>0</v>
          </cell>
          <cell r="I485">
            <v>0</v>
          </cell>
          <cell r="J485">
            <v>0</v>
          </cell>
          <cell r="K485">
            <v>0</v>
          </cell>
          <cell r="L485">
            <v>0</v>
          </cell>
          <cell r="M485">
            <v>0</v>
          </cell>
          <cell r="N485">
            <v>0</v>
          </cell>
          <cell r="O485">
            <v>0</v>
          </cell>
          <cell r="P485">
            <v>0</v>
          </cell>
          <cell r="Q485">
            <v>0</v>
          </cell>
        </row>
        <row r="486">
          <cell r="A486" t="str">
            <v>P53 Total</v>
          </cell>
          <cell r="F486">
            <v>0</v>
          </cell>
          <cell r="G486">
            <v>0</v>
          </cell>
          <cell r="H486">
            <v>-9629</v>
          </cell>
          <cell r="I486">
            <v>0</v>
          </cell>
          <cell r="J486">
            <v>-4705</v>
          </cell>
          <cell r="K486">
            <v>0</v>
          </cell>
          <cell r="L486">
            <v>0</v>
          </cell>
          <cell r="M486">
            <v>0</v>
          </cell>
          <cell r="N486">
            <v>0</v>
          </cell>
          <cell r="O486">
            <v>0</v>
          </cell>
          <cell r="P486">
            <v>0</v>
          </cell>
          <cell r="Q486">
            <v>0</v>
          </cell>
        </row>
        <row r="487">
          <cell r="A487" t="str">
            <v>P55</v>
          </cell>
          <cell r="B487" t="str">
            <v>Miscellaneous amortization</v>
          </cell>
          <cell r="C487">
            <v>75510000</v>
          </cell>
          <cell r="D487" t="str">
            <v>Amort UPAA</v>
          </cell>
          <cell r="E487" t="str">
            <v>426.</v>
          </cell>
          <cell r="F487">
            <v>-35</v>
          </cell>
          <cell r="G487">
            <v>-35</v>
          </cell>
          <cell r="H487">
            <v>-35</v>
          </cell>
          <cell r="I487">
            <v>-35</v>
          </cell>
          <cell r="J487">
            <v>-35</v>
          </cell>
          <cell r="K487">
            <v>-35</v>
          </cell>
          <cell r="L487">
            <v>0</v>
          </cell>
          <cell r="M487">
            <v>0</v>
          </cell>
          <cell r="N487">
            <v>0</v>
          </cell>
          <cell r="O487">
            <v>0</v>
          </cell>
          <cell r="P487">
            <v>0</v>
          </cell>
          <cell r="Q487">
            <v>0</v>
          </cell>
        </row>
        <row r="488">
          <cell r="A488" t="str">
            <v>P55 Total</v>
          </cell>
          <cell r="F488">
            <v>-35</v>
          </cell>
          <cell r="G488">
            <v>-35</v>
          </cell>
          <cell r="H488">
            <v>-35</v>
          </cell>
          <cell r="I488">
            <v>-35</v>
          </cell>
          <cell r="J488">
            <v>-35</v>
          </cell>
          <cell r="K488">
            <v>-35</v>
          </cell>
          <cell r="L488">
            <v>0</v>
          </cell>
          <cell r="M488">
            <v>0</v>
          </cell>
          <cell r="N488">
            <v>0</v>
          </cell>
          <cell r="O488">
            <v>0</v>
          </cell>
          <cell r="P488">
            <v>0</v>
          </cell>
          <cell r="Q488">
            <v>0</v>
          </cell>
        </row>
        <row r="489">
          <cell r="A489" t="str">
            <v>P56</v>
          </cell>
          <cell r="B489" t="str">
            <v>Other miscellaneous deductions</v>
          </cell>
          <cell r="C489">
            <v>71621000</v>
          </cell>
          <cell r="D489" t="str">
            <v>Misc NU Expense</v>
          </cell>
          <cell r="E489" t="str">
            <v>426.</v>
          </cell>
          <cell r="F489">
            <v>38843</v>
          </cell>
          <cell r="G489">
            <v>0</v>
          </cell>
          <cell r="H489">
            <v>0</v>
          </cell>
          <cell r="I489">
            <v>0</v>
          </cell>
          <cell r="J489">
            <v>0</v>
          </cell>
          <cell r="K489">
            <v>0</v>
          </cell>
          <cell r="L489">
            <v>0</v>
          </cell>
          <cell r="M489">
            <v>0</v>
          </cell>
          <cell r="N489">
            <v>0</v>
          </cell>
          <cell r="O489">
            <v>0</v>
          </cell>
          <cell r="P489">
            <v>0</v>
          </cell>
          <cell r="Q489">
            <v>0</v>
          </cell>
        </row>
        <row r="490">
          <cell r="A490" t="str">
            <v>P56</v>
          </cell>
          <cell r="B490" t="str">
            <v>Other miscellaneous deductions</v>
          </cell>
          <cell r="C490">
            <v>71712000</v>
          </cell>
          <cell r="D490" t="str">
            <v>Gn/Loss Othr Non-OP</v>
          </cell>
          <cell r="E490" t="str">
            <v>426.</v>
          </cell>
          <cell r="F490">
            <v>0</v>
          </cell>
          <cell r="G490">
            <v>0</v>
          </cell>
          <cell r="H490">
            <v>0</v>
          </cell>
          <cell r="I490">
            <v>8741</v>
          </cell>
          <cell r="J490">
            <v>-835</v>
          </cell>
          <cell r="K490">
            <v>7182</v>
          </cell>
          <cell r="L490">
            <v>0</v>
          </cell>
          <cell r="M490">
            <v>0</v>
          </cell>
          <cell r="N490">
            <v>0</v>
          </cell>
          <cell r="O490">
            <v>0</v>
          </cell>
          <cell r="P490">
            <v>0</v>
          </cell>
          <cell r="Q490">
            <v>0</v>
          </cell>
        </row>
        <row r="491">
          <cell r="A491" t="str">
            <v>P56</v>
          </cell>
          <cell r="B491" t="str">
            <v>Other miscellaneous deductions</v>
          </cell>
          <cell r="C491">
            <v>71810000</v>
          </cell>
          <cell r="D491" t="str">
            <v>Other Pension Cost</v>
          </cell>
          <cell r="E491" t="str">
            <v>604.8</v>
          </cell>
          <cell r="F491">
            <v>29997</v>
          </cell>
          <cell r="G491">
            <v>9999</v>
          </cell>
          <cell r="H491">
            <v>48766</v>
          </cell>
          <cell r="I491">
            <v>17752</v>
          </cell>
          <cell r="J491">
            <v>17752</v>
          </cell>
          <cell r="K491">
            <v>17752</v>
          </cell>
          <cell r="L491">
            <v>0</v>
          </cell>
          <cell r="M491">
            <v>0</v>
          </cell>
          <cell r="N491">
            <v>0</v>
          </cell>
          <cell r="O491">
            <v>0</v>
          </cell>
          <cell r="P491">
            <v>196</v>
          </cell>
          <cell r="Q491">
            <v>196</v>
          </cell>
        </row>
      </sheetData>
      <sheetData sheetId="4">
        <row r="5">
          <cell r="C5" t="str">
            <v>Account</v>
          </cell>
        </row>
        <row r="6">
          <cell r="A6" t="str">
            <v>P02</v>
          </cell>
          <cell r="B6" t="str">
            <v>Water revenues - residential</v>
          </cell>
          <cell r="C6">
            <v>40111000</v>
          </cell>
          <cell r="D6" t="str">
            <v>Res Sales Billed</v>
          </cell>
          <cell r="E6" t="str">
            <v>461.1</v>
          </cell>
          <cell r="F6">
            <v>-4822203</v>
          </cell>
          <cell r="G6">
            <v>-4877443</v>
          </cell>
          <cell r="H6">
            <v>-4804358</v>
          </cell>
          <cell r="I6">
            <v>-4632996</v>
          </cell>
          <cell r="J6">
            <v>-4253254</v>
          </cell>
          <cell r="K6">
            <v>-4297301</v>
          </cell>
          <cell r="L6">
            <v>-4004629</v>
          </cell>
          <cell r="M6">
            <v>-3819181</v>
          </cell>
          <cell r="N6">
            <v>-4033932</v>
          </cell>
          <cell r="O6">
            <v>-4056701</v>
          </cell>
          <cell r="P6">
            <v>-4419826</v>
          </cell>
          <cell r="Q6">
            <v>-4593399</v>
          </cell>
          <cell r="R6">
            <v>-52615223</v>
          </cell>
        </row>
        <row r="7">
          <cell r="A7" t="str">
            <v>P02 Total</v>
          </cell>
          <cell r="F7">
            <v>-4822203</v>
          </cell>
          <cell r="G7">
            <v>-4877443</v>
          </cell>
          <cell r="H7">
            <v>-4804358</v>
          </cell>
          <cell r="I7">
            <v>-4632996</v>
          </cell>
          <cell r="J7">
            <v>-4253254</v>
          </cell>
          <cell r="K7">
            <v>-4297301</v>
          </cell>
          <cell r="L7">
            <v>-4004629</v>
          </cell>
          <cell r="M7">
            <v>-3819181</v>
          </cell>
          <cell r="N7">
            <v>-4033932</v>
          </cell>
          <cell r="O7">
            <v>-4056701</v>
          </cell>
          <cell r="P7">
            <v>-4419826</v>
          </cell>
          <cell r="Q7">
            <v>-4593399</v>
          </cell>
          <cell r="R7">
            <v>-52615223</v>
          </cell>
        </row>
        <row r="8">
          <cell r="A8" t="str">
            <v>P03</v>
          </cell>
          <cell r="B8" t="str">
            <v>Water revenues - commercial</v>
          </cell>
          <cell r="C8">
            <v>40121000</v>
          </cell>
          <cell r="D8" t="str">
            <v>Com Sales Billed</v>
          </cell>
          <cell r="E8" t="str">
            <v>461.2</v>
          </cell>
          <cell r="F8">
            <v>-2320632</v>
          </cell>
          <cell r="G8">
            <v>-2357964</v>
          </cell>
          <cell r="H8">
            <v>-2309420</v>
          </cell>
          <cell r="I8">
            <v>-2228630</v>
          </cell>
          <cell r="J8">
            <v>-1907030</v>
          </cell>
          <cell r="K8">
            <v>-1826160</v>
          </cell>
          <cell r="L8">
            <v>-1873018</v>
          </cell>
          <cell r="M8">
            <v>-1786281</v>
          </cell>
          <cell r="N8">
            <v>-1886723</v>
          </cell>
          <cell r="O8">
            <v>-1897373</v>
          </cell>
          <cell r="P8">
            <v>-2067211</v>
          </cell>
          <cell r="Q8">
            <v>-2148393</v>
          </cell>
          <cell r="R8">
            <v>-24608835</v>
          </cell>
        </row>
        <row r="9">
          <cell r="A9" t="str">
            <v>P03 Total</v>
          </cell>
          <cell r="F9">
            <v>-2320632</v>
          </cell>
          <cell r="G9">
            <v>-2357964</v>
          </cell>
          <cell r="H9">
            <v>-2309420</v>
          </cell>
          <cell r="I9">
            <v>-2228630</v>
          </cell>
          <cell r="J9">
            <v>-1907030</v>
          </cell>
          <cell r="K9">
            <v>-1826160</v>
          </cell>
          <cell r="L9">
            <v>-1873018</v>
          </cell>
          <cell r="M9">
            <v>-1786281</v>
          </cell>
          <cell r="N9">
            <v>-1886723</v>
          </cell>
          <cell r="O9">
            <v>-1897373</v>
          </cell>
          <cell r="P9">
            <v>-2067211</v>
          </cell>
          <cell r="Q9">
            <v>-2148393</v>
          </cell>
          <cell r="R9">
            <v>-24608835</v>
          </cell>
        </row>
        <row r="10">
          <cell r="A10" t="str">
            <v>P04</v>
          </cell>
          <cell r="B10" t="str">
            <v>Water revenues - industrial</v>
          </cell>
          <cell r="C10">
            <v>40131000</v>
          </cell>
          <cell r="D10" t="str">
            <v>Ind Sales Billed</v>
          </cell>
          <cell r="E10" t="str">
            <v>461.3</v>
          </cell>
          <cell r="F10">
            <v>-256653</v>
          </cell>
          <cell r="G10">
            <v>-268543</v>
          </cell>
          <cell r="H10">
            <v>-249030</v>
          </cell>
          <cell r="I10">
            <v>-247186</v>
          </cell>
          <cell r="J10">
            <v>-211977</v>
          </cell>
          <cell r="K10">
            <v>-192847</v>
          </cell>
          <cell r="L10">
            <v>-206286</v>
          </cell>
          <cell r="M10">
            <v>-196733</v>
          </cell>
          <cell r="N10">
            <v>-207795</v>
          </cell>
          <cell r="O10">
            <v>-208968</v>
          </cell>
          <cell r="P10">
            <v>-227673</v>
          </cell>
          <cell r="Q10">
            <v>-236614</v>
          </cell>
          <cell r="R10">
            <v>-2710305</v>
          </cell>
        </row>
        <row r="11">
          <cell r="A11" t="str">
            <v>P04 Total</v>
          </cell>
          <cell r="F11">
            <v>-256653</v>
          </cell>
          <cell r="G11">
            <v>-268543</v>
          </cell>
          <cell r="H11">
            <v>-249030</v>
          </cell>
          <cell r="I11">
            <v>-247186</v>
          </cell>
          <cell r="J11">
            <v>-211977</v>
          </cell>
          <cell r="K11">
            <v>-192847</v>
          </cell>
          <cell r="L11">
            <v>-206286</v>
          </cell>
          <cell r="M11">
            <v>-196733</v>
          </cell>
          <cell r="N11">
            <v>-207795</v>
          </cell>
          <cell r="O11">
            <v>-208968</v>
          </cell>
          <cell r="P11">
            <v>-227673</v>
          </cell>
          <cell r="Q11">
            <v>-236614</v>
          </cell>
          <cell r="R11">
            <v>-2710305</v>
          </cell>
        </row>
        <row r="12">
          <cell r="A12" t="str">
            <v>P05</v>
          </cell>
          <cell r="B12" t="str">
            <v>Water revenues - public fire</v>
          </cell>
          <cell r="C12">
            <v>40141000</v>
          </cell>
          <cell r="D12" t="str">
            <v>Publ Fire Billed</v>
          </cell>
          <cell r="E12" t="str">
            <v>462.1</v>
          </cell>
          <cell r="F12">
            <v>-362815</v>
          </cell>
          <cell r="G12">
            <v>-362635</v>
          </cell>
          <cell r="H12">
            <v>-362635</v>
          </cell>
          <cell r="I12">
            <v>-362995</v>
          </cell>
          <cell r="J12">
            <v>-363309</v>
          </cell>
          <cell r="K12">
            <v>-363264</v>
          </cell>
          <cell r="L12">
            <v>-314968</v>
          </cell>
          <cell r="M12">
            <v>-300382</v>
          </cell>
          <cell r="N12">
            <v>-317273</v>
          </cell>
          <cell r="O12">
            <v>-319064</v>
          </cell>
          <cell r="P12">
            <v>-347624</v>
          </cell>
          <cell r="Q12">
            <v>-361275</v>
          </cell>
          <cell r="R12">
            <v>-4138239</v>
          </cell>
        </row>
        <row r="13">
          <cell r="A13" t="str">
            <v>P05 Total</v>
          </cell>
          <cell r="F13">
            <v>-362815</v>
          </cell>
          <cell r="G13">
            <v>-362635</v>
          </cell>
          <cell r="H13">
            <v>-362635</v>
          </cell>
          <cell r="I13">
            <v>-362995</v>
          </cell>
          <cell r="J13">
            <v>-363309</v>
          </cell>
          <cell r="K13">
            <v>-363264</v>
          </cell>
          <cell r="L13">
            <v>-314968</v>
          </cell>
          <cell r="M13">
            <v>-300382</v>
          </cell>
          <cell r="N13">
            <v>-317273</v>
          </cell>
          <cell r="O13">
            <v>-319064</v>
          </cell>
          <cell r="P13">
            <v>-347624</v>
          </cell>
          <cell r="Q13">
            <v>-361275</v>
          </cell>
          <cell r="R13">
            <v>-4138239</v>
          </cell>
        </row>
        <row r="14">
          <cell r="A14" t="str">
            <v>P06</v>
          </cell>
          <cell r="B14" t="str">
            <v>Water revenues - private fire</v>
          </cell>
          <cell r="C14">
            <v>40145000</v>
          </cell>
          <cell r="D14" t="str">
            <v>Priv Fire Billed</v>
          </cell>
          <cell r="E14" t="str">
            <v>462.2</v>
          </cell>
          <cell r="F14">
            <v>-240530</v>
          </cell>
          <cell r="G14">
            <v>-240530</v>
          </cell>
          <cell r="H14">
            <v>-240530</v>
          </cell>
          <cell r="I14">
            <v>-240530</v>
          </cell>
          <cell r="J14">
            <v>-240530</v>
          </cell>
          <cell r="K14">
            <v>-240530</v>
          </cell>
          <cell r="L14">
            <v>-208736</v>
          </cell>
          <cell r="M14">
            <v>-199070</v>
          </cell>
          <cell r="N14">
            <v>-210264</v>
          </cell>
          <cell r="O14">
            <v>-211451</v>
          </cell>
          <cell r="P14">
            <v>-230378</v>
          </cell>
          <cell r="Q14">
            <v>-239425</v>
          </cell>
          <cell r="R14">
            <v>-2742504</v>
          </cell>
        </row>
        <row r="15">
          <cell r="A15" t="str">
            <v>P06 Total</v>
          </cell>
          <cell r="F15">
            <v>-240530</v>
          </cell>
          <cell r="G15">
            <v>-240530</v>
          </cell>
          <cell r="H15">
            <v>-240530</v>
          </cell>
          <cell r="I15">
            <v>-240530</v>
          </cell>
          <cell r="J15">
            <v>-240530</v>
          </cell>
          <cell r="K15">
            <v>-240530</v>
          </cell>
          <cell r="L15">
            <v>-208736</v>
          </cell>
          <cell r="M15">
            <v>-199070</v>
          </cell>
          <cell r="N15">
            <v>-210264</v>
          </cell>
          <cell r="O15">
            <v>-211451</v>
          </cell>
          <cell r="P15">
            <v>-230378</v>
          </cell>
          <cell r="Q15">
            <v>-239425</v>
          </cell>
          <cell r="R15">
            <v>-2742504</v>
          </cell>
        </row>
        <row r="16">
          <cell r="A16" t="str">
            <v>P07</v>
          </cell>
          <cell r="B16" t="str">
            <v>Water revenues - public authority</v>
          </cell>
          <cell r="C16">
            <v>40151000</v>
          </cell>
          <cell r="D16" t="str">
            <v>Publ Auth Billed</v>
          </cell>
          <cell r="E16" t="str">
            <v>461.4</v>
          </cell>
          <cell r="F16">
            <v>-711082</v>
          </cell>
          <cell r="G16">
            <v>-734310</v>
          </cell>
          <cell r="H16">
            <v>-664796</v>
          </cell>
          <cell r="I16">
            <v>-588305</v>
          </cell>
          <cell r="J16">
            <v>-478566</v>
          </cell>
          <cell r="K16">
            <v>-440578</v>
          </cell>
          <cell r="L16">
            <v>-523242</v>
          </cell>
          <cell r="M16">
            <v>-499011</v>
          </cell>
          <cell r="N16">
            <v>-527071</v>
          </cell>
          <cell r="O16">
            <v>-530046</v>
          </cell>
          <cell r="P16">
            <v>-577492</v>
          </cell>
          <cell r="Q16">
            <v>-600170</v>
          </cell>
          <cell r="R16">
            <v>-6874669</v>
          </cell>
        </row>
        <row r="17">
          <cell r="A17" t="str">
            <v>P07 Total</v>
          </cell>
          <cell r="F17">
            <v>-711082</v>
          </cell>
          <cell r="G17">
            <v>-734310</v>
          </cell>
          <cell r="H17">
            <v>-664796</v>
          </cell>
          <cell r="I17">
            <v>-588305</v>
          </cell>
          <cell r="J17">
            <v>-478566</v>
          </cell>
          <cell r="K17">
            <v>-440578</v>
          </cell>
          <cell r="L17">
            <v>-523242</v>
          </cell>
          <cell r="M17">
            <v>-499011</v>
          </cell>
          <cell r="N17">
            <v>-527071</v>
          </cell>
          <cell r="O17">
            <v>-530046</v>
          </cell>
          <cell r="P17">
            <v>-577492</v>
          </cell>
          <cell r="Q17">
            <v>-600170</v>
          </cell>
          <cell r="R17">
            <v>-6874669</v>
          </cell>
        </row>
        <row r="18">
          <cell r="A18" t="str">
            <v>P08</v>
          </cell>
          <cell r="B18" t="str">
            <v>Water revenues - sales for resale</v>
          </cell>
          <cell r="C18">
            <v>40161000</v>
          </cell>
          <cell r="D18" t="str">
            <v>Sls/Rsle Billed</v>
          </cell>
          <cell r="E18" t="str">
            <v>466.</v>
          </cell>
          <cell r="F18">
            <v>-211217</v>
          </cell>
          <cell r="G18">
            <v>-220411</v>
          </cell>
          <cell r="H18">
            <v>-209597</v>
          </cell>
          <cell r="I18">
            <v>-191003</v>
          </cell>
          <cell r="J18">
            <v>-156868</v>
          </cell>
          <cell r="K18">
            <v>-156497</v>
          </cell>
          <cell r="L18">
            <v>-165694</v>
          </cell>
          <cell r="M18">
            <v>-158021</v>
          </cell>
          <cell r="N18">
            <v>-166907</v>
          </cell>
          <cell r="O18">
            <v>-167849</v>
          </cell>
          <cell r="P18">
            <v>-182874</v>
          </cell>
          <cell r="Q18">
            <v>-190055</v>
          </cell>
          <cell r="R18">
            <v>-2176993</v>
          </cell>
        </row>
        <row r="19">
          <cell r="A19" t="str">
            <v>P08 Total</v>
          </cell>
          <cell r="F19">
            <v>-211217</v>
          </cell>
          <cell r="G19">
            <v>-220411</v>
          </cell>
          <cell r="H19">
            <v>-209597</v>
          </cell>
          <cell r="I19">
            <v>-191003</v>
          </cell>
          <cell r="J19">
            <v>-156868</v>
          </cell>
          <cell r="K19">
            <v>-156497</v>
          </cell>
          <cell r="L19">
            <v>-165694</v>
          </cell>
          <cell r="M19">
            <v>-158021</v>
          </cell>
          <cell r="N19">
            <v>-166907</v>
          </cell>
          <cell r="O19">
            <v>-167849</v>
          </cell>
          <cell r="P19">
            <v>-182874</v>
          </cell>
          <cell r="Q19">
            <v>-190055</v>
          </cell>
          <cell r="R19">
            <v>-2176993</v>
          </cell>
        </row>
        <row r="20">
          <cell r="A20" t="str">
            <v>P09</v>
          </cell>
          <cell r="B20" t="str">
            <v>Water revenues - other</v>
          </cell>
          <cell r="C20">
            <v>40171000</v>
          </cell>
          <cell r="D20" t="str">
            <v>Misc Sales Billed</v>
          </cell>
          <cell r="E20" t="str">
            <v>474.</v>
          </cell>
          <cell r="F20">
            <v>-7443</v>
          </cell>
          <cell r="G20">
            <v>-12099</v>
          </cell>
          <cell r="H20">
            <v>-6072</v>
          </cell>
          <cell r="I20">
            <v>-9838</v>
          </cell>
          <cell r="J20">
            <v>-5643</v>
          </cell>
          <cell r="K20">
            <v>-5180</v>
          </cell>
          <cell r="L20">
            <v>-6693</v>
          </cell>
          <cell r="M20">
            <v>-6383</v>
          </cell>
          <cell r="N20">
            <v>-6742</v>
          </cell>
          <cell r="O20">
            <v>-6780</v>
          </cell>
          <cell r="P20">
            <v>-7387</v>
          </cell>
          <cell r="Q20">
            <v>-7677</v>
          </cell>
          <cell r="R20">
            <v>-87937</v>
          </cell>
        </row>
        <row r="21">
          <cell r="A21" t="str">
            <v>P09 Total</v>
          </cell>
          <cell r="F21">
            <v>-7443</v>
          </cell>
          <cell r="G21">
            <v>-12099</v>
          </cell>
          <cell r="H21">
            <v>-6072</v>
          </cell>
          <cell r="I21">
            <v>-9838</v>
          </cell>
          <cell r="J21">
            <v>-5643</v>
          </cell>
          <cell r="K21">
            <v>-5180</v>
          </cell>
          <cell r="L21">
            <v>-6693</v>
          </cell>
          <cell r="M21">
            <v>-6383</v>
          </cell>
          <cell r="N21">
            <v>-6742</v>
          </cell>
          <cell r="O21">
            <v>-6780</v>
          </cell>
          <cell r="P21">
            <v>-7387</v>
          </cell>
          <cell r="Q21">
            <v>-7677</v>
          </cell>
          <cell r="R21">
            <v>-87937</v>
          </cell>
        </row>
        <row r="22">
          <cell r="A22" t="str">
            <v>P10</v>
          </cell>
          <cell r="B22" t="str">
            <v>Sewer revenues</v>
          </cell>
          <cell r="C22">
            <v>40211000</v>
          </cell>
          <cell r="D22" t="str">
            <v>Dom WW Svc Billed</v>
          </cell>
          <cell r="E22" t="str">
            <v>522.1</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P10</v>
          </cell>
          <cell r="B23" t="str">
            <v>Sewer revenues</v>
          </cell>
          <cell r="C23">
            <v>40221000</v>
          </cell>
          <cell r="D23" t="str">
            <v>Com WW Svc Billed</v>
          </cell>
          <cell r="E23" t="str">
            <v>522.2</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P10</v>
          </cell>
          <cell r="B24" t="str">
            <v>Sewer revenues</v>
          </cell>
          <cell r="C24">
            <v>40231000</v>
          </cell>
          <cell r="D24" t="str">
            <v>Ind WW Svc Billed</v>
          </cell>
          <cell r="E24" t="str">
            <v>522.3</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P10</v>
          </cell>
          <cell r="B25" t="str">
            <v>Sewer revenues</v>
          </cell>
          <cell r="C25">
            <v>40251000</v>
          </cell>
          <cell r="D25" t="str">
            <v>PubAuth WW Billed</v>
          </cell>
          <cell r="E25" t="str">
            <v>522.4</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P10 Total</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P11</v>
          </cell>
          <cell r="B27" t="str">
            <v>Other revenues</v>
          </cell>
          <cell r="C27">
            <v>40310100</v>
          </cell>
          <cell r="D27" t="str">
            <v>OthRev-Late Pymt Fee</v>
          </cell>
          <cell r="E27" t="str">
            <v>470.</v>
          </cell>
          <cell r="F27">
            <v>-73916</v>
          </cell>
          <cell r="G27">
            <v>-84582</v>
          </cell>
          <cell r="H27">
            <v>-76592</v>
          </cell>
          <cell r="I27">
            <v>-78318</v>
          </cell>
          <cell r="J27">
            <v>-71824</v>
          </cell>
          <cell r="K27">
            <v>-71924</v>
          </cell>
          <cell r="L27">
            <v>-68363</v>
          </cell>
          <cell r="M27">
            <v>-68063</v>
          </cell>
          <cell r="N27">
            <v>-69462</v>
          </cell>
          <cell r="O27">
            <v>-68489</v>
          </cell>
          <cell r="P27">
            <v>-77846</v>
          </cell>
          <cell r="Q27">
            <v>-80081</v>
          </cell>
          <cell r="R27">
            <v>-889460</v>
          </cell>
        </row>
        <row r="28">
          <cell r="A28" t="str">
            <v>P11</v>
          </cell>
          <cell r="B28" t="str">
            <v>Other revenues</v>
          </cell>
          <cell r="C28">
            <v>40310200</v>
          </cell>
          <cell r="D28" t="str">
            <v>OthRev-Rent</v>
          </cell>
          <cell r="E28" t="str">
            <v>472.</v>
          </cell>
          <cell r="F28">
            <v>-7643</v>
          </cell>
          <cell r="G28">
            <v>-8017</v>
          </cell>
          <cell r="H28">
            <v>-7948</v>
          </cell>
          <cell r="I28">
            <v>-7948</v>
          </cell>
          <cell r="J28">
            <v>-7948</v>
          </cell>
          <cell r="K28">
            <v>-7948</v>
          </cell>
          <cell r="L28">
            <v>-7096</v>
          </cell>
          <cell r="M28">
            <v>-7065</v>
          </cell>
          <cell r="N28">
            <v>-7210</v>
          </cell>
          <cell r="O28">
            <v>-7109</v>
          </cell>
          <cell r="P28">
            <v>-8080</v>
          </cell>
          <cell r="Q28">
            <v>-8312</v>
          </cell>
          <cell r="R28">
            <v>-92324</v>
          </cell>
        </row>
        <row r="29">
          <cell r="A29" t="str">
            <v>P11</v>
          </cell>
          <cell r="B29" t="str">
            <v>Other revenues</v>
          </cell>
          <cell r="C29">
            <v>40310250</v>
          </cell>
          <cell r="D29" t="str">
            <v>OthRev-Rent I/C</v>
          </cell>
          <cell r="E29" t="str">
            <v>473.</v>
          </cell>
          <cell r="F29">
            <v>-12911</v>
          </cell>
          <cell r="G29">
            <v>-12911</v>
          </cell>
          <cell r="H29">
            <v>-12911</v>
          </cell>
          <cell r="I29">
            <v>-12911</v>
          </cell>
          <cell r="J29">
            <v>-12911</v>
          </cell>
          <cell r="K29">
            <v>-12911</v>
          </cell>
          <cell r="L29">
            <v>-11584</v>
          </cell>
          <cell r="M29">
            <v>-11534</v>
          </cell>
          <cell r="N29">
            <v>-11771</v>
          </cell>
          <cell r="O29">
            <v>-11606</v>
          </cell>
          <cell r="P29">
            <v>-13191</v>
          </cell>
          <cell r="Q29">
            <v>-13570</v>
          </cell>
          <cell r="R29">
            <v>-150722</v>
          </cell>
        </row>
        <row r="30">
          <cell r="A30" t="str">
            <v>P11</v>
          </cell>
          <cell r="B30" t="str">
            <v>Other revenues</v>
          </cell>
          <cell r="C30">
            <v>40310300</v>
          </cell>
          <cell r="D30" t="str">
            <v>OthRev-CFO</v>
          </cell>
          <cell r="E30" t="str">
            <v>471.</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P11</v>
          </cell>
          <cell r="B31" t="str">
            <v>Other revenues</v>
          </cell>
          <cell r="C31">
            <v>40310400</v>
          </cell>
          <cell r="D31" t="str">
            <v>OthRev-NSF Ck Chrg</v>
          </cell>
          <cell r="E31" t="str">
            <v>471.</v>
          </cell>
          <cell r="F31">
            <v>-1644</v>
          </cell>
          <cell r="G31">
            <v>-3348</v>
          </cell>
          <cell r="H31">
            <v>-2688</v>
          </cell>
          <cell r="I31">
            <v>-2280</v>
          </cell>
          <cell r="J31">
            <v>-2172</v>
          </cell>
          <cell r="K31">
            <v>-2424</v>
          </cell>
          <cell r="L31">
            <v>-2177</v>
          </cell>
          <cell r="M31">
            <v>-2167</v>
          </cell>
          <cell r="N31">
            <v>-2212</v>
          </cell>
          <cell r="O31">
            <v>-2181</v>
          </cell>
          <cell r="P31">
            <v>-2479</v>
          </cell>
          <cell r="Q31">
            <v>-2550</v>
          </cell>
          <cell r="R31">
            <v>-28322</v>
          </cell>
        </row>
        <row r="32">
          <cell r="A32" t="str">
            <v>P11</v>
          </cell>
          <cell r="B32" t="str">
            <v>Other revenues</v>
          </cell>
          <cell r="C32">
            <v>40310500</v>
          </cell>
          <cell r="D32" t="str">
            <v>OthRev-Appl/InitFee</v>
          </cell>
          <cell r="E32" t="str">
            <v>471.</v>
          </cell>
          <cell r="F32">
            <v>-82822</v>
          </cell>
          <cell r="G32">
            <v>-111048</v>
          </cell>
          <cell r="H32">
            <v>-68796</v>
          </cell>
          <cell r="I32">
            <v>-61742</v>
          </cell>
          <cell r="J32">
            <v>-49973</v>
          </cell>
          <cell r="K32">
            <v>-49346</v>
          </cell>
          <cell r="L32">
            <v>-63363</v>
          </cell>
          <cell r="M32">
            <v>-63087</v>
          </cell>
          <cell r="N32">
            <v>-64383</v>
          </cell>
          <cell r="O32">
            <v>-63482</v>
          </cell>
          <cell r="P32">
            <v>-72153</v>
          </cell>
          <cell r="Q32">
            <v>-74226</v>
          </cell>
          <cell r="R32">
            <v>-824421</v>
          </cell>
        </row>
        <row r="33">
          <cell r="A33" t="str">
            <v>P11</v>
          </cell>
          <cell r="B33" t="str">
            <v>Other revenues</v>
          </cell>
          <cell r="C33">
            <v>40310600</v>
          </cell>
          <cell r="D33" t="str">
            <v>OthRev-Usage Data</v>
          </cell>
          <cell r="E33" t="str">
            <v>471.</v>
          </cell>
          <cell r="F33">
            <v>-4285</v>
          </cell>
          <cell r="G33">
            <v>-4158</v>
          </cell>
          <cell r="H33">
            <v>-4424</v>
          </cell>
          <cell r="I33">
            <v>-4168</v>
          </cell>
          <cell r="J33">
            <v>-2302</v>
          </cell>
          <cell r="K33">
            <v>-4003</v>
          </cell>
          <cell r="L33">
            <v>-3490</v>
          </cell>
          <cell r="M33">
            <v>-3475</v>
          </cell>
          <cell r="N33">
            <v>-3546</v>
          </cell>
          <cell r="O33">
            <v>-3497</v>
          </cell>
          <cell r="P33">
            <v>-3974</v>
          </cell>
          <cell r="Q33">
            <v>-4089</v>
          </cell>
          <cell r="R33">
            <v>-45411</v>
          </cell>
        </row>
        <row r="34">
          <cell r="A34" t="str">
            <v>P11</v>
          </cell>
          <cell r="B34" t="str">
            <v>Other revenues</v>
          </cell>
          <cell r="C34">
            <v>40310700</v>
          </cell>
          <cell r="D34" t="str">
            <v>OthRev-Reconnct Fee</v>
          </cell>
          <cell r="E34" t="str">
            <v>471.</v>
          </cell>
          <cell r="F34">
            <v>-44122</v>
          </cell>
          <cell r="G34">
            <v>-56285</v>
          </cell>
          <cell r="H34">
            <v>-53984</v>
          </cell>
          <cell r="I34">
            <v>-56337</v>
          </cell>
          <cell r="J34">
            <v>-53638</v>
          </cell>
          <cell r="K34">
            <v>-40817</v>
          </cell>
          <cell r="L34">
            <v>-45636</v>
          </cell>
          <cell r="M34">
            <v>-45437</v>
          </cell>
          <cell r="N34">
            <v>-46371</v>
          </cell>
          <cell r="O34">
            <v>-45722</v>
          </cell>
          <cell r="P34">
            <v>-51967</v>
          </cell>
          <cell r="Q34">
            <v>-53460</v>
          </cell>
          <cell r="R34">
            <v>-593776</v>
          </cell>
        </row>
        <row r="35">
          <cell r="A35" t="str">
            <v>P11</v>
          </cell>
          <cell r="B35" t="str">
            <v>Other revenues</v>
          </cell>
          <cell r="C35">
            <v>40319900</v>
          </cell>
          <cell r="D35" t="str">
            <v>OthRev-Misc Svc</v>
          </cell>
          <cell r="E35" t="str">
            <v>471.</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P11 Total</v>
          </cell>
          <cell r="F36">
            <v>-227343</v>
          </cell>
          <cell r="G36">
            <v>-280349</v>
          </cell>
          <cell r="H36">
            <v>-227343</v>
          </cell>
          <cell r="I36">
            <v>-223704</v>
          </cell>
          <cell r="J36">
            <v>-200768</v>
          </cell>
          <cell r="K36">
            <v>-189373</v>
          </cell>
          <cell r="L36">
            <v>-201709</v>
          </cell>
          <cell r="M36">
            <v>-200828</v>
          </cell>
          <cell r="N36">
            <v>-204955</v>
          </cell>
          <cell r="O36">
            <v>-202086</v>
          </cell>
          <cell r="P36">
            <v>-229690</v>
          </cell>
          <cell r="Q36">
            <v>-236288</v>
          </cell>
          <cell r="R36">
            <v>-2624436</v>
          </cell>
        </row>
        <row r="37">
          <cell r="A37" t="str">
            <v>P13</v>
          </cell>
          <cell r="B37" t="str">
            <v>Purchased water</v>
          </cell>
          <cell r="C37">
            <v>51010000</v>
          </cell>
          <cell r="D37" t="str">
            <v>Purchased Water</v>
          </cell>
          <cell r="E37" t="str">
            <v>610.1</v>
          </cell>
          <cell r="F37">
            <v>23540</v>
          </cell>
          <cell r="G37">
            <v>27354</v>
          </cell>
          <cell r="H37">
            <v>27676</v>
          </cell>
          <cell r="I37">
            <v>28835</v>
          </cell>
          <cell r="J37">
            <v>27746</v>
          </cell>
          <cell r="K37">
            <v>27477</v>
          </cell>
          <cell r="L37">
            <v>26705</v>
          </cell>
          <cell r="M37">
            <v>28516</v>
          </cell>
          <cell r="N37">
            <v>26076</v>
          </cell>
          <cell r="O37">
            <v>24434</v>
          </cell>
          <cell r="P37">
            <v>28508</v>
          </cell>
          <cell r="Q37">
            <v>24430</v>
          </cell>
          <cell r="R37">
            <v>321297</v>
          </cell>
        </row>
        <row r="38">
          <cell r="A38" t="str">
            <v>P13 Total</v>
          </cell>
          <cell r="F38">
            <v>23540</v>
          </cell>
          <cell r="G38">
            <v>27354</v>
          </cell>
          <cell r="H38">
            <v>27676</v>
          </cell>
          <cell r="I38">
            <v>28835</v>
          </cell>
          <cell r="J38">
            <v>27746</v>
          </cell>
          <cell r="K38">
            <v>27477</v>
          </cell>
          <cell r="L38">
            <v>26705</v>
          </cell>
          <cell r="M38">
            <v>28516</v>
          </cell>
          <cell r="N38">
            <v>26076</v>
          </cell>
          <cell r="O38">
            <v>24434</v>
          </cell>
          <cell r="P38">
            <v>28508</v>
          </cell>
          <cell r="Q38">
            <v>24430</v>
          </cell>
          <cell r="R38">
            <v>321297</v>
          </cell>
        </row>
        <row r="39">
          <cell r="A39" t="str">
            <v>P14</v>
          </cell>
          <cell r="B39" t="str">
            <v>Fuel and power</v>
          </cell>
          <cell r="C39">
            <v>51510000</v>
          </cell>
          <cell r="D39" t="str">
            <v>Purchased Power</v>
          </cell>
          <cell r="E39" t="str">
            <v>615.8</v>
          </cell>
          <cell r="F39">
            <v>363965.59998319478</v>
          </cell>
          <cell r="G39">
            <v>398290.45846880792</v>
          </cell>
          <cell r="H39">
            <v>353334.21577033639</v>
          </cell>
          <cell r="I39">
            <v>328151.18533869658</v>
          </cell>
          <cell r="J39">
            <v>310341.79210321483</v>
          </cell>
          <cell r="K39">
            <v>356773.40684307844</v>
          </cell>
          <cell r="L39">
            <v>376047.35049865564</v>
          </cell>
          <cell r="M39">
            <v>378432.97174080502</v>
          </cell>
          <cell r="N39">
            <v>384970.03786755132</v>
          </cell>
          <cell r="O39">
            <v>413435.79555741046</v>
          </cell>
          <cell r="P39">
            <v>370493.21682944649</v>
          </cell>
          <cell r="Q39">
            <v>345967.74853253394</v>
          </cell>
          <cell r="R39">
            <v>4380203.7795337318</v>
          </cell>
        </row>
        <row r="40">
          <cell r="A40" t="str">
            <v>P14 Total</v>
          </cell>
          <cell r="F40">
            <v>363965.59998319478</v>
          </cell>
          <cell r="G40">
            <v>398290.45846880792</v>
          </cell>
          <cell r="H40">
            <v>353334.21577033639</v>
          </cell>
          <cell r="I40">
            <v>328151.18533869658</v>
          </cell>
          <cell r="J40">
            <v>310341.79210321483</v>
          </cell>
          <cell r="K40">
            <v>356773.40684307844</v>
          </cell>
          <cell r="L40">
            <v>376047.35049865564</v>
          </cell>
          <cell r="M40">
            <v>378432.97174080502</v>
          </cell>
          <cell r="N40">
            <v>384970.03786755132</v>
          </cell>
          <cell r="O40">
            <v>413435.79555741046</v>
          </cell>
          <cell r="P40">
            <v>370493.21682944649</v>
          </cell>
          <cell r="Q40">
            <v>345967.74853253394</v>
          </cell>
          <cell r="R40">
            <v>4380203.7795337318</v>
          </cell>
        </row>
        <row r="41">
          <cell r="A41" t="str">
            <v>P15</v>
          </cell>
          <cell r="B41" t="str">
            <v>Chemicals</v>
          </cell>
          <cell r="C41">
            <v>51800000</v>
          </cell>
          <cell r="D41" t="str">
            <v>Chemicals</v>
          </cell>
          <cell r="E41" t="str">
            <v>618.3</v>
          </cell>
          <cell r="F41">
            <v>228733.13426351454</v>
          </cell>
          <cell r="G41">
            <v>238523.85184562692</v>
          </cell>
          <cell r="H41">
            <v>194446.27626302352</v>
          </cell>
          <cell r="I41">
            <v>201236.64820648526</v>
          </cell>
          <cell r="J41">
            <v>137370.84754190544</v>
          </cell>
          <cell r="K41">
            <v>147597.62097690601</v>
          </cell>
          <cell r="L41">
            <v>116942.29663272422</v>
          </cell>
          <cell r="M41">
            <v>100029.47371489648</v>
          </cell>
          <cell r="N41">
            <v>154833.24496444105</v>
          </cell>
          <cell r="O41">
            <v>193362.33569990608</v>
          </cell>
          <cell r="P41">
            <v>209138.99730287815</v>
          </cell>
          <cell r="Q41">
            <v>213481.35469122429</v>
          </cell>
          <cell r="R41">
            <v>2135696.0821035318</v>
          </cell>
        </row>
        <row r="42">
          <cell r="A42" t="str">
            <v>P15 Total</v>
          </cell>
          <cell r="F42">
            <v>228733.13426351454</v>
          </cell>
          <cell r="G42">
            <v>238523.85184562692</v>
          </cell>
          <cell r="H42">
            <v>194446.27626302352</v>
          </cell>
          <cell r="I42">
            <v>201236.64820648526</v>
          </cell>
          <cell r="J42">
            <v>137370.84754190544</v>
          </cell>
          <cell r="K42">
            <v>147597.62097690601</v>
          </cell>
          <cell r="L42">
            <v>116942.29663272422</v>
          </cell>
          <cell r="M42">
            <v>100029.47371489648</v>
          </cell>
          <cell r="N42">
            <v>154833.24496444105</v>
          </cell>
          <cell r="O42">
            <v>193362.33569990608</v>
          </cell>
          <cell r="P42">
            <v>209138.99730287815</v>
          </cell>
          <cell r="Q42">
            <v>213481.35469122429</v>
          </cell>
          <cell r="R42">
            <v>2135696.0821035318</v>
          </cell>
        </row>
        <row r="43">
          <cell r="A43" t="str">
            <v>P16</v>
          </cell>
          <cell r="B43" t="str">
            <v>Waste disposal</v>
          </cell>
          <cell r="C43">
            <v>51110000</v>
          </cell>
          <cell r="D43" t="str">
            <v>Waste Disposal</v>
          </cell>
          <cell r="E43" t="str">
            <v>675.3</v>
          </cell>
          <cell r="F43">
            <v>36306</v>
          </cell>
          <cell r="G43">
            <v>37806</v>
          </cell>
          <cell r="H43">
            <v>36070</v>
          </cell>
          <cell r="I43">
            <v>39159</v>
          </cell>
          <cell r="J43">
            <v>36391</v>
          </cell>
          <cell r="K43">
            <v>36047</v>
          </cell>
          <cell r="L43">
            <v>26740</v>
          </cell>
          <cell r="M43">
            <v>25535</v>
          </cell>
          <cell r="N43">
            <v>25327</v>
          </cell>
          <cell r="O43">
            <v>25696</v>
          </cell>
          <cell r="P43">
            <v>27291</v>
          </cell>
          <cell r="Q43">
            <v>26749</v>
          </cell>
          <cell r="R43">
            <v>379117</v>
          </cell>
        </row>
        <row r="44">
          <cell r="A44" t="str">
            <v>P16</v>
          </cell>
          <cell r="B44" t="str">
            <v>Waste disposal</v>
          </cell>
          <cell r="C44">
            <v>51120000</v>
          </cell>
          <cell r="D44" t="str">
            <v>Amort Waste Disposal</v>
          </cell>
          <cell r="E44" t="str">
            <v>675.3</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P16 Total</v>
          </cell>
          <cell r="F45">
            <v>36306</v>
          </cell>
          <cell r="G45">
            <v>37806</v>
          </cell>
          <cell r="H45">
            <v>36070</v>
          </cell>
          <cell r="I45">
            <v>39159</v>
          </cell>
          <cell r="J45">
            <v>36391</v>
          </cell>
          <cell r="K45">
            <v>36047</v>
          </cell>
          <cell r="L45">
            <v>26740</v>
          </cell>
          <cell r="M45">
            <v>25535</v>
          </cell>
          <cell r="N45">
            <v>25327</v>
          </cell>
          <cell r="O45">
            <v>25696</v>
          </cell>
          <cell r="P45">
            <v>27291</v>
          </cell>
          <cell r="Q45">
            <v>26749</v>
          </cell>
          <cell r="R45">
            <v>379117</v>
          </cell>
        </row>
        <row r="46">
          <cell r="A46" t="str">
            <v>P17</v>
          </cell>
          <cell r="B46" t="str">
            <v>Salaries and wages</v>
          </cell>
          <cell r="C46">
            <v>50100000</v>
          </cell>
          <cell r="D46" t="str">
            <v>Labor Expense</v>
          </cell>
          <cell r="E46" t="str">
            <v>601.8</v>
          </cell>
          <cell r="F46">
            <v>816443</v>
          </cell>
          <cell r="G46">
            <v>780946</v>
          </cell>
          <cell r="H46">
            <v>745448</v>
          </cell>
          <cell r="I46">
            <v>816443</v>
          </cell>
          <cell r="J46">
            <v>754427</v>
          </cell>
          <cell r="K46">
            <v>790352</v>
          </cell>
          <cell r="L46">
            <v>691080</v>
          </cell>
          <cell r="M46">
            <v>605741</v>
          </cell>
          <cell r="N46">
            <v>637940</v>
          </cell>
          <cell r="O46">
            <v>671643</v>
          </cell>
          <cell r="P46">
            <v>700881</v>
          </cell>
          <cell r="Q46">
            <v>618369</v>
          </cell>
          <cell r="R46">
            <v>8629713</v>
          </cell>
        </row>
        <row r="47">
          <cell r="A47" t="str">
            <v>P17</v>
          </cell>
          <cell r="B47" t="str">
            <v>Salaries and wages</v>
          </cell>
          <cell r="C47">
            <v>50109900</v>
          </cell>
          <cell r="D47" t="str">
            <v>Labor Cap Credits</v>
          </cell>
          <cell r="E47" t="str">
            <v>601.8</v>
          </cell>
          <cell r="F47">
            <v>-222148</v>
          </cell>
          <cell r="G47">
            <v>-212489</v>
          </cell>
          <cell r="H47">
            <v>-202831</v>
          </cell>
          <cell r="I47">
            <v>-222148</v>
          </cell>
          <cell r="J47">
            <v>-204045</v>
          </cell>
          <cell r="K47">
            <v>-213762</v>
          </cell>
          <cell r="L47">
            <v>0</v>
          </cell>
          <cell r="M47">
            <v>0</v>
          </cell>
          <cell r="N47">
            <v>0</v>
          </cell>
          <cell r="O47">
            <v>0</v>
          </cell>
          <cell r="P47">
            <v>0</v>
          </cell>
          <cell r="Q47">
            <v>0</v>
          </cell>
          <cell r="R47">
            <v>-1277423</v>
          </cell>
        </row>
        <row r="48">
          <cell r="A48" t="str">
            <v>P17</v>
          </cell>
          <cell r="B48" t="str">
            <v>Salaries and wages</v>
          </cell>
          <cell r="C48">
            <v>50110000</v>
          </cell>
          <cell r="D48" t="str">
            <v>Labor NS OT -Natural</v>
          </cell>
          <cell r="E48" t="str">
            <v>601.8</v>
          </cell>
          <cell r="F48">
            <v>54272</v>
          </cell>
          <cell r="G48">
            <v>53599</v>
          </cell>
          <cell r="H48">
            <v>53381</v>
          </cell>
          <cell r="I48">
            <v>54272</v>
          </cell>
          <cell r="J48">
            <v>54404</v>
          </cell>
          <cell r="K48">
            <v>54621</v>
          </cell>
          <cell r="L48">
            <v>0</v>
          </cell>
          <cell r="M48">
            <v>0</v>
          </cell>
          <cell r="N48">
            <v>0</v>
          </cell>
          <cell r="O48">
            <v>0</v>
          </cell>
          <cell r="P48">
            <v>0</v>
          </cell>
          <cell r="Q48">
            <v>0</v>
          </cell>
          <cell r="R48">
            <v>324549</v>
          </cell>
        </row>
        <row r="49">
          <cell r="A49" t="str">
            <v>P17</v>
          </cell>
          <cell r="B49" t="str">
            <v>Salaries and wages</v>
          </cell>
          <cell r="C49">
            <v>50119900</v>
          </cell>
          <cell r="D49" t="str">
            <v>LaborNSOT CapCredits</v>
          </cell>
          <cell r="E49" t="str">
            <v>601.8</v>
          </cell>
          <cell r="F49">
            <v>-22006</v>
          </cell>
          <cell r="G49">
            <v>-20891</v>
          </cell>
          <cell r="H49">
            <v>-20891</v>
          </cell>
          <cell r="I49">
            <v>-22006</v>
          </cell>
          <cell r="J49">
            <v>-21017</v>
          </cell>
          <cell r="K49">
            <v>-21250</v>
          </cell>
          <cell r="L49">
            <v>0</v>
          </cell>
          <cell r="M49">
            <v>0</v>
          </cell>
          <cell r="N49">
            <v>0</v>
          </cell>
          <cell r="O49">
            <v>0</v>
          </cell>
          <cell r="P49">
            <v>0</v>
          </cell>
          <cell r="Q49">
            <v>0</v>
          </cell>
          <cell r="R49">
            <v>-128061</v>
          </cell>
        </row>
        <row r="50">
          <cell r="A50" t="str">
            <v>P17</v>
          </cell>
          <cell r="B50" t="str">
            <v>Salaries and wages</v>
          </cell>
          <cell r="C50">
            <v>50171000</v>
          </cell>
          <cell r="D50" t="str">
            <v>Annual Incent Plan</v>
          </cell>
          <cell r="E50" t="str">
            <v>601.8</v>
          </cell>
          <cell r="F50">
            <v>49697</v>
          </cell>
          <cell r="G50">
            <v>47537</v>
          </cell>
          <cell r="H50">
            <v>45376</v>
          </cell>
          <cell r="I50">
            <v>49697</v>
          </cell>
          <cell r="J50">
            <v>45644</v>
          </cell>
          <cell r="K50">
            <v>47818</v>
          </cell>
          <cell r="L50">
            <v>0</v>
          </cell>
          <cell r="M50">
            <v>0</v>
          </cell>
          <cell r="N50">
            <v>0</v>
          </cell>
          <cell r="O50">
            <v>0</v>
          </cell>
          <cell r="P50">
            <v>0</v>
          </cell>
          <cell r="Q50">
            <v>0</v>
          </cell>
          <cell r="R50">
            <v>285769</v>
          </cell>
        </row>
        <row r="51">
          <cell r="A51" t="str">
            <v>P17</v>
          </cell>
          <cell r="B51" t="str">
            <v>Salaries and wages</v>
          </cell>
          <cell r="C51">
            <v>50171800</v>
          </cell>
          <cell r="D51" t="str">
            <v>Comp Exp-RSU's</v>
          </cell>
          <cell r="E51" t="str">
            <v>601.8</v>
          </cell>
          <cell r="F51">
            <v>0</v>
          </cell>
          <cell r="G51">
            <v>0</v>
          </cell>
          <cell r="H51">
            <v>4431</v>
          </cell>
          <cell r="I51">
            <v>0</v>
          </cell>
          <cell r="J51">
            <v>0</v>
          </cell>
          <cell r="K51">
            <v>4431</v>
          </cell>
          <cell r="L51">
            <v>0</v>
          </cell>
          <cell r="M51">
            <v>0</v>
          </cell>
          <cell r="N51">
            <v>0</v>
          </cell>
          <cell r="O51">
            <v>0</v>
          </cell>
          <cell r="P51">
            <v>0</v>
          </cell>
          <cell r="Q51">
            <v>0</v>
          </cell>
          <cell r="R51">
            <v>8862</v>
          </cell>
        </row>
        <row r="52">
          <cell r="A52" t="str">
            <v>P17 Total</v>
          </cell>
          <cell r="F52">
            <v>676258</v>
          </cell>
          <cell r="G52">
            <v>648702</v>
          </cell>
          <cell r="H52">
            <v>624914</v>
          </cell>
          <cell r="I52">
            <v>676258</v>
          </cell>
          <cell r="J52">
            <v>629413</v>
          </cell>
          <cell r="K52">
            <v>662210</v>
          </cell>
          <cell r="L52">
            <v>691080</v>
          </cell>
          <cell r="M52">
            <v>605741</v>
          </cell>
          <cell r="N52">
            <v>637940</v>
          </cell>
          <cell r="O52">
            <v>671643</v>
          </cell>
          <cell r="P52">
            <v>700881</v>
          </cell>
          <cell r="Q52">
            <v>618369</v>
          </cell>
          <cell r="R52">
            <v>7843409</v>
          </cell>
        </row>
        <row r="53">
          <cell r="A53" t="str">
            <v>P18</v>
          </cell>
          <cell r="B53" t="str">
            <v>Pension expense</v>
          </cell>
          <cell r="C53">
            <v>50610000</v>
          </cell>
          <cell r="D53" t="str">
            <v>Pension Expense</v>
          </cell>
          <cell r="E53" t="str">
            <v>604.8</v>
          </cell>
          <cell r="F53">
            <v>40266</v>
          </cell>
          <cell r="G53">
            <v>40266</v>
          </cell>
          <cell r="H53">
            <v>40266</v>
          </cell>
          <cell r="I53">
            <v>40266</v>
          </cell>
          <cell r="J53">
            <v>40266</v>
          </cell>
          <cell r="K53">
            <v>40266</v>
          </cell>
          <cell r="L53">
            <v>31154</v>
          </cell>
          <cell r="M53">
            <v>31154</v>
          </cell>
          <cell r="N53">
            <v>31154</v>
          </cell>
          <cell r="O53">
            <v>31154</v>
          </cell>
          <cell r="P53">
            <v>31154</v>
          </cell>
          <cell r="Q53">
            <v>31154</v>
          </cell>
          <cell r="R53">
            <v>428520</v>
          </cell>
        </row>
        <row r="54">
          <cell r="A54" t="str">
            <v>P18</v>
          </cell>
          <cell r="B54" t="str">
            <v>Pension expense</v>
          </cell>
          <cell r="C54">
            <v>50610100</v>
          </cell>
          <cell r="D54" t="str">
            <v>Pension Cap Credits</v>
          </cell>
          <cell r="E54" t="str">
            <v>604.8</v>
          </cell>
          <cell r="F54">
            <v>-10265</v>
          </cell>
          <cell r="G54">
            <v>-10265</v>
          </cell>
          <cell r="H54">
            <v>-10265</v>
          </cell>
          <cell r="I54">
            <v>-10265</v>
          </cell>
          <cell r="J54">
            <v>-10265</v>
          </cell>
          <cell r="K54">
            <v>-10265</v>
          </cell>
          <cell r="L54">
            <v>0</v>
          </cell>
          <cell r="M54">
            <v>0</v>
          </cell>
          <cell r="N54">
            <v>0</v>
          </cell>
          <cell r="O54">
            <v>0</v>
          </cell>
          <cell r="P54">
            <v>0</v>
          </cell>
          <cell r="Q54">
            <v>0</v>
          </cell>
          <cell r="R54">
            <v>-61590</v>
          </cell>
        </row>
        <row r="55">
          <cell r="A55" t="str">
            <v>P18 Total</v>
          </cell>
          <cell r="F55">
            <v>30001</v>
          </cell>
          <cell r="G55">
            <v>30001</v>
          </cell>
          <cell r="H55">
            <v>30001</v>
          </cell>
          <cell r="I55">
            <v>30001</v>
          </cell>
          <cell r="J55">
            <v>30001</v>
          </cell>
          <cell r="K55">
            <v>30001</v>
          </cell>
          <cell r="L55">
            <v>31154</v>
          </cell>
          <cell r="M55">
            <v>31154</v>
          </cell>
          <cell r="N55">
            <v>31154</v>
          </cell>
          <cell r="O55">
            <v>31154</v>
          </cell>
          <cell r="P55">
            <v>31154</v>
          </cell>
          <cell r="Q55">
            <v>31154</v>
          </cell>
          <cell r="R55">
            <v>366930</v>
          </cell>
        </row>
        <row r="56">
          <cell r="A56" t="str">
            <v>P19</v>
          </cell>
          <cell r="B56" t="str">
            <v>OPEB expense</v>
          </cell>
          <cell r="C56">
            <v>50510000</v>
          </cell>
          <cell r="D56" t="str">
            <v>PBOP Expense</v>
          </cell>
          <cell r="E56" t="str">
            <v>604.8</v>
          </cell>
          <cell r="F56">
            <v>7844</v>
          </cell>
          <cell r="G56">
            <v>7844</v>
          </cell>
          <cell r="H56">
            <v>7844</v>
          </cell>
          <cell r="I56">
            <v>7844</v>
          </cell>
          <cell r="J56">
            <v>7844</v>
          </cell>
          <cell r="K56">
            <v>7844</v>
          </cell>
          <cell r="L56">
            <v>5930</v>
          </cell>
          <cell r="M56">
            <v>5930</v>
          </cell>
          <cell r="N56">
            <v>5930</v>
          </cell>
          <cell r="O56">
            <v>5930</v>
          </cell>
          <cell r="P56">
            <v>5930</v>
          </cell>
          <cell r="Q56">
            <v>5930</v>
          </cell>
          <cell r="R56">
            <v>82644</v>
          </cell>
        </row>
        <row r="57">
          <cell r="A57" t="str">
            <v>P19</v>
          </cell>
          <cell r="B57" t="str">
            <v>OPEB expense</v>
          </cell>
          <cell r="C57">
            <v>50510100</v>
          </cell>
          <cell r="D57" t="str">
            <v>PBOP Cap Credits</v>
          </cell>
          <cell r="E57" t="str">
            <v>604.8</v>
          </cell>
          <cell r="F57">
            <v>-2118</v>
          </cell>
          <cell r="G57">
            <v>-2118</v>
          </cell>
          <cell r="H57">
            <v>-2118</v>
          </cell>
          <cell r="I57">
            <v>-2118</v>
          </cell>
          <cell r="J57">
            <v>-2118</v>
          </cell>
          <cell r="K57">
            <v>-2118</v>
          </cell>
          <cell r="L57">
            <v>0</v>
          </cell>
          <cell r="M57">
            <v>0</v>
          </cell>
          <cell r="N57">
            <v>0</v>
          </cell>
          <cell r="O57">
            <v>0</v>
          </cell>
          <cell r="P57">
            <v>0</v>
          </cell>
          <cell r="Q57">
            <v>0</v>
          </cell>
          <cell r="R57">
            <v>-12708</v>
          </cell>
        </row>
        <row r="58">
          <cell r="A58" t="str">
            <v>P19 Total</v>
          </cell>
          <cell r="F58">
            <v>5726</v>
          </cell>
          <cell r="G58">
            <v>5726</v>
          </cell>
          <cell r="H58">
            <v>5726</v>
          </cell>
          <cell r="I58">
            <v>5726</v>
          </cell>
          <cell r="J58">
            <v>5726</v>
          </cell>
          <cell r="K58">
            <v>5726</v>
          </cell>
          <cell r="L58">
            <v>5930</v>
          </cell>
          <cell r="M58">
            <v>5930</v>
          </cell>
          <cell r="N58">
            <v>5930</v>
          </cell>
          <cell r="O58">
            <v>5930</v>
          </cell>
          <cell r="P58">
            <v>5930</v>
          </cell>
          <cell r="Q58">
            <v>5930</v>
          </cell>
          <cell r="R58">
            <v>69936</v>
          </cell>
        </row>
        <row r="59">
          <cell r="A59" t="str">
            <v>P20</v>
          </cell>
          <cell r="B59" t="str">
            <v>Group insurance expense</v>
          </cell>
          <cell r="C59">
            <v>50550000</v>
          </cell>
          <cell r="D59" t="str">
            <v>Group Insur Expense</v>
          </cell>
          <cell r="E59" t="str">
            <v>604.8</v>
          </cell>
          <cell r="F59">
            <v>169522</v>
          </cell>
          <cell r="G59">
            <v>169522</v>
          </cell>
          <cell r="H59">
            <v>169522</v>
          </cell>
          <cell r="I59">
            <v>169522</v>
          </cell>
          <cell r="J59">
            <v>169518</v>
          </cell>
          <cell r="K59">
            <v>169518</v>
          </cell>
          <cell r="L59">
            <v>130854</v>
          </cell>
          <cell r="M59">
            <v>130336</v>
          </cell>
          <cell r="N59">
            <v>130224</v>
          </cell>
          <cell r="O59">
            <v>130224</v>
          </cell>
          <cell r="P59">
            <v>130224</v>
          </cell>
          <cell r="Q59">
            <v>130742</v>
          </cell>
          <cell r="R59">
            <v>1799728</v>
          </cell>
        </row>
        <row r="60">
          <cell r="A60" t="str">
            <v>P20</v>
          </cell>
          <cell r="B60" t="str">
            <v>Group insurance expense</v>
          </cell>
          <cell r="C60">
            <v>50550100</v>
          </cell>
          <cell r="D60" t="str">
            <v>Group Ins Cap Credts</v>
          </cell>
          <cell r="E60" t="str">
            <v>604.8</v>
          </cell>
          <cell r="F60">
            <v>-44831</v>
          </cell>
          <cell r="G60">
            <v>-44831</v>
          </cell>
          <cell r="H60">
            <v>-44831</v>
          </cell>
          <cell r="I60">
            <v>-44831</v>
          </cell>
          <cell r="J60">
            <v>-44719</v>
          </cell>
          <cell r="K60">
            <v>-44719</v>
          </cell>
          <cell r="L60">
            <v>0</v>
          </cell>
          <cell r="M60">
            <v>0</v>
          </cell>
          <cell r="N60">
            <v>0</v>
          </cell>
          <cell r="O60">
            <v>0</v>
          </cell>
          <cell r="P60">
            <v>0</v>
          </cell>
          <cell r="Q60">
            <v>0</v>
          </cell>
          <cell r="R60">
            <v>-268762</v>
          </cell>
        </row>
        <row r="61">
          <cell r="A61" t="str">
            <v>P20</v>
          </cell>
          <cell r="B61" t="str">
            <v>Group insurance expense</v>
          </cell>
          <cell r="C61">
            <v>50560000</v>
          </cell>
          <cell r="D61" t="str">
            <v>Health Savings Account Expense</v>
          </cell>
          <cell r="E61" t="str">
            <v>604.8</v>
          </cell>
          <cell r="F61">
            <v>0</v>
          </cell>
          <cell r="G61">
            <v>0</v>
          </cell>
          <cell r="H61">
            <v>0</v>
          </cell>
          <cell r="I61">
            <v>0</v>
          </cell>
          <cell r="J61">
            <v>500</v>
          </cell>
          <cell r="K61">
            <v>0</v>
          </cell>
          <cell r="L61">
            <v>0</v>
          </cell>
          <cell r="M61">
            <v>0</v>
          </cell>
          <cell r="N61">
            <v>0</v>
          </cell>
          <cell r="O61">
            <v>0</v>
          </cell>
          <cell r="P61">
            <v>0</v>
          </cell>
          <cell r="Q61">
            <v>0</v>
          </cell>
          <cell r="R61">
            <v>500</v>
          </cell>
        </row>
        <row r="62">
          <cell r="A62" t="str">
            <v>P20 Total</v>
          </cell>
          <cell r="F62">
            <v>124691</v>
          </cell>
          <cell r="G62">
            <v>124691</v>
          </cell>
          <cell r="H62">
            <v>124691</v>
          </cell>
          <cell r="I62">
            <v>124691</v>
          </cell>
          <cell r="J62">
            <v>125299</v>
          </cell>
          <cell r="K62">
            <v>124799</v>
          </cell>
          <cell r="L62">
            <v>130854</v>
          </cell>
          <cell r="M62">
            <v>130336</v>
          </cell>
          <cell r="N62">
            <v>130224</v>
          </cell>
          <cell r="O62">
            <v>130224</v>
          </cell>
          <cell r="P62">
            <v>130224</v>
          </cell>
          <cell r="Q62">
            <v>130742</v>
          </cell>
          <cell r="R62">
            <v>1531466</v>
          </cell>
        </row>
        <row r="63">
          <cell r="A63" t="str">
            <v>P21</v>
          </cell>
          <cell r="B63" t="str">
            <v>Other benefits</v>
          </cell>
          <cell r="C63">
            <v>50421000</v>
          </cell>
          <cell r="D63" t="str">
            <v>401k Expense</v>
          </cell>
          <cell r="E63" t="str">
            <v>604.8</v>
          </cell>
          <cell r="F63">
            <v>22425</v>
          </cell>
          <cell r="G63">
            <v>21494</v>
          </cell>
          <cell r="H63">
            <v>20574</v>
          </cell>
          <cell r="I63">
            <v>22425</v>
          </cell>
          <cell r="J63">
            <v>20833</v>
          </cell>
          <cell r="K63">
            <v>21763</v>
          </cell>
          <cell r="L63">
            <v>44409</v>
          </cell>
          <cell r="M63">
            <v>47674</v>
          </cell>
          <cell r="N63">
            <v>58805</v>
          </cell>
          <cell r="O63">
            <v>52936</v>
          </cell>
          <cell r="P63">
            <v>46680</v>
          </cell>
          <cell r="Q63">
            <v>41636</v>
          </cell>
          <cell r="R63">
            <v>421654</v>
          </cell>
        </row>
        <row r="64">
          <cell r="A64" t="str">
            <v>P21</v>
          </cell>
          <cell r="B64" t="str">
            <v>Other benefits</v>
          </cell>
          <cell r="C64">
            <v>50421100</v>
          </cell>
          <cell r="D64" t="str">
            <v>401k Exp Cap Credits</v>
          </cell>
          <cell r="E64" t="str">
            <v>604.8</v>
          </cell>
          <cell r="F64">
            <v>-5886</v>
          </cell>
          <cell r="G64">
            <v>-5619</v>
          </cell>
          <cell r="H64">
            <v>-5375</v>
          </cell>
          <cell r="I64">
            <v>-5886</v>
          </cell>
          <cell r="J64">
            <v>-5410</v>
          </cell>
          <cell r="K64">
            <v>-5660</v>
          </cell>
          <cell r="L64">
            <v>0</v>
          </cell>
          <cell r="M64">
            <v>0</v>
          </cell>
          <cell r="N64">
            <v>0</v>
          </cell>
          <cell r="O64">
            <v>0</v>
          </cell>
          <cell r="P64">
            <v>0</v>
          </cell>
          <cell r="Q64">
            <v>0</v>
          </cell>
          <cell r="R64">
            <v>-33836</v>
          </cell>
        </row>
        <row r="65">
          <cell r="A65" t="str">
            <v>P21</v>
          </cell>
          <cell r="B65" t="str">
            <v>Other benefits</v>
          </cell>
          <cell r="C65">
            <v>50422000</v>
          </cell>
          <cell r="D65" t="str">
            <v>DCP Expense</v>
          </cell>
          <cell r="E65" t="str">
            <v>604.8</v>
          </cell>
          <cell r="F65">
            <v>28740</v>
          </cell>
          <cell r="G65">
            <v>27491</v>
          </cell>
          <cell r="H65">
            <v>26241</v>
          </cell>
          <cell r="I65">
            <v>28740</v>
          </cell>
          <cell r="J65">
            <v>26567</v>
          </cell>
          <cell r="K65">
            <v>27832</v>
          </cell>
          <cell r="L65">
            <v>0</v>
          </cell>
          <cell r="M65">
            <v>0</v>
          </cell>
          <cell r="N65">
            <v>0</v>
          </cell>
          <cell r="O65">
            <v>0</v>
          </cell>
          <cell r="P65">
            <v>0</v>
          </cell>
          <cell r="Q65">
            <v>0</v>
          </cell>
          <cell r="R65">
            <v>165611</v>
          </cell>
        </row>
        <row r="66">
          <cell r="A66" t="str">
            <v>P21</v>
          </cell>
          <cell r="B66" t="str">
            <v>Other benefits</v>
          </cell>
          <cell r="C66">
            <v>50422100</v>
          </cell>
          <cell r="D66" t="str">
            <v>DCP Exp Cap Credits</v>
          </cell>
          <cell r="E66" t="str">
            <v>604.8</v>
          </cell>
          <cell r="F66">
            <v>-7080</v>
          </cell>
          <cell r="G66">
            <v>-6772</v>
          </cell>
          <cell r="H66">
            <v>-6464</v>
          </cell>
          <cell r="I66">
            <v>-7080</v>
          </cell>
          <cell r="J66">
            <v>-6511</v>
          </cell>
          <cell r="K66">
            <v>-6821</v>
          </cell>
          <cell r="L66">
            <v>0</v>
          </cell>
          <cell r="M66">
            <v>0</v>
          </cell>
          <cell r="N66">
            <v>0</v>
          </cell>
          <cell r="O66">
            <v>0</v>
          </cell>
          <cell r="P66">
            <v>0</v>
          </cell>
          <cell r="Q66">
            <v>0</v>
          </cell>
          <cell r="R66">
            <v>-40728</v>
          </cell>
        </row>
        <row r="67">
          <cell r="A67" t="str">
            <v>P21</v>
          </cell>
          <cell r="B67" t="str">
            <v>Other benefits</v>
          </cell>
          <cell r="C67">
            <v>50423000</v>
          </cell>
          <cell r="D67" t="str">
            <v>ESPP Expense</v>
          </cell>
          <cell r="E67" t="str">
            <v>604.8</v>
          </cell>
          <cell r="F67">
            <v>0</v>
          </cell>
          <cell r="G67">
            <v>2500</v>
          </cell>
          <cell r="H67">
            <v>0</v>
          </cell>
          <cell r="I67">
            <v>0</v>
          </cell>
          <cell r="J67">
            <v>2500</v>
          </cell>
          <cell r="K67">
            <v>2000</v>
          </cell>
          <cell r="L67">
            <v>0</v>
          </cell>
          <cell r="M67">
            <v>0</v>
          </cell>
          <cell r="N67">
            <v>0</v>
          </cell>
          <cell r="O67">
            <v>0</v>
          </cell>
          <cell r="P67">
            <v>0</v>
          </cell>
          <cell r="Q67">
            <v>0</v>
          </cell>
          <cell r="R67">
            <v>7000</v>
          </cell>
        </row>
        <row r="68">
          <cell r="A68" t="str">
            <v>P21</v>
          </cell>
          <cell r="B68" t="str">
            <v>Other benefits</v>
          </cell>
          <cell r="C68">
            <v>50426000</v>
          </cell>
          <cell r="D68" t="str">
            <v>Retiree Medical Exp</v>
          </cell>
          <cell r="E68" t="str">
            <v>604.8</v>
          </cell>
          <cell r="F68">
            <v>1839</v>
          </cell>
          <cell r="G68">
            <v>2045</v>
          </cell>
          <cell r="H68">
            <v>492</v>
          </cell>
          <cell r="I68">
            <v>1510</v>
          </cell>
          <cell r="J68">
            <v>1774</v>
          </cell>
          <cell r="K68">
            <v>1591</v>
          </cell>
          <cell r="L68">
            <v>0</v>
          </cell>
          <cell r="M68">
            <v>0</v>
          </cell>
          <cell r="N68">
            <v>0</v>
          </cell>
          <cell r="O68">
            <v>0</v>
          </cell>
          <cell r="P68">
            <v>0</v>
          </cell>
          <cell r="Q68">
            <v>0</v>
          </cell>
          <cell r="R68">
            <v>9251</v>
          </cell>
        </row>
        <row r="69">
          <cell r="A69" t="str">
            <v>P21</v>
          </cell>
          <cell r="B69" t="str">
            <v>Other benefits</v>
          </cell>
          <cell r="C69">
            <v>50426100</v>
          </cell>
          <cell r="D69" t="str">
            <v>Retiree Medical Cap Cr</v>
          </cell>
          <cell r="E69" t="str">
            <v>604.8</v>
          </cell>
          <cell r="F69">
            <v>-372</v>
          </cell>
          <cell r="G69">
            <v>-489</v>
          </cell>
          <cell r="H69">
            <v>-137</v>
          </cell>
          <cell r="I69">
            <v>-254</v>
          </cell>
          <cell r="J69">
            <v>-404</v>
          </cell>
          <cell r="K69">
            <v>-362</v>
          </cell>
          <cell r="L69">
            <v>0</v>
          </cell>
          <cell r="M69">
            <v>0</v>
          </cell>
          <cell r="N69">
            <v>0</v>
          </cell>
          <cell r="O69">
            <v>0</v>
          </cell>
          <cell r="P69">
            <v>0</v>
          </cell>
          <cell r="Q69">
            <v>0</v>
          </cell>
          <cell r="R69">
            <v>-2018</v>
          </cell>
        </row>
        <row r="70">
          <cell r="A70" t="str">
            <v>P21</v>
          </cell>
          <cell r="B70" t="str">
            <v>Other benefits</v>
          </cell>
          <cell r="C70">
            <v>50450000</v>
          </cell>
          <cell r="D70" t="str">
            <v>Other Welfare</v>
          </cell>
          <cell r="E70" t="str">
            <v>604.8</v>
          </cell>
          <cell r="F70">
            <v>2280</v>
          </cell>
          <cell r="G70">
            <v>2480</v>
          </cell>
          <cell r="H70">
            <v>3280</v>
          </cell>
          <cell r="I70">
            <v>10280</v>
          </cell>
          <cell r="J70">
            <v>2280</v>
          </cell>
          <cell r="K70">
            <v>3280</v>
          </cell>
          <cell r="L70">
            <v>0</v>
          </cell>
          <cell r="M70">
            <v>0</v>
          </cell>
          <cell r="N70">
            <v>0</v>
          </cell>
          <cell r="O70">
            <v>0</v>
          </cell>
          <cell r="P70">
            <v>0</v>
          </cell>
          <cell r="Q70">
            <v>0</v>
          </cell>
          <cell r="R70">
            <v>23880</v>
          </cell>
        </row>
        <row r="71">
          <cell r="A71" t="str">
            <v>P21</v>
          </cell>
          <cell r="B71" t="str">
            <v>Other benefits</v>
          </cell>
          <cell r="C71">
            <v>50451000</v>
          </cell>
          <cell r="D71" t="str">
            <v>Employee Awards</v>
          </cell>
          <cell r="E71" t="str">
            <v>604.8</v>
          </cell>
          <cell r="F71">
            <v>2050</v>
          </cell>
          <cell r="G71">
            <v>1632</v>
          </cell>
          <cell r="H71">
            <v>410</v>
          </cell>
          <cell r="I71">
            <v>123</v>
          </cell>
          <cell r="J71">
            <v>4087</v>
          </cell>
          <cell r="K71">
            <v>1026</v>
          </cell>
          <cell r="L71">
            <v>0</v>
          </cell>
          <cell r="M71">
            <v>0</v>
          </cell>
          <cell r="N71">
            <v>0</v>
          </cell>
          <cell r="O71">
            <v>0</v>
          </cell>
          <cell r="P71">
            <v>0</v>
          </cell>
          <cell r="Q71">
            <v>0</v>
          </cell>
          <cell r="R71">
            <v>9328</v>
          </cell>
        </row>
        <row r="72">
          <cell r="A72" t="str">
            <v>P21</v>
          </cell>
          <cell r="B72" t="str">
            <v>Other benefits</v>
          </cell>
          <cell r="C72">
            <v>50452000</v>
          </cell>
          <cell r="D72" t="str">
            <v>Emp Physical Exams</v>
          </cell>
          <cell r="E72" t="str">
            <v>604.8</v>
          </cell>
          <cell r="F72">
            <v>142</v>
          </cell>
          <cell r="G72">
            <v>1126</v>
          </cell>
          <cell r="H72">
            <v>167</v>
          </cell>
          <cell r="I72">
            <v>442</v>
          </cell>
          <cell r="J72">
            <v>292</v>
          </cell>
          <cell r="K72">
            <v>662</v>
          </cell>
          <cell r="L72">
            <v>0</v>
          </cell>
          <cell r="M72">
            <v>0</v>
          </cell>
          <cell r="N72">
            <v>0</v>
          </cell>
          <cell r="O72">
            <v>0</v>
          </cell>
          <cell r="P72">
            <v>0</v>
          </cell>
          <cell r="Q72">
            <v>0</v>
          </cell>
          <cell r="R72">
            <v>2831</v>
          </cell>
        </row>
        <row r="73">
          <cell r="A73" t="str">
            <v>P21</v>
          </cell>
          <cell r="B73" t="str">
            <v>Other benefits</v>
          </cell>
          <cell r="C73">
            <v>50454000</v>
          </cell>
          <cell r="D73" t="str">
            <v>Safety Incent Awards</v>
          </cell>
          <cell r="E73" t="str">
            <v>604.8</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P21</v>
          </cell>
          <cell r="B74" t="str">
            <v>Other benefits</v>
          </cell>
          <cell r="C74">
            <v>50456000</v>
          </cell>
          <cell r="D74" t="str">
            <v>Tuition Aid</v>
          </cell>
          <cell r="E74" t="str">
            <v>604.8</v>
          </cell>
          <cell r="F74">
            <v>0</v>
          </cell>
          <cell r="G74">
            <v>3500</v>
          </cell>
          <cell r="H74">
            <v>5500</v>
          </cell>
          <cell r="I74">
            <v>6000</v>
          </cell>
          <cell r="J74">
            <v>0</v>
          </cell>
          <cell r="K74">
            <v>3500</v>
          </cell>
          <cell r="L74">
            <v>0</v>
          </cell>
          <cell r="M74">
            <v>0</v>
          </cell>
          <cell r="N74">
            <v>0</v>
          </cell>
          <cell r="O74">
            <v>0</v>
          </cell>
          <cell r="P74">
            <v>0</v>
          </cell>
          <cell r="Q74">
            <v>0</v>
          </cell>
          <cell r="R74">
            <v>18500</v>
          </cell>
        </row>
        <row r="75">
          <cell r="A75" t="str">
            <v>P21</v>
          </cell>
          <cell r="B75" t="str">
            <v>Other benefits</v>
          </cell>
          <cell r="C75">
            <v>50457000</v>
          </cell>
          <cell r="D75" t="str">
            <v>Training</v>
          </cell>
          <cell r="E75" t="str">
            <v>604.8</v>
          </cell>
          <cell r="F75">
            <v>167</v>
          </cell>
          <cell r="G75">
            <v>3783</v>
          </cell>
          <cell r="H75">
            <v>624</v>
          </cell>
          <cell r="I75">
            <v>731</v>
          </cell>
          <cell r="J75">
            <v>1291</v>
          </cell>
          <cell r="K75">
            <v>267</v>
          </cell>
          <cell r="L75">
            <v>0</v>
          </cell>
          <cell r="M75">
            <v>0</v>
          </cell>
          <cell r="N75">
            <v>0</v>
          </cell>
          <cell r="O75">
            <v>0</v>
          </cell>
          <cell r="P75">
            <v>0</v>
          </cell>
          <cell r="Q75">
            <v>0</v>
          </cell>
          <cell r="R75">
            <v>6863</v>
          </cell>
        </row>
        <row r="76">
          <cell r="A76" t="str">
            <v>P21 Total</v>
          </cell>
          <cell r="F76">
            <v>44305</v>
          </cell>
          <cell r="G76">
            <v>53171</v>
          </cell>
          <cell r="H76">
            <v>45312</v>
          </cell>
          <cell r="I76">
            <v>57031</v>
          </cell>
          <cell r="J76">
            <v>47299</v>
          </cell>
          <cell r="K76">
            <v>49078</v>
          </cell>
          <cell r="L76">
            <v>44409</v>
          </cell>
          <cell r="M76">
            <v>47674</v>
          </cell>
          <cell r="N76">
            <v>58805</v>
          </cell>
          <cell r="O76">
            <v>52936</v>
          </cell>
          <cell r="P76">
            <v>46680</v>
          </cell>
          <cell r="Q76">
            <v>41636</v>
          </cell>
          <cell r="R76">
            <v>588336</v>
          </cell>
        </row>
        <row r="77">
          <cell r="A77" t="str">
            <v>P22</v>
          </cell>
          <cell r="B77" t="str">
            <v>Service Company Costs</v>
          </cell>
          <cell r="C77">
            <v>53401000</v>
          </cell>
          <cell r="D77" t="str">
            <v>AWWSC Labor OPEX</v>
          </cell>
          <cell r="E77" t="str">
            <v>634.8</v>
          </cell>
          <cell r="F77">
            <v>408888</v>
          </cell>
          <cell r="G77">
            <v>391075</v>
          </cell>
          <cell r="H77">
            <v>490711</v>
          </cell>
          <cell r="I77">
            <v>409328</v>
          </cell>
          <cell r="J77">
            <v>374271</v>
          </cell>
          <cell r="K77">
            <v>509626</v>
          </cell>
          <cell r="L77">
            <v>0</v>
          </cell>
          <cell r="M77">
            <v>0</v>
          </cell>
          <cell r="N77">
            <v>0</v>
          </cell>
          <cell r="O77">
            <v>0</v>
          </cell>
          <cell r="P77">
            <v>0</v>
          </cell>
          <cell r="Q77">
            <v>0</v>
          </cell>
          <cell r="R77">
            <v>2583899</v>
          </cell>
        </row>
        <row r="78">
          <cell r="A78" t="str">
            <v>P22</v>
          </cell>
          <cell r="B78" t="str">
            <v>Service Company Costs</v>
          </cell>
          <cell r="C78">
            <v>53401100</v>
          </cell>
          <cell r="D78" t="str">
            <v>AWWSC Pension OPEX</v>
          </cell>
          <cell r="E78" t="str">
            <v>634.8</v>
          </cell>
          <cell r="F78">
            <v>20040</v>
          </cell>
          <cell r="G78">
            <v>20040</v>
          </cell>
          <cell r="H78">
            <v>20053</v>
          </cell>
          <cell r="I78">
            <v>20053</v>
          </cell>
          <cell r="J78">
            <v>20053</v>
          </cell>
          <cell r="K78">
            <v>20053</v>
          </cell>
          <cell r="L78">
            <v>0</v>
          </cell>
          <cell r="M78">
            <v>0</v>
          </cell>
          <cell r="N78">
            <v>0</v>
          </cell>
          <cell r="O78">
            <v>0</v>
          </cell>
          <cell r="P78">
            <v>0</v>
          </cell>
          <cell r="Q78">
            <v>0</v>
          </cell>
          <cell r="R78">
            <v>120292</v>
          </cell>
        </row>
        <row r="79">
          <cell r="A79" t="str">
            <v>P22</v>
          </cell>
          <cell r="B79" t="str">
            <v>Service Company Costs</v>
          </cell>
          <cell r="C79">
            <v>53401200</v>
          </cell>
          <cell r="D79" t="str">
            <v>AWWSC Group Ins OPEX</v>
          </cell>
          <cell r="E79" t="str">
            <v>634.8</v>
          </cell>
          <cell r="F79">
            <v>53784</v>
          </cell>
          <cell r="G79">
            <v>53785</v>
          </cell>
          <cell r="H79">
            <v>53805</v>
          </cell>
          <cell r="I79">
            <v>53807</v>
          </cell>
          <cell r="J79">
            <v>53808</v>
          </cell>
          <cell r="K79">
            <v>53810</v>
          </cell>
          <cell r="L79">
            <v>0</v>
          </cell>
          <cell r="M79">
            <v>0</v>
          </cell>
          <cell r="N79">
            <v>0</v>
          </cell>
          <cell r="O79">
            <v>0</v>
          </cell>
          <cell r="P79">
            <v>0</v>
          </cell>
          <cell r="Q79">
            <v>0</v>
          </cell>
          <cell r="R79">
            <v>322799</v>
          </cell>
        </row>
        <row r="80">
          <cell r="A80" t="str">
            <v>P22</v>
          </cell>
          <cell r="B80" t="str">
            <v>Service Company Costs</v>
          </cell>
          <cell r="C80">
            <v>53401300</v>
          </cell>
          <cell r="D80" t="str">
            <v>AWWSC Other Ben OPEX</v>
          </cell>
          <cell r="E80" t="str">
            <v>634.8</v>
          </cell>
          <cell r="F80">
            <v>37937</v>
          </cell>
          <cell r="G80">
            <v>37241</v>
          </cell>
          <cell r="H80">
            <v>36825</v>
          </cell>
          <cell r="I80">
            <v>39728</v>
          </cell>
          <cell r="J80">
            <v>35516</v>
          </cell>
          <cell r="K80">
            <v>37616</v>
          </cell>
          <cell r="L80">
            <v>0</v>
          </cell>
          <cell r="M80">
            <v>0</v>
          </cell>
          <cell r="N80">
            <v>0</v>
          </cell>
          <cell r="O80">
            <v>0</v>
          </cell>
          <cell r="P80">
            <v>0</v>
          </cell>
          <cell r="Q80">
            <v>0</v>
          </cell>
          <cell r="R80">
            <v>224863</v>
          </cell>
        </row>
        <row r="81">
          <cell r="A81" t="str">
            <v>P22</v>
          </cell>
          <cell r="B81" t="str">
            <v>Service Company Costs</v>
          </cell>
          <cell r="C81">
            <v>53401400</v>
          </cell>
          <cell r="D81" t="str">
            <v>AWWSC Cont Svcs OPEX</v>
          </cell>
          <cell r="E81" t="str">
            <v>634.8</v>
          </cell>
          <cell r="F81">
            <v>55804</v>
          </cell>
          <cell r="G81">
            <v>56045</v>
          </cell>
          <cell r="H81">
            <v>60204</v>
          </cell>
          <cell r="I81">
            <v>55162</v>
          </cell>
          <cell r="J81">
            <v>55457</v>
          </cell>
          <cell r="K81">
            <v>57177</v>
          </cell>
          <cell r="L81">
            <v>0</v>
          </cell>
          <cell r="M81">
            <v>0</v>
          </cell>
          <cell r="N81">
            <v>0</v>
          </cell>
          <cell r="O81">
            <v>0</v>
          </cell>
          <cell r="P81">
            <v>0</v>
          </cell>
          <cell r="Q81">
            <v>0</v>
          </cell>
          <cell r="R81">
            <v>339849</v>
          </cell>
        </row>
        <row r="82">
          <cell r="A82" t="str">
            <v>P22</v>
          </cell>
          <cell r="B82" t="str">
            <v>Service Company Costs</v>
          </cell>
          <cell r="C82">
            <v>53401500</v>
          </cell>
          <cell r="D82" t="str">
            <v>AWWSC Off Suppl OPEX</v>
          </cell>
          <cell r="E82" t="str">
            <v>634.8</v>
          </cell>
          <cell r="F82">
            <v>28815</v>
          </cell>
          <cell r="G82">
            <v>31552</v>
          </cell>
          <cell r="H82">
            <v>36358</v>
          </cell>
          <cell r="I82">
            <v>30299</v>
          </cell>
          <cell r="J82">
            <v>30846</v>
          </cell>
          <cell r="K82">
            <v>34985</v>
          </cell>
          <cell r="L82">
            <v>837687</v>
          </cell>
          <cell r="M82">
            <v>764992</v>
          </cell>
          <cell r="N82">
            <v>899823</v>
          </cell>
          <cell r="O82">
            <v>820777</v>
          </cell>
          <cell r="P82">
            <v>828684</v>
          </cell>
          <cell r="Q82">
            <v>891880</v>
          </cell>
          <cell r="R82">
            <v>5236698</v>
          </cell>
        </row>
        <row r="83">
          <cell r="A83" t="str">
            <v>P22</v>
          </cell>
          <cell r="B83" t="str">
            <v>Service Company Costs</v>
          </cell>
          <cell r="C83">
            <v>53401600</v>
          </cell>
          <cell r="D83" t="str">
            <v>AWWSC Transportaion</v>
          </cell>
          <cell r="E83" t="str">
            <v>634.8</v>
          </cell>
          <cell r="F83">
            <v>0</v>
          </cell>
          <cell r="G83">
            <v>0</v>
          </cell>
          <cell r="H83">
            <v>0</v>
          </cell>
          <cell r="I83">
            <v>0</v>
          </cell>
          <cell r="J83">
            <v>0</v>
          </cell>
          <cell r="K83">
            <v>0</v>
          </cell>
          <cell r="L83">
            <v>0</v>
          </cell>
          <cell r="M83">
            <v>0</v>
          </cell>
          <cell r="N83">
            <v>0</v>
          </cell>
          <cell r="O83">
            <v>0</v>
          </cell>
          <cell r="P83">
            <v>0</v>
          </cell>
          <cell r="Q83">
            <v>0</v>
          </cell>
          <cell r="R83">
            <v>0</v>
          </cell>
        </row>
        <row r="84">
          <cell r="A84" t="str">
            <v>P22</v>
          </cell>
          <cell r="B84" t="str">
            <v>Service Company Costs</v>
          </cell>
          <cell r="C84">
            <v>53401700</v>
          </cell>
          <cell r="D84" t="str">
            <v>AWWSC Rents OPEX</v>
          </cell>
          <cell r="E84" t="str">
            <v>634.8</v>
          </cell>
          <cell r="F84">
            <v>23119</v>
          </cell>
          <cell r="G84">
            <v>23172</v>
          </cell>
          <cell r="H84">
            <v>23172</v>
          </cell>
          <cell r="I84">
            <v>23172</v>
          </cell>
          <cell r="J84">
            <v>23172</v>
          </cell>
          <cell r="K84">
            <v>23172</v>
          </cell>
          <cell r="L84">
            <v>0</v>
          </cell>
          <cell r="M84">
            <v>0</v>
          </cell>
          <cell r="N84">
            <v>0</v>
          </cell>
          <cell r="O84">
            <v>0</v>
          </cell>
          <cell r="P84">
            <v>0</v>
          </cell>
          <cell r="Q84">
            <v>0</v>
          </cell>
          <cell r="R84">
            <v>138979</v>
          </cell>
        </row>
        <row r="85">
          <cell r="A85" t="str">
            <v>P22</v>
          </cell>
          <cell r="B85" t="str">
            <v>Service Company Costs</v>
          </cell>
          <cell r="C85">
            <v>53401800</v>
          </cell>
          <cell r="D85" t="str">
            <v>AWWSC Other operting supplies</v>
          </cell>
          <cell r="E85" t="str">
            <v>634.8</v>
          </cell>
          <cell r="F85">
            <v>48628</v>
          </cell>
          <cell r="G85">
            <v>42346</v>
          </cell>
          <cell r="H85">
            <v>44994</v>
          </cell>
          <cell r="I85">
            <v>49750</v>
          </cell>
          <cell r="J85">
            <v>41971</v>
          </cell>
          <cell r="K85">
            <v>32890</v>
          </cell>
          <cell r="L85">
            <v>0</v>
          </cell>
          <cell r="M85">
            <v>0</v>
          </cell>
          <cell r="N85">
            <v>0</v>
          </cell>
          <cell r="O85">
            <v>0</v>
          </cell>
          <cell r="P85">
            <v>0</v>
          </cell>
          <cell r="Q85">
            <v>0</v>
          </cell>
          <cell r="R85">
            <v>260579</v>
          </cell>
        </row>
        <row r="86">
          <cell r="A86" t="str">
            <v>P22</v>
          </cell>
          <cell r="B86" t="str">
            <v>Service Company Costs</v>
          </cell>
          <cell r="C86">
            <v>53401900</v>
          </cell>
          <cell r="D86" t="str">
            <v>AWWSC Maint OPEX</v>
          </cell>
          <cell r="E86" t="str">
            <v>634.8</v>
          </cell>
          <cell r="F86">
            <v>20641</v>
          </cell>
          <cell r="G86">
            <v>20641</v>
          </cell>
          <cell r="H86">
            <v>20641</v>
          </cell>
          <cell r="I86">
            <v>20641</v>
          </cell>
          <cell r="J86">
            <v>20641</v>
          </cell>
          <cell r="K86">
            <v>20641</v>
          </cell>
          <cell r="L86">
            <v>0</v>
          </cell>
          <cell r="M86">
            <v>0</v>
          </cell>
          <cell r="N86">
            <v>0</v>
          </cell>
          <cell r="O86">
            <v>0</v>
          </cell>
          <cell r="P86">
            <v>0</v>
          </cell>
          <cell r="Q86">
            <v>0</v>
          </cell>
          <cell r="R86">
            <v>123846</v>
          </cell>
        </row>
        <row r="87">
          <cell r="A87" t="str">
            <v>P22</v>
          </cell>
          <cell r="B87" t="str">
            <v>Service Company Costs</v>
          </cell>
          <cell r="C87">
            <v>53402200</v>
          </cell>
          <cell r="D87" t="str">
            <v>AWWSC Dpr/Amrt OPEX</v>
          </cell>
          <cell r="E87" t="str">
            <v>634.8</v>
          </cell>
          <cell r="F87">
            <v>70897</v>
          </cell>
          <cell r="G87">
            <v>70893</v>
          </cell>
          <cell r="H87">
            <v>72318</v>
          </cell>
          <cell r="I87">
            <v>72295</v>
          </cell>
          <cell r="J87">
            <v>72211</v>
          </cell>
          <cell r="K87">
            <v>68757</v>
          </cell>
          <cell r="L87">
            <v>0</v>
          </cell>
          <cell r="M87">
            <v>0</v>
          </cell>
          <cell r="N87">
            <v>0</v>
          </cell>
          <cell r="O87">
            <v>0</v>
          </cell>
          <cell r="P87">
            <v>0</v>
          </cell>
          <cell r="Q87">
            <v>0</v>
          </cell>
          <cell r="R87">
            <v>427371</v>
          </cell>
        </row>
        <row r="88">
          <cell r="A88" t="str">
            <v>P22</v>
          </cell>
          <cell r="B88" t="str">
            <v>Service Company Costs</v>
          </cell>
          <cell r="C88">
            <v>53402300</v>
          </cell>
          <cell r="D88" t="str">
            <v>AWWSC Gen Tax OPEX</v>
          </cell>
          <cell r="E88" t="str">
            <v>634.8</v>
          </cell>
          <cell r="F88">
            <v>32556</v>
          </cell>
          <cell r="G88">
            <v>30126</v>
          </cell>
          <cell r="H88">
            <v>26817</v>
          </cell>
          <cell r="I88">
            <v>27190</v>
          </cell>
          <cell r="J88">
            <v>23837</v>
          </cell>
          <cell r="K88">
            <v>23403</v>
          </cell>
          <cell r="L88">
            <v>0</v>
          </cell>
          <cell r="M88">
            <v>0</v>
          </cell>
          <cell r="N88">
            <v>0</v>
          </cell>
          <cell r="O88">
            <v>0</v>
          </cell>
          <cell r="P88">
            <v>0</v>
          </cell>
          <cell r="Q88">
            <v>0</v>
          </cell>
          <cell r="R88">
            <v>163929</v>
          </cell>
        </row>
        <row r="89">
          <cell r="A89" t="str">
            <v>P22</v>
          </cell>
          <cell r="B89" t="str">
            <v>Service Company Costs</v>
          </cell>
          <cell r="C89">
            <v>53402400</v>
          </cell>
          <cell r="D89" t="str">
            <v>AWWSC Interest OPEX</v>
          </cell>
          <cell r="E89" t="str">
            <v>634.8</v>
          </cell>
          <cell r="F89">
            <v>8761</v>
          </cell>
          <cell r="G89">
            <v>8542</v>
          </cell>
          <cell r="H89">
            <v>8323</v>
          </cell>
          <cell r="I89">
            <v>8428</v>
          </cell>
          <cell r="J89">
            <v>8203</v>
          </cell>
          <cell r="K89">
            <v>7978</v>
          </cell>
          <cell r="L89">
            <v>0</v>
          </cell>
          <cell r="M89">
            <v>0</v>
          </cell>
          <cell r="N89">
            <v>0</v>
          </cell>
          <cell r="O89">
            <v>0</v>
          </cell>
          <cell r="P89">
            <v>0</v>
          </cell>
          <cell r="Q89">
            <v>0</v>
          </cell>
          <cell r="R89">
            <v>50235</v>
          </cell>
        </row>
        <row r="90">
          <cell r="A90" t="str">
            <v>P22</v>
          </cell>
          <cell r="B90" t="str">
            <v>Service Company Costs</v>
          </cell>
          <cell r="C90">
            <v>53402500</v>
          </cell>
          <cell r="D90" t="str">
            <v>AWWSC Oth Inc OPEX</v>
          </cell>
          <cell r="E90" t="str">
            <v>634.8</v>
          </cell>
          <cell r="F90">
            <v>-1540</v>
          </cell>
          <cell r="G90">
            <v>-1540</v>
          </cell>
          <cell r="H90">
            <v>-1540</v>
          </cell>
          <cell r="I90">
            <v>-1540</v>
          </cell>
          <cell r="J90">
            <v>-1540</v>
          </cell>
          <cell r="K90">
            <v>-1540</v>
          </cell>
          <cell r="L90">
            <v>0</v>
          </cell>
          <cell r="M90">
            <v>0</v>
          </cell>
          <cell r="N90">
            <v>0</v>
          </cell>
          <cell r="O90">
            <v>0</v>
          </cell>
          <cell r="P90">
            <v>0</v>
          </cell>
          <cell r="Q90">
            <v>0</v>
          </cell>
          <cell r="R90">
            <v>-9240</v>
          </cell>
        </row>
        <row r="91">
          <cell r="A91" t="str">
            <v>P22 Total</v>
          </cell>
          <cell r="F91">
            <v>808330</v>
          </cell>
          <cell r="G91">
            <v>783918</v>
          </cell>
          <cell r="H91">
            <v>892681</v>
          </cell>
          <cell r="I91">
            <v>808313</v>
          </cell>
          <cell r="J91">
            <v>758446</v>
          </cell>
          <cell r="K91">
            <v>888568</v>
          </cell>
          <cell r="L91">
            <v>837687</v>
          </cell>
          <cell r="M91">
            <v>764992</v>
          </cell>
          <cell r="N91">
            <v>899823</v>
          </cell>
          <cell r="O91">
            <v>820777</v>
          </cell>
          <cell r="P91">
            <v>828684</v>
          </cell>
          <cell r="Q91">
            <v>891880</v>
          </cell>
          <cell r="R91">
            <v>9984099</v>
          </cell>
        </row>
        <row r="92">
          <cell r="A92" t="str">
            <v>P23</v>
          </cell>
          <cell r="B92" t="str">
            <v>Contracted services</v>
          </cell>
          <cell r="C92">
            <v>53110000</v>
          </cell>
          <cell r="D92" t="str">
            <v>Contr Svc-Eng</v>
          </cell>
          <cell r="E92" t="str">
            <v>631.8</v>
          </cell>
          <cell r="F92">
            <v>0</v>
          </cell>
          <cell r="G92">
            <v>0</v>
          </cell>
          <cell r="H92">
            <v>0</v>
          </cell>
          <cell r="I92">
            <v>0</v>
          </cell>
          <cell r="J92">
            <v>0</v>
          </cell>
          <cell r="K92">
            <v>0</v>
          </cell>
          <cell r="L92">
            <v>0</v>
          </cell>
          <cell r="M92">
            <v>0</v>
          </cell>
          <cell r="N92">
            <v>0</v>
          </cell>
          <cell r="O92">
            <v>0</v>
          </cell>
          <cell r="P92">
            <v>0</v>
          </cell>
          <cell r="Q92">
            <v>0</v>
          </cell>
          <cell r="R92">
            <v>0</v>
          </cell>
        </row>
        <row r="93">
          <cell r="A93" t="str">
            <v>P23</v>
          </cell>
          <cell r="B93" t="str">
            <v>Contracted services</v>
          </cell>
          <cell r="C93">
            <v>53150000</v>
          </cell>
          <cell r="D93" t="str">
            <v>Contr Svc-Other</v>
          </cell>
          <cell r="E93" t="str">
            <v>636.8</v>
          </cell>
          <cell r="F93">
            <v>31856</v>
          </cell>
          <cell r="G93">
            <v>33712</v>
          </cell>
          <cell r="H93">
            <v>37428</v>
          </cell>
          <cell r="I93">
            <v>32039</v>
          </cell>
          <cell r="J93">
            <v>33485</v>
          </cell>
          <cell r="K93">
            <v>27608</v>
          </cell>
          <cell r="L93">
            <v>89004</v>
          </cell>
          <cell r="M93">
            <v>78465</v>
          </cell>
          <cell r="N93">
            <v>81579</v>
          </cell>
          <cell r="O93">
            <v>79761</v>
          </cell>
          <cell r="P93">
            <v>82930</v>
          </cell>
          <cell r="Q93">
            <v>85945</v>
          </cell>
          <cell r="R93">
            <v>693812</v>
          </cell>
        </row>
        <row r="94">
          <cell r="A94" t="str">
            <v>P23</v>
          </cell>
          <cell r="B94" t="str">
            <v>Contracted services</v>
          </cell>
          <cell r="C94">
            <v>53151000</v>
          </cell>
          <cell r="D94" t="str">
            <v>Contract Svc - Temp Empl</v>
          </cell>
          <cell r="E94" t="str">
            <v>636.8</v>
          </cell>
          <cell r="F94">
            <v>834</v>
          </cell>
          <cell r="G94">
            <v>834</v>
          </cell>
          <cell r="H94">
            <v>834</v>
          </cell>
          <cell r="I94">
            <v>834</v>
          </cell>
          <cell r="J94">
            <v>834</v>
          </cell>
          <cell r="K94">
            <v>834</v>
          </cell>
          <cell r="L94">
            <v>0</v>
          </cell>
          <cell r="M94">
            <v>0</v>
          </cell>
          <cell r="N94">
            <v>0</v>
          </cell>
          <cell r="O94">
            <v>0</v>
          </cell>
          <cell r="P94">
            <v>0</v>
          </cell>
          <cell r="Q94">
            <v>0</v>
          </cell>
          <cell r="R94">
            <v>5004</v>
          </cell>
        </row>
        <row r="95">
          <cell r="A95" t="str">
            <v>P23</v>
          </cell>
          <cell r="B95" t="str">
            <v>Contracted services</v>
          </cell>
          <cell r="C95">
            <v>53152000</v>
          </cell>
          <cell r="D95" t="str">
            <v>Contr Svc-Lab Testng</v>
          </cell>
          <cell r="E95" t="str">
            <v>635.3</v>
          </cell>
          <cell r="F95">
            <v>2584</v>
          </cell>
          <cell r="G95">
            <v>2584</v>
          </cell>
          <cell r="H95">
            <v>2584</v>
          </cell>
          <cell r="I95">
            <v>3584</v>
          </cell>
          <cell r="J95">
            <v>2584</v>
          </cell>
          <cell r="K95">
            <v>2584</v>
          </cell>
          <cell r="L95">
            <v>0</v>
          </cell>
          <cell r="M95">
            <v>0</v>
          </cell>
          <cell r="N95">
            <v>0</v>
          </cell>
          <cell r="O95">
            <v>0</v>
          </cell>
          <cell r="P95">
            <v>0</v>
          </cell>
          <cell r="Q95">
            <v>0</v>
          </cell>
          <cell r="R95">
            <v>16504</v>
          </cell>
        </row>
        <row r="96">
          <cell r="A96" t="str">
            <v>P23</v>
          </cell>
          <cell r="B96" t="str">
            <v>Contracted services</v>
          </cell>
          <cell r="C96">
            <v>53154000</v>
          </cell>
          <cell r="D96" t="str">
            <v>Contr Svc-Audit Fees</v>
          </cell>
          <cell r="E96" t="str">
            <v>632.8</v>
          </cell>
          <cell r="F96">
            <v>13355</v>
          </cell>
          <cell r="G96">
            <v>13355</v>
          </cell>
          <cell r="H96">
            <v>13355</v>
          </cell>
          <cell r="I96">
            <v>13355</v>
          </cell>
          <cell r="J96">
            <v>13355</v>
          </cell>
          <cell r="K96">
            <v>13355</v>
          </cell>
          <cell r="L96">
            <v>0</v>
          </cell>
          <cell r="M96">
            <v>0</v>
          </cell>
          <cell r="N96">
            <v>0</v>
          </cell>
          <cell r="O96">
            <v>0</v>
          </cell>
          <cell r="P96">
            <v>0</v>
          </cell>
          <cell r="Q96">
            <v>0</v>
          </cell>
          <cell r="R96">
            <v>80130</v>
          </cell>
        </row>
        <row r="97">
          <cell r="A97" t="str">
            <v>P23</v>
          </cell>
          <cell r="B97" t="str">
            <v>Contracted services</v>
          </cell>
          <cell r="C97">
            <v>53155000</v>
          </cell>
          <cell r="D97" t="str">
            <v>Contr Svc-Legal</v>
          </cell>
          <cell r="E97" t="str">
            <v>633.8</v>
          </cell>
          <cell r="F97">
            <v>24833</v>
          </cell>
          <cell r="G97">
            <v>24833</v>
          </cell>
          <cell r="H97">
            <v>24833</v>
          </cell>
          <cell r="I97">
            <v>24833</v>
          </cell>
          <cell r="J97">
            <v>24833</v>
          </cell>
          <cell r="K97">
            <v>24833</v>
          </cell>
          <cell r="L97">
            <v>0</v>
          </cell>
          <cell r="M97">
            <v>0</v>
          </cell>
          <cell r="N97">
            <v>0</v>
          </cell>
          <cell r="O97">
            <v>0</v>
          </cell>
          <cell r="P97">
            <v>0</v>
          </cell>
          <cell r="Q97">
            <v>0</v>
          </cell>
          <cell r="R97">
            <v>148998</v>
          </cell>
        </row>
        <row r="98">
          <cell r="A98" t="str">
            <v>P23 Total</v>
          </cell>
          <cell r="F98">
            <v>73462</v>
          </cell>
          <cell r="G98">
            <v>75318</v>
          </cell>
          <cell r="H98">
            <v>79034</v>
          </cell>
          <cell r="I98">
            <v>74645</v>
          </cell>
          <cell r="J98">
            <v>75091</v>
          </cell>
          <cell r="K98">
            <v>69214</v>
          </cell>
          <cell r="L98">
            <v>89004</v>
          </cell>
          <cell r="M98">
            <v>78465</v>
          </cell>
          <cell r="N98">
            <v>81579</v>
          </cell>
          <cell r="O98">
            <v>79761</v>
          </cell>
          <cell r="P98">
            <v>82930</v>
          </cell>
          <cell r="Q98">
            <v>85945</v>
          </cell>
          <cell r="R98">
            <v>944448</v>
          </cell>
        </row>
        <row r="99">
          <cell r="A99" t="str">
            <v>P24</v>
          </cell>
          <cell r="B99" t="str">
            <v>Building Maintenance and Services</v>
          </cell>
          <cell r="C99">
            <v>52532000</v>
          </cell>
          <cell r="D99" t="str">
            <v>Electricity</v>
          </cell>
          <cell r="E99" t="str">
            <v>675.8</v>
          </cell>
          <cell r="F99">
            <v>12171</v>
          </cell>
          <cell r="G99">
            <v>12812</v>
          </cell>
          <cell r="H99">
            <v>12078</v>
          </cell>
          <cell r="I99">
            <v>9367</v>
          </cell>
          <cell r="J99">
            <v>10835</v>
          </cell>
          <cell r="K99">
            <v>10835</v>
          </cell>
          <cell r="L99">
            <v>57519</v>
          </cell>
          <cell r="M99">
            <v>79861</v>
          </cell>
          <cell r="N99">
            <v>61020</v>
          </cell>
          <cell r="O99">
            <v>52849</v>
          </cell>
          <cell r="P99">
            <v>60563</v>
          </cell>
          <cell r="Q99">
            <v>63109</v>
          </cell>
          <cell r="R99">
            <v>443019</v>
          </cell>
        </row>
        <row r="100">
          <cell r="A100" t="str">
            <v>P24</v>
          </cell>
          <cell r="B100" t="str">
            <v>Building Maintenance and Services</v>
          </cell>
          <cell r="C100">
            <v>52546000</v>
          </cell>
          <cell r="D100" t="str">
            <v>Grounds Keeping</v>
          </cell>
          <cell r="E100" t="str">
            <v>675.8</v>
          </cell>
          <cell r="F100">
            <v>16353</v>
          </cell>
          <cell r="G100">
            <v>7945</v>
          </cell>
          <cell r="H100">
            <v>12502</v>
          </cell>
          <cell r="I100">
            <v>19292</v>
          </cell>
          <cell r="J100">
            <v>9773</v>
          </cell>
          <cell r="K100">
            <v>37416</v>
          </cell>
          <cell r="L100">
            <v>0</v>
          </cell>
          <cell r="M100">
            <v>0</v>
          </cell>
          <cell r="N100">
            <v>0</v>
          </cell>
          <cell r="O100">
            <v>0</v>
          </cell>
          <cell r="P100">
            <v>0</v>
          </cell>
          <cell r="Q100">
            <v>0</v>
          </cell>
          <cell r="R100">
            <v>103281</v>
          </cell>
        </row>
        <row r="101">
          <cell r="A101" t="str">
            <v>P24</v>
          </cell>
          <cell r="B101" t="str">
            <v>Building Maintenance and Services</v>
          </cell>
          <cell r="C101">
            <v>52548000</v>
          </cell>
          <cell r="D101" t="str">
            <v>Heating Oil/Gas</v>
          </cell>
          <cell r="E101" t="str">
            <v>675.8</v>
          </cell>
          <cell r="F101">
            <v>2667</v>
          </cell>
          <cell r="G101">
            <v>2667</v>
          </cell>
          <cell r="H101">
            <v>2667</v>
          </cell>
          <cell r="I101">
            <v>2667</v>
          </cell>
          <cell r="J101">
            <v>2667</v>
          </cell>
          <cell r="K101">
            <v>2667</v>
          </cell>
          <cell r="L101">
            <v>0</v>
          </cell>
          <cell r="M101">
            <v>0</v>
          </cell>
          <cell r="N101">
            <v>0</v>
          </cell>
          <cell r="O101">
            <v>0</v>
          </cell>
          <cell r="P101">
            <v>0</v>
          </cell>
          <cell r="Q101">
            <v>0</v>
          </cell>
          <cell r="R101">
            <v>16002</v>
          </cell>
        </row>
        <row r="102">
          <cell r="A102" t="str">
            <v>P24</v>
          </cell>
          <cell r="B102" t="str">
            <v>Building Maintenance and Services</v>
          </cell>
          <cell r="C102">
            <v>52550000</v>
          </cell>
          <cell r="D102" t="str">
            <v>Janitorial</v>
          </cell>
          <cell r="E102" t="str">
            <v>675.8</v>
          </cell>
          <cell r="F102">
            <v>6262</v>
          </cell>
          <cell r="G102">
            <v>7137</v>
          </cell>
          <cell r="H102">
            <v>8778</v>
          </cell>
          <cell r="I102">
            <v>7452</v>
          </cell>
          <cell r="J102">
            <v>7137</v>
          </cell>
          <cell r="K102">
            <v>-2782</v>
          </cell>
          <cell r="L102">
            <v>0</v>
          </cell>
          <cell r="M102">
            <v>0</v>
          </cell>
          <cell r="N102">
            <v>0</v>
          </cell>
          <cell r="O102">
            <v>0</v>
          </cell>
          <cell r="P102">
            <v>0</v>
          </cell>
          <cell r="Q102">
            <v>0</v>
          </cell>
          <cell r="R102">
            <v>33984</v>
          </cell>
        </row>
        <row r="103">
          <cell r="A103" t="str">
            <v>P24</v>
          </cell>
          <cell r="B103" t="str">
            <v>Building Maintenance and Services</v>
          </cell>
          <cell r="C103">
            <v>52571000</v>
          </cell>
          <cell r="D103" t="str">
            <v>Security Svc</v>
          </cell>
          <cell r="E103" t="str">
            <v>675.8</v>
          </cell>
          <cell r="F103">
            <v>2968</v>
          </cell>
          <cell r="G103">
            <v>2968</v>
          </cell>
          <cell r="H103">
            <v>4435</v>
          </cell>
          <cell r="I103">
            <v>2968</v>
          </cell>
          <cell r="J103">
            <v>2968</v>
          </cell>
          <cell r="K103">
            <v>2968</v>
          </cell>
          <cell r="L103">
            <v>0</v>
          </cell>
          <cell r="M103">
            <v>0</v>
          </cell>
          <cell r="N103">
            <v>0</v>
          </cell>
          <cell r="O103">
            <v>0</v>
          </cell>
          <cell r="P103">
            <v>0</v>
          </cell>
          <cell r="Q103">
            <v>0</v>
          </cell>
          <cell r="R103">
            <v>19275</v>
          </cell>
        </row>
        <row r="104">
          <cell r="A104" t="str">
            <v>P24</v>
          </cell>
          <cell r="B104" t="str">
            <v>Building Maintenance and Services</v>
          </cell>
          <cell r="C104">
            <v>52571100</v>
          </cell>
          <cell r="D104" t="str">
            <v>Additional Security Costs</v>
          </cell>
          <cell r="E104" t="str">
            <v>675.8</v>
          </cell>
          <cell r="F104">
            <v>5833</v>
          </cell>
          <cell r="G104">
            <v>5833</v>
          </cell>
          <cell r="H104">
            <v>5833</v>
          </cell>
          <cell r="I104">
            <v>5833</v>
          </cell>
          <cell r="J104">
            <v>5833</v>
          </cell>
          <cell r="K104">
            <v>5833</v>
          </cell>
          <cell r="L104">
            <v>0</v>
          </cell>
          <cell r="M104">
            <v>0</v>
          </cell>
          <cell r="N104">
            <v>0</v>
          </cell>
          <cell r="O104">
            <v>0</v>
          </cell>
          <cell r="P104">
            <v>0</v>
          </cell>
          <cell r="Q104">
            <v>0</v>
          </cell>
          <cell r="R104">
            <v>34998</v>
          </cell>
        </row>
        <row r="105">
          <cell r="A105" t="str">
            <v>P24</v>
          </cell>
          <cell r="B105" t="str">
            <v>Building Maintenance and Services</v>
          </cell>
          <cell r="C105">
            <v>52578000</v>
          </cell>
          <cell r="D105" t="str">
            <v>Trash Removal</v>
          </cell>
          <cell r="E105" t="str">
            <v>675.8</v>
          </cell>
          <cell r="F105">
            <v>1785</v>
          </cell>
          <cell r="G105">
            <v>2012</v>
          </cell>
          <cell r="H105">
            <v>1573</v>
          </cell>
          <cell r="I105">
            <v>1673</v>
          </cell>
          <cell r="J105">
            <v>1649</v>
          </cell>
          <cell r="K105">
            <v>1868</v>
          </cell>
          <cell r="L105">
            <v>0</v>
          </cell>
          <cell r="M105">
            <v>0</v>
          </cell>
          <cell r="N105">
            <v>0</v>
          </cell>
          <cell r="O105">
            <v>0</v>
          </cell>
          <cell r="P105">
            <v>0</v>
          </cell>
          <cell r="Q105">
            <v>0</v>
          </cell>
          <cell r="R105">
            <v>10560</v>
          </cell>
        </row>
        <row r="106">
          <cell r="A106" t="str">
            <v>P24</v>
          </cell>
          <cell r="B106" t="str">
            <v>Building Maintenance and Services</v>
          </cell>
          <cell r="C106">
            <v>52583000</v>
          </cell>
          <cell r="D106" t="str">
            <v>Water &amp; WW</v>
          </cell>
          <cell r="E106" t="str">
            <v>675.8</v>
          </cell>
          <cell r="F106">
            <v>7194</v>
          </cell>
          <cell r="G106">
            <v>6961</v>
          </cell>
          <cell r="H106">
            <v>15395</v>
          </cell>
          <cell r="I106">
            <v>6603</v>
          </cell>
          <cell r="J106">
            <v>6669</v>
          </cell>
          <cell r="K106">
            <v>4929</v>
          </cell>
          <cell r="L106">
            <v>0</v>
          </cell>
          <cell r="M106">
            <v>0</v>
          </cell>
          <cell r="N106">
            <v>0</v>
          </cell>
          <cell r="O106">
            <v>0</v>
          </cell>
          <cell r="P106">
            <v>0</v>
          </cell>
          <cell r="Q106">
            <v>0</v>
          </cell>
          <cell r="R106">
            <v>47751</v>
          </cell>
        </row>
        <row r="107">
          <cell r="A107" t="str">
            <v>P24 Total</v>
          </cell>
          <cell r="F107">
            <v>55233</v>
          </cell>
          <cell r="G107">
            <v>48335</v>
          </cell>
          <cell r="H107">
            <v>63261</v>
          </cell>
          <cell r="I107">
            <v>55855</v>
          </cell>
          <cell r="J107">
            <v>47531</v>
          </cell>
          <cell r="K107">
            <v>63734</v>
          </cell>
          <cell r="L107">
            <v>57519</v>
          </cell>
          <cell r="M107">
            <v>79861</v>
          </cell>
          <cell r="N107">
            <v>61020</v>
          </cell>
          <cell r="O107">
            <v>52849</v>
          </cell>
          <cell r="P107">
            <v>60563</v>
          </cell>
          <cell r="Q107">
            <v>63109</v>
          </cell>
          <cell r="R107">
            <v>708870</v>
          </cell>
        </row>
        <row r="108">
          <cell r="A108" t="str">
            <v>P25</v>
          </cell>
          <cell r="B108" t="str">
            <v>Telecommunication expenses</v>
          </cell>
          <cell r="C108">
            <v>52574000</v>
          </cell>
          <cell r="D108" t="str">
            <v>Telephone</v>
          </cell>
          <cell r="E108" t="str">
            <v>675.8</v>
          </cell>
          <cell r="F108">
            <v>9789</v>
          </cell>
          <cell r="G108">
            <v>9810</v>
          </cell>
          <cell r="H108">
            <v>9783</v>
          </cell>
          <cell r="I108">
            <v>9785</v>
          </cell>
          <cell r="J108">
            <v>9767</v>
          </cell>
          <cell r="K108">
            <v>9783</v>
          </cell>
          <cell r="L108">
            <v>21648</v>
          </cell>
          <cell r="M108">
            <v>22003</v>
          </cell>
          <cell r="N108">
            <v>21865</v>
          </cell>
          <cell r="O108">
            <v>21873</v>
          </cell>
          <cell r="P108">
            <v>21596</v>
          </cell>
          <cell r="Q108">
            <v>21778</v>
          </cell>
          <cell r="R108">
            <v>189480</v>
          </cell>
        </row>
        <row r="109">
          <cell r="A109" t="str">
            <v>P25</v>
          </cell>
          <cell r="B109" t="str">
            <v>Telecommunication expenses</v>
          </cell>
          <cell r="C109">
            <v>52574100</v>
          </cell>
          <cell r="D109" t="str">
            <v>Cell Phone</v>
          </cell>
          <cell r="E109" t="str">
            <v>675.8</v>
          </cell>
          <cell r="F109">
            <v>9348</v>
          </cell>
          <cell r="G109">
            <v>9146</v>
          </cell>
          <cell r="H109">
            <v>9136</v>
          </cell>
          <cell r="I109">
            <v>8910</v>
          </cell>
          <cell r="J109">
            <v>9000</v>
          </cell>
          <cell r="K109">
            <v>8859</v>
          </cell>
          <cell r="L109">
            <v>0</v>
          </cell>
          <cell r="M109">
            <v>0</v>
          </cell>
          <cell r="N109">
            <v>0</v>
          </cell>
          <cell r="O109">
            <v>0</v>
          </cell>
          <cell r="P109">
            <v>0</v>
          </cell>
          <cell r="Q109">
            <v>0</v>
          </cell>
          <cell r="R109">
            <v>54399</v>
          </cell>
        </row>
        <row r="110">
          <cell r="A110" t="str">
            <v>P25</v>
          </cell>
          <cell r="B110" t="str">
            <v>Telecommunication expenses</v>
          </cell>
          <cell r="C110">
            <v>52574115</v>
          </cell>
          <cell r="D110" t="str">
            <v>Cell Phone - Customer Accounting</v>
          </cell>
          <cell r="E110" t="str">
            <v>675.7</v>
          </cell>
          <cell r="F110">
            <v>962</v>
          </cell>
          <cell r="G110">
            <v>962</v>
          </cell>
          <cell r="H110">
            <v>962</v>
          </cell>
          <cell r="I110">
            <v>962</v>
          </cell>
          <cell r="J110">
            <v>962</v>
          </cell>
          <cell r="K110">
            <v>962</v>
          </cell>
          <cell r="L110">
            <v>0</v>
          </cell>
          <cell r="M110">
            <v>0</v>
          </cell>
          <cell r="N110">
            <v>0</v>
          </cell>
          <cell r="O110">
            <v>0</v>
          </cell>
          <cell r="P110">
            <v>0</v>
          </cell>
          <cell r="Q110">
            <v>0</v>
          </cell>
          <cell r="R110">
            <v>5772</v>
          </cell>
        </row>
        <row r="111">
          <cell r="A111" t="str">
            <v>P25 Total</v>
          </cell>
          <cell r="F111">
            <v>20099</v>
          </cell>
          <cell r="G111">
            <v>19918</v>
          </cell>
          <cell r="H111">
            <v>19881</v>
          </cell>
          <cell r="I111">
            <v>19657</v>
          </cell>
          <cell r="J111">
            <v>19729</v>
          </cell>
          <cell r="K111">
            <v>19604</v>
          </cell>
          <cell r="L111">
            <v>21648</v>
          </cell>
          <cell r="M111">
            <v>22003</v>
          </cell>
          <cell r="N111">
            <v>21865</v>
          </cell>
          <cell r="O111">
            <v>21873</v>
          </cell>
          <cell r="P111">
            <v>21596</v>
          </cell>
          <cell r="Q111">
            <v>21778</v>
          </cell>
          <cell r="R111">
            <v>249651</v>
          </cell>
        </row>
        <row r="112">
          <cell r="A112" t="str">
            <v>P26</v>
          </cell>
          <cell r="B112" t="str">
            <v>Postage, printing and stationary</v>
          </cell>
          <cell r="C112">
            <v>52562500</v>
          </cell>
          <cell r="D112" t="str">
            <v>Overnight Shippng</v>
          </cell>
          <cell r="E112" t="str">
            <v>675.8</v>
          </cell>
          <cell r="F112">
            <v>2089</v>
          </cell>
          <cell r="G112">
            <v>2149</v>
          </cell>
          <cell r="H112">
            <v>2078</v>
          </cell>
          <cell r="I112">
            <v>2259</v>
          </cell>
          <cell r="J112">
            <v>2163</v>
          </cell>
          <cell r="K112">
            <v>2107</v>
          </cell>
          <cell r="L112">
            <v>2756</v>
          </cell>
          <cell r="M112">
            <v>2541</v>
          </cell>
          <cell r="N112">
            <v>3075</v>
          </cell>
          <cell r="O112">
            <v>2481</v>
          </cell>
          <cell r="P112">
            <v>2622</v>
          </cell>
          <cell r="Q112">
            <v>2828</v>
          </cell>
          <cell r="R112">
            <v>29148</v>
          </cell>
        </row>
        <row r="113">
          <cell r="A113" t="str">
            <v>P26</v>
          </cell>
          <cell r="B113" t="str">
            <v>Postage, printing and stationary</v>
          </cell>
          <cell r="C113">
            <v>52566000</v>
          </cell>
          <cell r="D113" t="str">
            <v>Postage</v>
          </cell>
          <cell r="E113" t="str">
            <v>675.8</v>
          </cell>
          <cell r="F113">
            <v>17</v>
          </cell>
          <cell r="G113">
            <v>17</v>
          </cell>
          <cell r="H113">
            <v>101</v>
          </cell>
          <cell r="I113">
            <v>765</v>
          </cell>
          <cell r="J113">
            <v>17</v>
          </cell>
          <cell r="K113">
            <v>557</v>
          </cell>
          <cell r="L113">
            <v>0</v>
          </cell>
          <cell r="M113">
            <v>0</v>
          </cell>
          <cell r="N113">
            <v>0</v>
          </cell>
          <cell r="O113">
            <v>0</v>
          </cell>
          <cell r="P113">
            <v>0</v>
          </cell>
          <cell r="Q113">
            <v>0</v>
          </cell>
          <cell r="R113">
            <v>1474</v>
          </cell>
        </row>
        <row r="114">
          <cell r="A114" t="str">
            <v>P26</v>
          </cell>
          <cell r="B114" t="str">
            <v>Postage, printing and stationary</v>
          </cell>
          <cell r="C114">
            <v>52566700</v>
          </cell>
          <cell r="D114" t="str">
            <v>Printing</v>
          </cell>
          <cell r="E114" t="str">
            <v>675.8</v>
          </cell>
          <cell r="F114">
            <v>171</v>
          </cell>
          <cell r="G114">
            <v>171</v>
          </cell>
          <cell r="H114">
            <v>171</v>
          </cell>
          <cell r="I114">
            <v>171</v>
          </cell>
          <cell r="J114">
            <v>171</v>
          </cell>
          <cell r="K114">
            <v>671</v>
          </cell>
          <cell r="L114">
            <v>0</v>
          </cell>
          <cell r="M114">
            <v>0</v>
          </cell>
          <cell r="N114">
            <v>0</v>
          </cell>
          <cell r="O114">
            <v>0</v>
          </cell>
          <cell r="P114">
            <v>0</v>
          </cell>
          <cell r="Q114">
            <v>0</v>
          </cell>
          <cell r="R114">
            <v>1526</v>
          </cell>
        </row>
        <row r="115">
          <cell r="A115" t="str">
            <v>P26 Total</v>
          </cell>
          <cell r="F115">
            <v>2277</v>
          </cell>
          <cell r="G115">
            <v>2337</v>
          </cell>
          <cell r="H115">
            <v>2350</v>
          </cell>
          <cell r="I115">
            <v>3195</v>
          </cell>
          <cell r="J115">
            <v>2351</v>
          </cell>
          <cell r="K115">
            <v>3335</v>
          </cell>
          <cell r="L115">
            <v>2756</v>
          </cell>
          <cell r="M115">
            <v>2541</v>
          </cell>
          <cell r="N115">
            <v>3075</v>
          </cell>
          <cell r="O115">
            <v>2481</v>
          </cell>
          <cell r="P115">
            <v>2622</v>
          </cell>
          <cell r="Q115">
            <v>2828</v>
          </cell>
          <cell r="R115">
            <v>32148</v>
          </cell>
        </row>
        <row r="116">
          <cell r="A116" t="str">
            <v>P27</v>
          </cell>
          <cell r="B116" t="str">
            <v>Office supplies and services</v>
          </cell>
          <cell r="C116">
            <v>52526100</v>
          </cell>
          <cell r="D116" t="str">
            <v>Credit Line Fees I/C</v>
          </cell>
          <cell r="E116" t="str">
            <v>675.8</v>
          </cell>
          <cell r="F116">
            <v>2889</v>
          </cell>
          <cell r="G116">
            <v>2889</v>
          </cell>
          <cell r="H116">
            <v>2889</v>
          </cell>
          <cell r="I116">
            <v>2889</v>
          </cell>
          <cell r="J116">
            <v>2889</v>
          </cell>
          <cell r="K116">
            <v>2889</v>
          </cell>
          <cell r="L116">
            <v>0</v>
          </cell>
          <cell r="M116">
            <v>0</v>
          </cell>
          <cell r="N116">
            <v>0</v>
          </cell>
          <cell r="O116">
            <v>0</v>
          </cell>
          <cell r="P116">
            <v>0</v>
          </cell>
          <cell r="Q116">
            <v>0</v>
          </cell>
          <cell r="R116">
            <v>17334</v>
          </cell>
        </row>
        <row r="117">
          <cell r="A117" t="str">
            <v>P27</v>
          </cell>
          <cell r="B117" t="str">
            <v>Office supplies and services</v>
          </cell>
          <cell r="C117">
            <v>52542016</v>
          </cell>
          <cell r="D117" t="str">
            <v>Forms AG</v>
          </cell>
          <cell r="E117" t="str">
            <v>675.8</v>
          </cell>
          <cell r="F117">
            <v>85</v>
          </cell>
          <cell r="G117">
            <v>85</v>
          </cell>
          <cell r="H117">
            <v>85</v>
          </cell>
          <cell r="I117">
            <v>85</v>
          </cell>
          <cell r="J117">
            <v>85</v>
          </cell>
          <cell r="K117">
            <v>85</v>
          </cell>
          <cell r="L117">
            <v>0</v>
          </cell>
          <cell r="M117">
            <v>0</v>
          </cell>
          <cell r="N117">
            <v>0</v>
          </cell>
          <cell r="O117">
            <v>0</v>
          </cell>
          <cell r="P117">
            <v>0</v>
          </cell>
          <cell r="Q117">
            <v>0</v>
          </cell>
          <cell r="R117">
            <v>510</v>
          </cell>
        </row>
        <row r="118">
          <cell r="A118" t="str">
            <v>P27</v>
          </cell>
          <cell r="B118" t="str">
            <v>Office supplies and services</v>
          </cell>
          <cell r="C118">
            <v>52562000</v>
          </cell>
          <cell r="D118" t="str">
            <v>Office Supplies</v>
          </cell>
          <cell r="E118" t="str">
            <v>675.8</v>
          </cell>
          <cell r="F118">
            <v>5625</v>
          </cell>
          <cell r="G118">
            <v>8342</v>
          </cell>
          <cell r="H118">
            <v>3612</v>
          </cell>
          <cell r="I118">
            <v>4682</v>
          </cell>
          <cell r="J118">
            <v>3811</v>
          </cell>
          <cell r="K118">
            <v>1551</v>
          </cell>
          <cell r="L118">
            <v>30401</v>
          </cell>
          <cell r="M118">
            <v>29691</v>
          </cell>
          <cell r="N118">
            <v>29573</v>
          </cell>
          <cell r="O118">
            <v>30143</v>
          </cell>
          <cell r="P118">
            <v>30325</v>
          </cell>
          <cell r="Q118">
            <v>28706</v>
          </cell>
          <cell r="R118">
            <v>206462</v>
          </cell>
        </row>
        <row r="119">
          <cell r="A119" t="str">
            <v>P27</v>
          </cell>
          <cell r="B119" t="str">
            <v>Office supplies and services</v>
          </cell>
          <cell r="C119">
            <v>52571500</v>
          </cell>
          <cell r="D119" t="str">
            <v>Software Licenses</v>
          </cell>
          <cell r="E119" t="str">
            <v>675.8</v>
          </cell>
          <cell r="F119">
            <v>16908</v>
          </cell>
          <cell r="G119">
            <v>16908</v>
          </cell>
          <cell r="H119">
            <v>16908</v>
          </cell>
          <cell r="I119">
            <v>16908</v>
          </cell>
          <cell r="J119">
            <v>16908</v>
          </cell>
          <cell r="K119">
            <v>16908</v>
          </cell>
          <cell r="L119">
            <v>0</v>
          </cell>
          <cell r="M119">
            <v>0</v>
          </cell>
          <cell r="N119">
            <v>0</v>
          </cell>
          <cell r="O119">
            <v>0</v>
          </cell>
          <cell r="P119">
            <v>0</v>
          </cell>
          <cell r="Q119">
            <v>0</v>
          </cell>
          <cell r="R119">
            <v>101448</v>
          </cell>
        </row>
        <row r="120">
          <cell r="A120" t="str">
            <v>P27</v>
          </cell>
          <cell r="B120" t="str">
            <v>Office supplies and services</v>
          </cell>
          <cell r="C120">
            <v>52582000</v>
          </cell>
          <cell r="D120" t="str">
            <v>Uniforms</v>
          </cell>
          <cell r="E120" t="str">
            <v>675.7</v>
          </cell>
          <cell r="F120">
            <v>3538</v>
          </cell>
          <cell r="G120">
            <v>3393</v>
          </cell>
          <cell r="H120">
            <v>3481</v>
          </cell>
          <cell r="I120">
            <v>3552</v>
          </cell>
          <cell r="J120">
            <v>3552</v>
          </cell>
          <cell r="K120">
            <v>3545</v>
          </cell>
          <cell r="L120">
            <v>0</v>
          </cell>
          <cell r="M120">
            <v>0</v>
          </cell>
          <cell r="N120">
            <v>0</v>
          </cell>
          <cell r="O120">
            <v>0</v>
          </cell>
          <cell r="P120">
            <v>0</v>
          </cell>
          <cell r="Q120">
            <v>0</v>
          </cell>
          <cell r="R120">
            <v>21061</v>
          </cell>
        </row>
        <row r="121">
          <cell r="A121" t="str">
            <v>P27 Total</v>
          </cell>
          <cell r="F121">
            <v>29045</v>
          </cell>
          <cell r="G121">
            <v>31617</v>
          </cell>
          <cell r="H121">
            <v>26975</v>
          </cell>
          <cell r="I121">
            <v>28116</v>
          </cell>
          <cell r="J121">
            <v>27245</v>
          </cell>
          <cell r="K121">
            <v>24978</v>
          </cell>
          <cell r="L121">
            <v>30401</v>
          </cell>
          <cell r="M121">
            <v>29691</v>
          </cell>
          <cell r="N121">
            <v>29573</v>
          </cell>
          <cell r="O121">
            <v>30143</v>
          </cell>
          <cell r="P121">
            <v>30325</v>
          </cell>
          <cell r="Q121">
            <v>28706</v>
          </cell>
          <cell r="R121">
            <v>346815</v>
          </cell>
        </row>
        <row r="122">
          <cell r="A122" t="str">
            <v>P28</v>
          </cell>
          <cell r="B122" t="str">
            <v>Advertising &amp; marketing expenses</v>
          </cell>
          <cell r="C122">
            <v>52503000</v>
          </cell>
          <cell r="D122" t="str">
            <v>Advertising</v>
          </cell>
          <cell r="E122" t="str">
            <v>660.8</v>
          </cell>
          <cell r="F122">
            <v>1000</v>
          </cell>
          <cell r="G122">
            <v>750</v>
          </cell>
          <cell r="H122">
            <v>1000</v>
          </cell>
          <cell r="I122">
            <v>1000</v>
          </cell>
          <cell r="J122">
            <v>750</v>
          </cell>
          <cell r="K122">
            <v>1000</v>
          </cell>
          <cell r="L122">
            <v>1100</v>
          </cell>
          <cell r="M122">
            <v>825</v>
          </cell>
          <cell r="N122">
            <v>1100</v>
          </cell>
          <cell r="O122">
            <v>1100</v>
          </cell>
          <cell r="P122">
            <v>825</v>
          </cell>
          <cell r="Q122">
            <v>1100</v>
          </cell>
          <cell r="R122">
            <v>11550</v>
          </cell>
        </row>
        <row r="123">
          <cell r="A123" t="str">
            <v>P28 Total</v>
          </cell>
          <cell r="F123">
            <v>1000</v>
          </cell>
          <cell r="G123">
            <v>750</v>
          </cell>
          <cell r="H123">
            <v>1000</v>
          </cell>
          <cell r="I123">
            <v>1000</v>
          </cell>
          <cell r="J123">
            <v>750</v>
          </cell>
          <cell r="K123">
            <v>1000</v>
          </cell>
          <cell r="L123">
            <v>1100</v>
          </cell>
          <cell r="M123">
            <v>825</v>
          </cell>
          <cell r="N123">
            <v>1100</v>
          </cell>
          <cell r="O123">
            <v>1100</v>
          </cell>
          <cell r="P123">
            <v>825</v>
          </cell>
          <cell r="Q123">
            <v>1100</v>
          </cell>
          <cell r="R123">
            <v>11550</v>
          </cell>
        </row>
        <row r="124">
          <cell r="A124" t="str">
            <v>P29</v>
          </cell>
          <cell r="B124" t="str">
            <v>Employee related expense travel &amp; entertainme</v>
          </cell>
          <cell r="C124">
            <v>52534000</v>
          </cell>
          <cell r="D124" t="str">
            <v>Employee Expenses</v>
          </cell>
          <cell r="E124" t="str">
            <v>675.8</v>
          </cell>
          <cell r="F124">
            <v>11221</v>
          </cell>
          <cell r="G124">
            <v>6121</v>
          </cell>
          <cell r="H124">
            <v>7621</v>
          </cell>
          <cell r="I124">
            <v>8717</v>
          </cell>
          <cell r="J124">
            <v>5717</v>
          </cell>
          <cell r="K124">
            <v>6721</v>
          </cell>
          <cell r="L124">
            <v>11580</v>
          </cell>
          <cell r="M124">
            <v>9228</v>
          </cell>
          <cell r="N124">
            <v>12823</v>
          </cell>
          <cell r="O124">
            <v>11616</v>
          </cell>
          <cell r="P124">
            <v>11601</v>
          </cell>
          <cell r="Q124">
            <v>12639</v>
          </cell>
          <cell r="R124">
            <v>115605</v>
          </cell>
        </row>
        <row r="125">
          <cell r="A125" t="str">
            <v>P29</v>
          </cell>
          <cell r="B125" t="str">
            <v>Employee related expense travel &amp; entertainme</v>
          </cell>
          <cell r="C125">
            <v>52534021</v>
          </cell>
          <cell r="D125" t="str">
            <v>Travel - Meals</v>
          </cell>
          <cell r="E125" t="str">
            <v>675.8</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A126" t="str">
            <v>P29</v>
          </cell>
          <cell r="B126" t="str">
            <v>Employee related expense travel &amp; entertainme</v>
          </cell>
          <cell r="C126">
            <v>52534200</v>
          </cell>
          <cell r="D126" t="str">
            <v>Conferences &amp; Reg</v>
          </cell>
          <cell r="E126" t="str">
            <v>675.8</v>
          </cell>
          <cell r="F126">
            <v>3075</v>
          </cell>
          <cell r="G126">
            <v>2425</v>
          </cell>
          <cell r="H126">
            <v>1125</v>
          </cell>
          <cell r="I126">
            <v>1125</v>
          </cell>
          <cell r="J126">
            <v>1775</v>
          </cell>
          <cell r="K126">
            <v>3424</v>
          </cell>
          <cell r="L126">
            <v>0</v>
          </cell>
          <cell r="M126">
            <v>0</v>
          </cell>
          <cell r="N126">
            <v>0</v>
          </cell>
          <cell r="O126">
            <v>0</v>
          </cell>
          <cell r="P126">
            <v>0</v>
          </cell>
          <cell r="Q126">
            <v>0</v>
          </cell>
          <cell r="R126">
            <v>12949</v>
          </cell>
        </row>
        <row r="127">
          <cell r="A127" t="str">
            <v>P29</v>
          </cell>
          <cell r="B127" t="str">
            <v>Employee related expense travel &amp; entertainme</v>
          </cell>
          <cell r="C127">
            <v>52535000</v>
          </cell>
          <cell r="D127" t="str">
            <v>Meals Deductible</v>
          </cell>
          <cell r="E127" t="str">
            <v>675.8</v>
          </cell>
          <cell r="F127">
            <v>2812</v>
          </cell>
          <cell r="G127">
            <v>2512</v>
          </cell>
          <cell r="H127">
            <v>3345</v>
          </cell>
          <cell r="I127">
            <v>3619</v>
          </cell>
          <cell r="J127">
            <v>2459</v>
          </cell>
          <cell r="K127">
            <v>3359</v>
          </cell>
          <cell r="L127">
            <v>0</v>
          </cell>
          <cell r="M127">
            <v>0</v>
          </cell>
          <cell r="N127">
            <v>0</v>
          </cell>
          <cell r="O127">
            <v>0</v>
          </cell>
          <cell r="P127">
            <v>0</v>
          </cell>
          <cell r="Q127">
            <v>0</v>
          </cell>
          <cell r="R127">
            <v>18106</v>
          </cell>
        </row>
        <row r="128">
          <cell r="A128" t="str">
            <v>P29 Total</v>
          </cell>
          <cell r="F128">
            <v>17108</v>
          </cell>
          <cell r="G128">
            <v>11058</v>
          </cell>
          <cell r="H128">
            <v>12091</v>
          </cell>
          <cell r="I128">
            <v>13461</v>
          </cell>
          <cell r="J128">
            <v>9951</v>
          </cell>
          <cell r="K128">
            <v>13504</v>
          </cell>
          <cell r="L128">
            <v>11580</v>
          </cell>
          <cell r="M128">
            <v>9228</v>
          </cell>
          <cell r="N128">
            <v>12823</v>
          </cell>
          <cell r="O128">
            <v>11616</v>
          </cell>
          <cell r="P128">
            <v>11601</v>
          </cell>
          <cell r="Q128">
            <v>12639</v>
          </cell>
          <cell r="R128">
            <v>146660</v>
          </cell>
        </row>
        <row r="129">
          <cell r="A129" t="str">
            <v>P30</v>
          </cell>
          <cell r="B129" t="str">
            <v>Miscellaneous expenses</v>
          </cell>
          <cell r="C129">
            <v>52000000</v>
          </cell>
          <cell r="D129" t="str">
            <v>M&amp;S Expense (O&amp;M)</v>
          </cell>
          <cell r="E129" t="str">
            <v>620.5</v>
          </cell>
          <cell r="F129">
            <v>13771</v>
          </cell>
          <cell r="G129">
            <v>13771</v>
          </cell>
          <cell r="H129">
            <v>13826</v>
          </cell>
          <cell r="I129">
            <v>14971</v>
          </cell>
          <cell r="J129">
            <v>13771</v>
          </cell>
          <cell r="K129">
            <v>13826</v>
          </cell>
          <cell r="L129">
            <v>141904</v>
          </cell>
          <cell r="M129">
            <v>88725</v>
          </cell>
          <cell r="N129">
            <v>79424</v>
          </cell>
          <cell r="O129">
            <v>66533</v>
          </cell>
          <cell r="P129">
            <v>63108</v>
          </cell>
          <cell r="Q129">
            <v>86485</v>
          </cell>
          <cell r="R129">
            <v>610115</v>
          </cell>
        </row>
        <row r="130">
          <cell r="A130" t="str">
            <v>P30</v>
          </cell>
          <cell r="B130" t="str">
            <v>Miscellaneous expenses</v>
          </cell>
          <cell r="C130">
            <v>52001000</v>
          </cell>
          <cell r="D130" t="str">
            <v>M&amp;S Expense (O&amp;M)</v>
          </cell>
          <cell r="E130" t="str">
            <v>620.5</v>
          </cell>
          <cell r="F130">
            <v>-49929.739214369911</v>
          </cell>
          <cell r="G130">
            <v>-51910.344746934803</v>
          </cell>
          <cell r="H130">
            <v>-48104.363680010909</v>
          </cell>
          <cell r="I130">
            <v>-46433.780082922196</v>
          </cell>
          <cell r="J130">
            <v>-40717.267981303987</v>
          </cell>
          <cell r="K130">
            <v>-42378.8981436381</v>
          </cell>
          <cell r="L130">
            <v>-44442.48391000001</v>
          </cell>
          <cell r="M130">
            <v>-42480.401810000003</v>
          </cell>
          <cell r="N130">
            <v>-46496.510830000036</v>
          </cell>
          <cell r="O130">
            <v>-49309.50662</v>
          </cell>
          <cell r="P130">
            <v>-50496.359979999972</v>
          </cell>
          <cell r="Q130">
            <v>-50919.703780000069</v>
          </cell>
          <cell r="R130">
            <v>-563619.36077917996</v>
          </cell>
        </row>
        <row r="131">
          <cell r="A131" t="str">
            <v>P30</v>
          </cell>
          <cell r="B131" t="str">
            <v>Miscellaneous expenses</v>
          </cell>
          <cell r="C131">
            <v>52500000</v>
          </cell>
          <cell r="D131" t="str">
            <v>Misc Exp Natural Acct</v>
          </cell>
          <cell r="E131" t="str">
            <v>675.8</v>
          </cell>
          <cell r="F131">
            <v>12927</v>
          </cell>
          <cell r="G131">
            <v>13014</v>
          </cell>
          <cell r="H131">
            <v>12914</v>
          </cell>
          <cell r="I131">
            <v>12968</v>
          </cell>
          <cell r="J131">
            <v>13075</v>
          </cell>
          <cell r="K131">
            <v>13914</v>
          </cell>
          <cell r="L131">
            <v>0</v>
          </cell>
          <cell r="M131">
            <v>0</v>
          </cell>
          <cell r="N131">
            <v>0</v>
          </cell>
          <cell r="O131">
            <v>0</v>
          </cell>
          <cell r="P131">
            <v>0</v>
          </cell>
          <cell r="Q131">
            <v>0</v>
          </cell>
          <cell r="R131">
            <v>78812</v>
          </cell>
        </row>
        <row r="132">
          <cell r="A132" t="str">
            <v>P30</v>
          </cell>
          <cell r="B132" t="str">
            <v>Miscellaneous expenses</v>
          </cell>
          <cell r="C132">
            <v>52514000</v>
          </cell>
          <cell r="D132" t="str">
            <v>Charitable Contribution Deductible</v>
          </cell>
          <cell r="E132" t="str">
            <v>675.8</v>
          </cell>
          <cell r="F132">
            <v>0</v>
          </cell>
          <cell r="G132">
            <v>0</v>
          </cell>
          <cell r="H132">
            <v>0</v>
          </cell>
          <cell r="I132">
            <v>0</v>
          </cell>
          <cell r="J132">
            <v>600</v>
          </cell>
          <cell r="K132">
            <v>0</v>
          </cell>
          <cell r="L132">
            <v>0</v>
          </cell>
          <cell r="M132">
            <v>0</v>
          </cell>
          <cell r="N132">
            <v>0</v>
          </cell>
          <cell r="O132">
            <v>0</v>
          </cell>
          <cell r="P132">
            <v>0</v>
          </cell>
          <cell r="Q132">
            <v>0</v>
          </cell>
          <cell r="R132">
            <v>600</v>
          </cell>
        </row>
        <row r="133">
          <cell r="A133" t="str">
            <v>P30</v>
          </cell>
          <cell r="B133" t="str">
            <v>Miscellaneous expenses</v>
          </cell>
          <cell r="C133">
            <v>52514500</v>
          </cell>
          <cell r="D133" t="str">
            <v>Charitb Don-H/Ed/En</v>
          </cell>
          <cell r="E133" t="str">
            <v>675.8</v>
          </cell>
          <cell r="F133">
            <v>4532</v>
          </cell>
          <cell r="G133">
            <v>4532</v>
          </cell>
          <cell r="H133">
            <v>4532</v>
          </cell>
          <cell r="I133">
            <v>4532</v>
          </cell>
          <cell r="J133">
            <v>4532</v>
          </cell>
          <cell r="K133">
            <v>4532</v>
          </cell>
          <cell r="L133">
            <v>0</v>
          </cell>
          <cell r="M133">
            <v>0</v>
          </cell>
          <cell r="N133">
            <v>0</v>
          </cell>
          <cell r="O133">
            <v>0</v>
          </cell>
          <cell r="P133">
            <v>0</v>
          </cell>
          <cell r="Q133">
            <v>0</v>
          </cell>
          <cell r="R133">
            <v>27192</v>
          </cell>
        </row>
        <row r="134">
          <cell r="A134" t="str">
            <v>P30</v>
          </cell>
          <cell r="B134" t="str">
            <v>Miscellaneous expenses</v>
          </cell>
          <cell r="C134">
            <v>52514600</v>
          </cell>
          <cell r="D134" t="str">
            <v>Charitb Don-Commnty</v>
          </cell>
          <cell r="E134" t="str">
            <v>675.8</v>
          </cell>
          <cell r="F134">
            <v>3588</v>
          </cell>
          <cell r="G134">
            <v>3588</v>
          </cell>
          <cell r="H134">
            <v>3588</v>
          </cell>
          <cell r="I134">
            <v>3588</v>
          </cell>
          <cell r="J134">
            <v>3588</v>
          </cell>
          <cell r="K134">
            <v>3588</v>
          </cell>
          <cell r="L134">
            <v>0</v>
          </cell>
          <cell r="M134">
            <v>0</v>
          </cell>
          <cell r="N134">
            <v>0</v>
          </cell>
          <cell r="O134">
            <v>0</v>
          </cell>
          <cell r="P134">
            <v>0</v>
          </cell>
          <cell r="Q134">
            <v>0</v>
          </cell>
          <cell r="R134">
            <v>21528</v>
          </cell>
        </row>
        <row r="135">
          <cell r="A135" t="str">
            <v>P30</v>
          </cell>
          <cell r="B135" t="str">
            <v>Miscellaneous expenses</v>
          </cell>
          <cell r="C135">
            <v>52514700</v>
          </cell>
          <cell r="D135" t="str">
            <v>Community Partnrshps</v>
          </cell>
          <cell r="E135" t="str">
            <v>675.8</v>
          </cell>
          <cell r="F135">
            <v>4258</v>
          </cell>
          <cell r="G135">
            <v>4258</v>
          </cell>
          <cell r="H135">
            <v>4258</v>
          </cell>
          <cell r="I135">
            <v>4258</v>
          </cell>
          <cell r="J135">
            <v>4258</v>
          </cell>
          <cell r="K135">
            <v>4258</v>
          </cell>
          <cell r="L135">
            <v>0</v>
          </cell>
          <cell r="M135">
            <v>0</v>
          </cell>
          <cell r="N135">
            <v>0</v>
          </cell>
          <cell r="O135">
            <v>0</v>
          </cell>
          <cell r="P135">
            <v>0</v>
          </cell>
          <cell r="Q135">
            <v>0</v>
          </cell>
          <cell r="R135">
            <v>25548</v>
          </cell>
        </row>
        <row r="136">
          <cell r="A136" t="str">
            <v>P30</v>
          </cell>
          <cell r="B136" t="str">
            <v>Miscellaneous expenses</v>
          </cell>
          <cell r="C136">
            <v>52514901</v>
          </cell>
          <cell r="D136" t="str">
            <v>Cust Edu Comm-Reg</v>
          </cell>
          <cell r="E136" t="str">
            <v>675.8</v>
          </cell>
          <cell r="F136">
            <v>660</v>
          </cell>
          <cell r="G136">
            <v>660</v>
          </cell>
          <cell r="H136">
            <v>660</v>
          </cell>
          <cell r="I136">
            <v>660</v>
          </cell>
          <cell r="J136">
            <v>660</v>
          </cell>
          <cell r="K136">
            <v>660</v>
          </cell>
          <cell r="L136">
            <v>0</v>
          </cell>
          <cell r="M136">
            <v>0</v>
          </cell>
          <cell r="N136">
            <v>0</v>
          </cell>
          <cell r="O136">
            <v>0</v>
          </cell>
          <cell r="P136">
            <v>0</v>
          </cell>
          <cell r="Q136">
            <v>0</v>
          </cell>
          <cell r="R136">
            <v>3960</v>
          </cell>
        </row>
        <row r="137">
          <cell r="A137" t="str">
            <v>P30</v>
          </cell>
          <cell r="B137" t="str">
            <v>Miscellaneous expenses</v>
          </cell>
          <cell r="C137">
            <v>52514903</v>
          </cell>
          <cell r="D137" t="str">
            <v>Cust Edu Comm-Issues</v>
          </cell>
          <cell r="E137" t="str">
            <v>675.8</v>
          </cell>
          <cell r="F137">
            <v>1052</v>
          </cell>
          <cell r="G137">
            <v>1052</v>
          </cell>
          <cell r="H137">
            <v>1052</v>
          </cell>
          <cell r="I137">
            <v>1052</v>
          </cell>
          <cell r="J137">
            <v>1052</v>
          </cell>
          <cell r="K137">
            <v>1052</v>
          </cell>
          <cell r="L137">
            <v>0</v>
          </cell>
          <cell r="M137">
            <v>0</v>
          </cell>
          <cell r="N137">
            <v>0</v>
          </cell>
          <cell r="O137">
            <v>0</v>
          </cell>
          <cell r="P137">
            <v>0</v>
          </cell>
          <cell r="Q137">
            <v>0</v>
          </cell>
          <cell r="R137">
            <v>6312</v>
          </cell>
        </row>
        <row r="138">
          <cell r="A138" t="str">
            <v>P30</v>
          </cell>
          <cell r="B138" t="str">
            <v>Miscellaneous expenses</v>
          </cell>
          <cell r="C138">
            <v>52514904</v>
          </cell>
          <cell r="D138" t="str">
            <v>Cust Edu Comm-Consrv</v>
          </cell>
          <cell r="E138" t="str">
            <v>675.8</v>
          </cell>
          <cell r="F138">
            <v>6750</v>
          </cell>
          <cell r="G138">
            <v>6750</v>
          </cell>
          <cell r="H138">
            <v>6750</v>
          </cell>
          <cell r="I138">
            <v>6750</v>
          </cell>
          <cell r="J138">
            <v>6750</v>
          </cell>
          <cell r="K138">
            <v>6750</v>
          </cell>
          <cell r="L138">
            <v>0</v>
          </cell>
          <cell r="M138">
            <v>0</v>
          </cell>
          <cell r="N138">
            <v>0</v>
          </cell>
          <cell r="O138">
            <v>0</v>
          </cell>
          <cell r="P138">
            <v>0</v>
          </cell>
          <cell r="Q138">
            <v>0</v>
          </cell>
          <cell r="R138">
            <v>40500</v>
          </cell>
        </row>
        <row r="139">
          <cell r="A139" t="str">
            <v>P30</v>
          </cell>
          <cell r="B139" t="str">
            <v>Miscellaneous expenses</v>
          </cell>
          <cell r="C139">
            <v>52514905</v>
          </cell>
          <cell r="D139" t="str">
            <v>Cust Edu Comm-Printd</v>
          </cell>
          <cell r="E139" t="str">
            <v>675.8</v>
          </cell>
          <cell r="F139">
            <v>1094</v>
          </cell>
          <cell r="G139">
            <v>1094</v>
          </cell>
          <cell r="H139">
            <v>1094</v>
          </cell>
          <cell r="I139">
            <v>1094</v>
          </cell>
          <cell r="J139">
            <v>1094</v>
          </cell>
          <cell r="K139">
            <v>1094</v>
          </cell>
          <cell r="L139">
            <v>0</v>
          </cell>
          <cell r="M139">
            <v>0</v>
          </cell>
          <cell r="N139">
            <v>0</v>
          </cell>
          <cell r="O139">
            <v>0</v>
          </cell>
          <cell r="P139">
            <v>0</v>
          </cell>
          <cell r="Q139">
            <v>0</v>
          </cell>
          <cell r="R139">
            <v>6564</v>
          </cell>
        </row>
        <row r="140">
          <cell r="A140" t="str">
            <v>P30</v>
          </cell>
          <cell r="B140" t="str">
            <v>Miscellaneous expenses</v>
          </cell>
          <cell r="C140">
            <v>52514907</v>
          </cell>
          <cell r="D140" t="str">
            <v>Cust Edu-Press Rls</v>
          </cell>
          <cell r="E140" t="str">
            <v>675.8</v>
          </cell>
          <cell r="F140">
            <v>83</v>
          </cell>
          <cell r="G140">
            <v>83</v>
          </cell>
          <cell r="H140">
            <v>83</v>
          </cell>
          <cell r="I140">
            <v>83</v>
          </cell>
          <cell r="J140">
            <v>83</v>
          </cell>
          <cell r="K140">
            <v>83</v>
          </cell>
          <cell r="L140">
            <v>0</v>
          </cell>
          <cell r="M140">
            <v>0</v>
          </cell>
          <cell r="N140">
            <v>0</v>
          </cell>
          <cell r="O140">
            <v>0</v>
          </cell>
          <cell r="P140">
            <v>0</v>
          </cell>
          <cell r="Q140">
            <v>0</v>
          </cell>
          <cell r="R140">
            <v>498</v>
          </cell>
        </row>
        <row r="141">
          <cell r="A141" t="str">
            <v>P30</v>
          </cell>
          <cell r="B141" t="str">
            <v>Miscellaneous expenses</v>
          </cell>
          <cell r="C141">
            <v>52514909</v>
          </cell>
          <cell r="D141" t="str">
            <v>Cust Edu-Video&amp;Photo</v>
          </cell>
          <cell r="E141" t="str">
            <v>675.8</v>
          </cell>
          <cell r="F141">
            <v>0</v>
          </cell>
          <cell r="G141">
            <v>300</v>
          </cell>
          <cell r="H141">
            <v>0</v>
          </cell>
          <cell r="I141">
            <v>0</v>
          </cell>
          <cell r="J141">
            <v>4600</v>
          </cell>
          <cell r="K141">
            <v>0</v>
          </cell>
          <cell r="L141">
            <v>0</v>
          </cell>
          <cell r="M141">
            <v>0</v>
          </cell>
          <cell r="N141">
            <v>0</v>
          </cell>
          <cell r="O141">
            <v>0</v>
          </cell>
          <cell r="P141">
            <v>0</v>
          </cell>
          <cell r="Q141">
            <v>0</v>
          </cell>
          <cell r="R141">
            <v>4900</v>
          </cell>
        </row>
        <row r="142">
          <cell r="A142" t="str">
            <v>P30</v>
          </cell>
          <cell r="B142" t="str">
            <v>Miscellaneous expenses</v>
          </cell>
          <cell r="C142">
            <v>52515000</v>
          </cell>
          <cell r="D142" t="str">
            <v>Commun Relations-E</v>
          </cell>
          <cell r="E142" t="str">
            <v>675.8</v>
          </cell>
          <cell r="F142">
            <v>367</v>
          </cell>
          <cell r="G142">
            <v>367</v>
          </cell>
          <cell r="H142">
            <v>367</v>
          </cell>
          <cell r="I142">
            <v>367</v>
          </cell>
          <cell r="J142">
            <v>367</v>
          </cell>
          <cell r="K142">
            <v>367</v>
          </cell>
          <cell r="L142">
            <v>0</v>
          </cell>
          <cell r="M142">
            <v>0</v>
          </cell>
          <cell r="N142">
            <v>0</v>
          </cell>
          <cell r="O142">
            <v>0</v>
          </cell>
          <cell r="P142">
            <v>0</v>
          </cell>
          <cell r="Q142">
            <v>0</v>
          </cell>
          <cell r="R142">
            <v>2202</v>
          </cell>
        </row>
        <row r="143">
          <cell r="A143" t="str">
            <v>P30</v>
          </cell>
          <cell r="B143" t="str">
            <v>Miscellaneous expenses</v>
          </cell>
          <cell r="C143">
            <v>52515001</v>
          </cell>
          <cell r="D143" t="str">
            <v>Commun Relations-S</v>
          </cell>
          <cell r="E143" t="str">
            <v>675.8</v>
          </cell>
          <cell r="F143">
            <v>182</v>
          </cell>
          <cell r="G143">
            <v>182</v>
          </cell>
          <cell r="H143">
            <v>182</v>
          </cell>
          <cell r="I143">
            <v>182</v>
          </cell>
          <cell r="J143">
            <v>182</v>
          </cell>
          <cell r="K143">
            <v>182</v>
          </cell>
          <cell r="L143">
            <v>0</v>
          </cell>
          <cell r="M143">
            <v>0</v>
          </cell>
          <cell r="N143">
            <v>0</v>
          </cell>
          <cell r="O143">
            <v>0</v>
          </cell>
          <cell r="P143">
            <v>0</v>
          </cell>
          <cell r="Q143">
            <v>0</v>
          </cell>
          <cell r="R143">
            <v>1092</v>
          </cell>
        </row>
        <row r="144">
          <cell r="A144" t="str">
            <v>P30</v>
          </cell>
          <cell r="B144" t="str">
            <v>Miscellaneous expenses</v>
          </cell>
          <cell r="C144">
            <v>52522000</v>
          </cell>
          <cell r="D144" t="str">
            <v>Community Relations</v>
          </cell>
          <cell r="E144" t="str">
            <v>675.8</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t="str">
            <v>P30</v>
          </cell>
          <cell r="B145" t="str">
            <v>Miscellaneous expenses</v>
          </cell>
          <cell r="C145">
            <v>52524000</v>
          </cell>
          <cell r="D145" t="str">
            <v>Co Dues/Mmbrshp Ded</v>
          </cell>
          <cell r="E145" t="str">
            <v>675.8</v>
          </cell>
          <cell r="F145">
            <v>4868</v>
          </cell>
          <cell r="G145">
            <v>4868</v>
          </cell>
          <cell r="H145">
            <v>6083</v>
          </cell>
          <cell r="I145">
            <v>4868</v>
          </cell>
          <cell r="J145">
            <v>4868</v>
          </cell>
          <cell r="K145">
            <v>12368</v>
          </cell>
          <cell r="L145">
            <v>0</v>
          </cell>
          <cell r="M145">
            <v>0</v>
          </cell>
          <cell r="N145">
            <v>0</v>
          </cell>
          <cell r="O145">
            <v>0</v>
          </cell>
          <cell r="P145">
            <v>0</v>
          </cell>
          <cell r="Q145">
            <v>0</v>
          </cell>
          <cell r="R145">
            <v>37923</v>
          </cell>
        </row>
        <row r="146">
          <cell r="A146" t="str">
            <v>P30</v>
          </cell>
          <cell r="B146" t="str">
            <v>Miscellaneous expenses</v>
          </cell>
          <cell r="C146">
            <v>52527000</v>
          </cell>
          <cell r="D146" t="str">
            <v>Directors Fees</v>
          </cell>
          <cell r="E146" t="str">
            <v>675.8</v>
          </cell>
          <cell r="F146">
            <v>250</v>
          </cell>
          <cell r="G146">
            <v>250</v>
          </cell>
          <cell r="H146">
            <v>7750</v>
          </cell>
          <cell r="I146">
            <v>250</v>
          </cell>
          <cell r="J146">
            <v>250</v>
          </cell>
          <cell r="K146">
            <v>7750</v>
          </cell>
          <cell r="L146">
            <v>0</v>
          </cell>
          <cell r="M146">
            <v>0</v>
          </cell>
          <cell r="N146">
            <v>0</v>
          </cell>
          <cell r="O146">
            <v>0</v>
          </cell>
          <cell r="P146">
            <v>0</v>
          </cell>
          <cell r="Q146">
            <v>0</v>
          </cell>
          <cell r="R146">
            <v>16500</v>
          </cell>
        </row>
        <row r="147">
          <cell r="A147" t="str">
            <v>P30</v>
          </cell>
          <cell r="B147" t="str">
            <v>Miscellaneous expenses</v>
          </cell>
          <cell r="C147">
            <v>52528000</v>
          </cell>
          <cell r="D147" t="str">
            <v>Dues/Membership Deductible</v>
          </cell>
          <cell r="E147" t="str">
            <v>675.8</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P30</v>
          </cell>
          <cell r="B148" t="str">
            <v>Miscellaneous expenses</v>
          </cell>
          <cell r="C148">
            <v>52540000</v>
          </cell>
          <cell r="D148" t="str">
            <v>Amort Bus Svc ProjXp</v>
          </cell>
          <cell r="E148" t="str">
            <v>675.8</v>
          </cell>
          <cell r="F148">
            <v>95</v>
          </cell>
          <cell r="G148">
            <v>95</v>
          </cell>
          <cell r="H148">
            <v>95</v>
          </cell>
          <cell r="I148">
            <v>95</v>
          </cell>
          <cell r="J148">
            <v>95</v>
          </cell>
          <cell r="K148">
            <v>95</v>
          </cell>
          <cell r="L148">
            <v>0</v>
          </cell>
          <cell r="M148">
            <v>0</v>
          </cell>
          <cell r="N148">
            <v>0</v>
          </cell>
          <cell r="O148">
            <v>0</v>
          </cell>
          <cell r="P148">
            <v>0</v>
          </cell>
          <cell r="Q148">
            <v>0</v>
          </cell>
          <cell r="R148">
            <v>570</v>
          </cell>
        </row>
        <row r="149">
          <cell r="A149" t="str">
            <v>P30</v>
          </cell>
          <cell r="B149" t="str">
            <v>Miscellaneous expenses</v>
          </cell>
          <cell r="C149">
            <v>52549000</v>
          </cell>
          <cell r="D149" t="str">
            <v>Injuries and Damages</v>
          </cell>
          <cell r="E149" t="str">
            <v>675.8</v>
          </cell>
          <cell r="F149">
            <v>200</v>
          </cell>
          <cell r="G149">
            <v>0</v>
          </cell>
          <cell r="H149">
            <v>0</v>
          </cell>
          <cell r="I149">
            <v>0</v>
          </cell>
          <cell r="J149">
            <v>0</v>
          </cell>
          <cell r="K149">
            <v>0</v>
          </cell>
          <cell r="L149">
            <v>0</v>
          </cell>
          <cell r="M149">
            <v>0</v>
          </cell>
          <cell r="N149">
            <v>0</v>
          </cell>
          <cell r="O149">
            <v>0</v>
          </cell>
          <cell r="P149">
            <v>0</v>
          </cell>
          <cell r="Q149">
            <v>0</v>
          </cell>
          <cell r="R149">
            <v>200</v>
          </cell>
        </row>
        <row r="150">
          <cell r="A150" t="str">
            <v>P30</v>
          </cell>
          <cell r="B150" t="str">
            <v>Miscellaneous expenses</v>
          </cell>
          <cell r="C150">
            <v>52549500</v>
          </cell>
          <cell r="D150" t="str">
            <v>Inventory Physical Write_off Scrap</v>
          </cell>
          <cell r="E150" t="str">
            <v>675.8</v>
          </cell>
          <cell r="F150">
            <v>208</v>
          </cell>
          <cell r="G150">
            <v>208</v>
          </cell>
          <cell r="H150">
            <v>208</v>
          </cell>
          <cell r="I150">
            <v>208</v>
          </cell>
          <cell r="J150">
            <v>208</v>
          </cell>
          <cell r="K150">
            <v>208</v>
          </cell>
          <cell r="L150">
            <v>0</v>
          </cell>
          <cell r="M150">
            <v>0</v>
          </cell>
          <cell r="N150">
            <v>0</v>
          </cell>
          <cell r="O150">
            <v>0</v>
          </cell>
          <cell r="P150">
            <v>0</v>
          </cell>
          <cell r="Q150">
            <v>0</v>
          </cell>
          <cell r="R150">
            <v>1248</v>
          </cell>
        </row>
        <row r="151">
          <cell r="A151" t="str">
            <v>P30</v>
          </cell>
          <cell r="B151" t="str">
            <v>Miscellaneous expenses</v>
          </cell>
          <cell r="C151">
            <v>52554500</v>
          </cell>
          <cell r="D151" t="str">
            <v>Lab Supplies</v>
          </cell>
          <cell r="E151" t="str">
            <v>675.3</v>
          </cell>
          <cell r="F151">
            <v>9459</v>
          </cell>
          <cell r="G151">
            <v>9459</v>
          </cell>
          <cell r="H151">
            <v>9459</v>
          </cell>
          <cell r="I151">
            <v>9459</v>
          </cell>
          <cell r="J151">
            <v>9459</v>
          </cell>
          <cell r="K151">
            <v>9459</v>
          </cell>
          <cell r="L151">
            <v>0</v>
          </cell>
          <cell r="M151">
            <v>0</v>
          </cell>
          <cell r="N151">
            <v>0</v>
          </cell>
          <cell r="O151">
            <v>0</v>
          </cell>
          <cell r="P151">
            <v>0</v>
          </cell>
          <cell r="Q151">
            <v>0</v>
          </cell>
          <cell r="R151">
            <v>56754</v>
          </cell>
        </row>
        <row r="152">
          <cell r="A152" t="str">
            <v>P30</v>
          </cell>
          <cell r="B152" t="str">
            <v>Miscellaneous expenses</v>
          </cell>
          <cell r="C152">
            <v>52556500</v>
          </cell>
          <cell r="D152" t="str">
            <v>Low Income Pay Prog</v>
          </cell>
          <cell r="E152" t="str">
            <v>675.8</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A153" t="str">
            <v>P30</v>
          </cell>
          <cell r="B153" t="str">
            <v>Miscellaneous expenses</v>
          </cell>
          <cell r="C153">
            <v>52568000</v>
          </cell>
          <cell r="D153" t="str">
            <v>Research &amp; Develop</v>
          </cell>
          <cell r="E153" t="str">
            <v>675.8</v>
          </cell>
          <cell r="F153">
            <v>1958</v>
          </cell>
          <cell r="G153">
            <v>1958</v>
          </cell>
          <cell r="H153">
            <v>1958</v>
          </cell>
          <cell r="I153">
            <v>3538</v>
          </cell>
          <cell r="J153">
            <v>1958</v>
          </cell>
          <cell r="K153">
            <v>1958</v>
          </cell>
          <cell r="L153">
            <v>0</v>
          </cell>
          <cell r="M153">
            <v>0</v>
          </cell>
          <cell r="N153">
            <v>0</v>
          </cell>
          <cell r="O153">
            <v>0</v>
          </cell>
          <cell r="P153">
            <v>0</v>
          </cell>
          <cell r="Q153">
            <v>0</v>
          </cell>
          <cell r="R153">
            <v>13328</v>
          </cell>
        </row>
        <row r="154">
          <cell r="A154" t="str">
            <v>P30</v>
          </cell>
          <cell r="B154" t="str">
            <v>Miscellaneous expenses</v>
          </cell>
          <cell r="C154">
            <v>52579000</v>
          </cell>
          <cell r="D154" t="str">
            <v>Trustee Fees</v>
          </cell>
          <cell r="E154" t="str">
            <v>675.8</v>
          </cell>
          <cell r="F154">
            <v>0</v>
          </cell>
          <cell r="G154">
            <v>5664</v>
          </cell>
          <cell r="H154">
            <v>0</v>
          </cell>
          <cell r="I154">
            <v>5098</v>
          </cell>
          <cell r="J154">
            <v>1068</v>
          </cell>
          <cell r="K154">
            <v>0</v>
          </cell>
          <cell r="L154">
            <v>0</v>
          </cell>
          <cell r="M154">
            <v>0</v>
          </cell>
          <cell r="N154">
            <v>0</v>
          </cell>
          <cell r="O154">
            <v>0</v>
          </cell>
          <cell r="P154">
            <v>0</v>
          </cell>
          <cell r="Q154">
            <v>0</v>
          </cell>
          <cell r="R154">
            <v>11830</v>
          </cell>
        </row>
        <row r="155">
          <cell r="A155" t="str">
            <v>P30</v>
          </cell>
          <cell r="B155" t="str">
            <v>Miscellaneous expenses</v>
          </cell>
          <cell r="C155">
            <v>52585000</v>
          </cell>
          <cell r="D155" t="str">
            <v>Discounts Available</v>
          </cell>
          <cell r="E155" t="str">
            <v>675.8</v>
          </cell>
          <cell r="F155">
            <v>-11508</v>
          </cell>
          <cell r="G155">
            <v>-6994</v>
          </cell>
          <cell r="H155">
            <v>-6498</v>
          </cell>
          <cell r="I155">
            <v>-7298</v>
          </cell>
          <cell r="J155">
            <v>-6730</v>
          </cell>
          <cell r="K155">
            <v>-5553</v>
          </cell>
          <cell r="L155">
            <v>0</v>
          </cell>
          <cell r="M155">
            <v>0</v>
          </cell>
          <cell r="N155">
            <v>0</v>
          </cell>
          <cell r="O155">
            <v>0</v>
          </cell>
          <cell r="P155">
            <v>0</v>
          </cell>
          <cell r="Q155">
            <v>0</v>
          </cell>
          <cell r="R155">
            <v>-44581</v>
          </cell>
        </row>
        <row r="156">
          <cell r="A156" t="str">
            <v>P30 Total</v>
          </cell>
          <cell r="F156">
            <v>4864.2607856300892</v>
          </cell>
          <cell r="G156">
            <v>13248.655253065197</v>
          </cell>
          <cell r="H156">
            <v>20256.636319989091</v>
          </cell>
          <cell r="I156">
            <v>20289.219917077804</v>
          </cell>
          <cell r="J156">
            <v>25070.732018696013</v>
          </cell>
          <cell r="K156">
            <v>34212.1018563619</v>
          </cell>
          <cell r="L156">
            <v>97461.51608999999</v>
          </cell>
          <cell r="M156">
            <v>46244.598189999997</v>
          </cell>
          <cell r="N156">
            <v>32927.489169999964</v>
          </cell>
          <cell r="O156">
            <v>17223.49338</v>
          </cell>
          <cell r="P156">
            <v>12611.640020000028</v>
          </cell>
          <cell r="Q156">
            <v>35565.296219999931</v>
          </cell>
          <cell r="R156">
            <v>359975.63922082004</v>
          </cell>
        </row>
        <row r="157">
          <cell r="A157" t="str">
            <v>P31</v>
          </cell>
          <cell r="B157" t="str">
            <v>Rents</v>
          </cell>
          <cell r="C157">
            <v>54110000</v>
          </cell>
          <cell r="D157" t="str">
            <v>Rents-Real Prop</v>
          </cell>
          <cell r="E157" t="str">
            <v>641.8</v>
          </cell>
          <cell r="F157">
            <v>1200</v>
          </cell>
          <cell r="G157">
            <v>1200</v>
          </cell>
          <cell r="H157">
            <v>1200</v>
          </cell>
          <cell r="I157">
            <v>1200</v>
          </cell>
          <cell r="J157">
            <v>1200</v>
          </cell>
          <cell r="K157">
            <v>1200</v>
          </cell>
          <cell r="L157">
            <v>1780</v>
          </cell>
          <cell r="M157">
            <v>1929</v>
          </cell>
          <cell r="N157">
            <v>1780</v>
          </cell>
          <cell r="O157">
            <v>1780</v>
          </cell>
          <cell r="P157">
            <v>2900</v>
          </cell>
          <cell r="Q157">
            <v>1856</v>
          </cell>
          <cell r="R157">
            <v>19225</v>
          </cell>
        </row>
        <row r="158">
          <cell r="A158" t="str">
            <v>P31</v>
          </cell>
          <cell r="B158" t="str">
            <v>Rents</v>
          </cell>
          <cell r="C158">
            <v>54140000</v>
          </cell>
          <cell r="D158" t="str">
            <v>Rents-Equip</v>
          </cell>
          <cell r="E158" t="str">
            <v>642.8</v>
          </cell>
          <cell r="F158">
            <v>1058</v>
          </cell>
          <cell r="G158">
            <v>580</v>
          </cell>
          <cell r="H158">
            <v>800</v>
          </cell>
          <cell r="I158">
            <v>659</v>
          </cell>
          <cell r="J158">
            <v>580</v>
          </cell>
          <cell r="K158">
            <v>500</v>
          </cell>
          <cell r="L158">
            <v>0</v>
          </cell>
          <cell r="M158">
            <v>0</v>
          </cell>
          <cell r="N158">
            <v>0</v>
          </cell>
          <cell r="O158">
            <v>0</v>
          </cell>
          <cell r="P158">
            <v>0</v>
          </cell>
          <cell r="Q158">
            <v>0</v>
          </cell>
          <cell r="R158">
            <v>4177</v>
          </cell>
        </row>
        <row r="159">
          <cell r="A159" t="str">
            <v>P31 Total</v>
          </cell>
          <cell r="F159">
            <v>2258</v>
          </cell>
          <cell r="G159">
            <v>1780</v>
          </cell>
          <cell r="H159">
            <v>2000</v>
          </cell>
          <cell r="I159">
            <v>1859</v>
          </cell>
          <cell r="J159">
            <v>1780</v>
          </cell>
          <cell r="K159">
            <v>1700</v>
          </cell>
          <cell r="L159">
            <v>1780</v>
          </cell>
          <cell r="M159">
            <v>1929</v>
          </cell>
          <cell r="N159">
            <v>1780</v>
          </cell>
          <cell r="O159">
            <v>1780</v>
          </cell>
          <cell r="P159">
            <v>2900</v>
          </cell>
          <cell r="Q159">
            <v>1856</v>
          </cell>
          <cell r="R159">
            <v>23402</v>
          </cell>
        </row>
        <row r="160">
          <cell r="A160" t="str">
            <v>P32</v>
          </cell>
          <cell r="B160" t="str">
            <v>Transportation</v>
          </cell>
          <cell r="C160">
            <v>55000000</v>
          </cell>
          <cell r="D160" t="str">
            <v>Transportation (O&amp;M)</v>
          </cell>
          <cell r="E160" t="str">
            <v>650.8</v>
          </cell>
          <cell r="F160">
            <v>455</v>
          </cell>
          <cell r="G160">
            <v>507</v>
          </cell>
          <cell r="H160">
            <v>480</v>
          </cell>
          <cell r="I160">
            <v>338</v>
          </cell>
          <cell r="J160">
            <v>625</v>
          </cell>
          <cell r="K160">
            <v>481</v>
          </cell>
          <cell r="L160">
            <v>33856</v>
          </cell>
          <cell r="M160">
            <v>39421</v>
          </cell>
          <cell r="N160">
            <v>58767</v>
          </cell>
          <cell r="O160">
            <v>31371</v>
          </cell>
          <cell r="P160">
            <v>29611</v>
          </cell>
          <cell r="Q160">
            <v>28363</v>
          </cell>
          <cell r="R160">
            <v>224275</v>
          </cell>
        </row>
        <row r="161">
          <cell r="A161" t="str">
            <v>P32</v>
          </cell>
          <cell r="B161" t="str">
            <v>Transportation</v>
          </cell>
          <cell r="C161">
            <v>55000100</v>
          </cell>
          <cell r="D161" t="str">
            <v>Trans Cap Credits</v>
          </cell>
          <cell r="E161" t="str">
            <v>650.8</v>
          </cell>
          <cell r="F161">
            <v>-11645</v>
          </cell>
          <cell r="G161">
            <v>-11288</v>
          </cell>
          <cell r="H161">
            <v>-11149</v>
          </cell>
          <cell r="I161">
            <v>-6886</v>
          </cell>
          <cell r="J161">
            <v>-14356</v>
          </cell>
          <cell r="K161">
            <v>-8479</v>
          </cell>
          <cell r="L161">
            <v>0</v>
          </cell>
          <cell r="M161">
            <v>0</v>
          </cell>
          <cell r="N161">
            <v>0</v>
          </cell>
          <cell r="O161">
            <v>0</v>
          </cell>
          <cell r="P161">
            <v>0</v>
          </cell>
          <cell r="Q161">
            <v>0</v>
          </cell>
          <cell r="R161">
            <v>-63803</v>
          </cell>
        </row>
        <row r="162">
          <cell r="A162" t="str">
            <v>P32</v>
          </cell>
          <cell r="B162" t="str">
            <v>Transportation</v>
          </cell>
          <cell r="C162">
            <v>55010100</v>
          </cell>
          <cell r="D162" t="str">
            <v>Transportation Lease Costs</v>
          </cell>
          <cell r="E162" t="str">
            <v>650.8</v>
          </cell>
          <cell r="F162">
            <v>1000</v>
          </cell>
          <cell r="G162">
            <v>1000</v>
          </cell>
          <cell r="H162">
            <v>4000</v>
          </cell>
          <cell r="I162">
            <v>18000</v>
          </cell>
          <cell r="J162">
            <v>10000</v>
          </cell>
          <cell r="K162">
            <v>1000</v>
          </cell>
          <cell r="L162">
            <v>0</v>
          </cell>
          <cell r="M162">
            <v>0</v>
          </cell>
          <cell r="N162">
            <v>0</v>
          </cell>
          <cell r="O162">
            <v>0</v>
          </cell>
          <cell r="P162">
            <v>0</v>
          </cell>
          <cell r="Q162">
            <v>0</v>
          </cell>
          <cell r="R162">
            <v>35000</v>
          </cell>
        </row>
        <row r="163">
          <cell r="A163" t="str">
            <v>P32</v>
          </cell>
          <cell r="B163" t="str">
            <v>Transportation</v>
          </cell>
          <cell r="C163">
            <v>55010200</v>
          </cell>
          <cell r="D163" t="str">
            <v>Trans Lease Fuel</v>
          </cell>
          <cell r="E163" t="str">
            <v>650.8</v>
          </cell>
          <cell r="F163">
            <v>20000</v>
          </cell>
          <cell r="G163">
            <v>20000</v>
          </cell>
          <cell r="H163">
            <v>20000</v>
          </cell>
          <cell r="I163">
            <v>20000</v>
          </cell>
          <cell r="J163">
            <v>20000</v>
          </cell>
          <cell r="K163">
            <v>21000</v>
          </cell>
          <cell r="L163">
            <v>0</v>
          </cell>
          <cell r="M163">
            <v>0</v>
          </cell>
          <cell r="N163">
            <v>0</v>
          </cell>
          <cell r="O163">
            <v>0</v>
          </cell>
          <cell r="P163">
            <v>0</v>
          </cell>
          <cell r="Q163">
            <v>0</v>
          </cell>
          <cell r="R163">
            <v>121000</v>
          </cell>
        </row>
        <row r="164">
          <cell r="A164" t="str">
            <v>P32</v>
          </cell>
          <cell r="B164" t="str">
            <v>Transportation</v>
          </cell>
          <cell r="C164">
            <v>55010300</v>
          </cell>
          <cell r="D164" t="str">
            <v>Trans Lease Maint</v>
          </cell>
          <cell r="E164" t="str">
            <v>650.8</v>
          </cell>
          <cell r="F164">
            <v>16000</v>
          </cell>
          <cell r="G164">
            <v>16000</v>
          </cell>
          <cell r="H164">
            <v>16000</v>
          </cell>
          <cell r="I164">
            <v>16000</v>
          </cell>
          <cell r="J164">
            <v>16000</v>
          </cell>
          <cell r="K164">
            <v>16000</v>
          </cell>
          <cell r="L164">
            <v>0</v>
          </cell>
          <cell r="M164">
            <v>0</v>
          </cell>
          <cell r="N164">
            <v>0</v>
          </cell>
          <cell r="O164">
            <v>0</v>
          </cell>
          <cell r="P164">
            <v>0</v>
          </cell>
          <cell r="Q164">
            <v>0</v>
          </cell>
          <cell r="R164">
            <v>96000</v>
          </cell>
        </row>
        <row r="165">
          <cell r="A165" t="str">
            <v>P32</v>
          </cell>
          <cell r="B165" t="str">
            <v>Transportation</v>
          </cell>
          <cell r="C165">
            <v>55010500</v>
          </cell>
          <cell r="D165" t="str">
            <v>Trans Reimb EE Prsnl</v>
          </cell>
          <cell r="E165" t="str">
            <v>650.8</v>
          </cell>
          <cell r="F165">
            <v>886</v>
          </cell>
          <cell r="G165">
            <v>2181</v>
          </cell>
          <cell r="H165">
            <v>1742</v>
          </cell>
          <cell r="I165">
            <v>2261</v>
          </cell>
          <cell r="J165">
            <v>2183</v>
          </cell>
          <cell r="K165">
            <v>2239</v>
          </cell>
          <cell r="L165">
            <v>0</v>
          </cell>
          <cell r="M165">
            <v>0</v>
          </cell>
          <cell r="N165">
            <v>0</v>
          </cell>
          <cell r="O165">
            <v>0</v>
          </cell>
          <cell r="P165">
            <v>0</v>
          </cell>
          <cell r="Q165">
            <v>0</v>
          </cell>
          <cell r="R165">
            <v>11492</v>
          </cell>
        </row>
        <row r="166">
          <cell r="A166" t="str">
            <v>P32 Total</v>
          </cell>
          <cell r="F166">
            <v>26696</v>
          </cell>
          <cell r="G166">
            <v>28400</v>
          </cell>
          <cell r="H166">
            <v>31073</v>
          </cell>
          <cell r="I166">
            <v>49713</v>
          </cell>
          <cell r="J166">
            <v>34452</v>
          </cell>
          <cell r="K166">
            <v>32241</v>
          </cell>
          <cell r="L166">
            <v>33856</v>
          </cell>
          <cell r="M166">
            <v>39421</v>
          </cell>
          <cell r="N166">
            <v>58767</v>
          </cell>
          <cell r="O166">
            <v>31371</v>
          </cell>
          <cell r="P166">
            <v>29611</v>
          </cell>
          <cell r="Q166">
            <v>28363</v>
          </cell>
          <cell r="R166">
            <v>423964</v>
          </cell>
        </row>
        <row r="167">
          <cell r="A167" t="str">
            <v>P33</v>
          </cell>
          <cell r="B167" t="str">
            <v>Uncollectible accounts expense</v>
          </cell>
          <cell r="C167">
            <v>57010000</v>
          </cell>
          <cell r="D167" t="str">
            <v>Uncoll Accts Exp</v>
          </cell>
          <cell r="E167" t="str">
            <v>670.7</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A168" t="str">
            <v>P33</v>
          </cell>
          <cell r="B168" t="str">
            <v>Uncollectible accounts expense</v>
          </cell>
          <cell r="C168">
            <v>57010015</v>
          </cell>
          <cell r="D168" t="str">
            <v>Uncollectible Accounts Exp - Customer Accounting</v>
          </cell>
          <cell r="E168" t="str">
            <v>670.7</v>
          </cell>
          <cell r="F168">
            <v>81672.004967660629</v>
          </cell>
          <cell r="G168">
            <v>82933.034432499975</v>
          </cell>
          <cell r="H168">
            <v>80953.87164665098</v>
          </cell>
          <cell r="I168">
            <v>77714.946537740354</v>
          </cell>
          <cell r="J168">
            <v>69716.628336183727</v>
          </cell>
          <cell r="K168">
            <v>68861.870323653682</v>
          </cell>
          <cell r="L168">
            <v>68746.461263944453</v>
          </cell>
          <cell r="M168">
            <v>65695.161982968901</v>
          </cell>
          <cell r="N168">
            <v>69206.390479758615</v>
          </cell>
          <cell r="O168">
            <v>69573.319935870677</v>
          </cell>
          <cell r="P168">
            <v>75563.168127376732</v>
          </cell>
          <cell r="Q168">
            <v>78653.692103660491</v>
          </cell>
          <cell r="R168">
            <v>889290.5501379692</v>
          </cell>
        </row>
        <row r="169">
          <cell r="A169" t="str">
            <v>P33</v>
          </cell>
          <cell r="B169" t="str">
            <v>Uncollectible accounts expense</v>
          </cell>
          <cell r="C169">
            <v>57010016</v>
          </cell>
          <cell r="D169" t="str">
            <v>Uncollectible Accounts Exp - Admin &amp; General</v>
          </cell>
          <cell r="E169" t="str">
            <v>670.7</v>
          </cell>
          <cell r="F169">
            <v>2500</v>
          </cell>
          <cell r="G169">
            <v>2500</v>
          </cell>
          <cell r="H169">
            <v>2500</v>
          </cell>
          <cell r="I169">
            <v>2500</v>
          </cell>
          <cell r="J169">
            <v>2500</v>
          </cell>
          <cell r="K169">
            <v>2500</v>
          </cell>
          <cell r="L169">
            <v>0</v>
          </cell>
          <cell r="M169">
            <v>0</v>
          </cell>
          <cell r="N169">
            <v>0</v>
          </cell>
          <cell r="O169">
            <v>0</v>
          </cell>
          <cell r="P169">
            <v>0</v>
          </cell>
          <cell r="Q169">
            <v>0</v>
          </cell>
          <cell r="R169">
            <v>15000</v>
          </cell>
        </row>
        <row r="170">
          <cell r="A170" t="str">
            <v>P33 Total</v>
          </cell>
          <cell r="F170">
            <v>84172.004967660629</v>
          </cell>
          <cell r="G170">
            <v>85433.034432499975</v>
          </cell>
          <cell r="H170">
            <v>83453.87164665098</v>
          </cell>
          <cell r="I170">
            <v>80214.946537740354</v>
          </cell>
          <cell r="J170">
            <v>72216.628336183727</v>
          </cell>
          <cell r="K170">
            <v>71361.870323653682</v>
          </cell>
          <cell r="L170">
            <v>68746.461263944453</v>
          </cell>
          <cell r="M170">
            <v>65695.161982968901</v>
          </cell>
          <cell r="N170">
            <v>69206.390479758615</v>
          </cell>
          <cell r="O170">
            <v>69573.319935870677</v>
          </cell>
          <cell r="P170">
            <v>75563.168127376732</v>
          </cell>
          <cell r="Q170">
            <v>78653.692103660491</v>
          </cell>
          <cell r="R170">
            <v>904290.5501379692</v>
          </cell>
        </row>
        <row r="171">
          <cell r="A171" t="str">
            <v>P34</v>
          </cell>
          <cell r="B171" t="str">
            <v>Customer accounting, other</v>
          </cell>
          <cell r="C171">
            <v>52501500</v>
          </cell>
          <cell r="D171" t="str">
            <v>Misc Oper CA</v>
          </cell>
          <cell r="E171" t="str">
            <v>675.7</v>
          </cell>
          <cell r="F171">
            <v>0</v>
          </cell>
          <cell r="G171">
            <v>0</v>
          </cell>
          <cell r="H171">
            <v>0</v>
          </cell>
          <cell r="I171">
            <v>0</v>
          </cell>
          <cell r="J171">
            <v>0</v>
          </cell>
          <cell r="K171">
            <v>0</v>
          </cell>
          <cell r="L171">
            <v>101476</v>
          </cell>
          <cell r="M171">
            <v>103009</v>
          </cell>
          <cell r="N171">
            <v>100911</v>
          </cell>
          <cell r="O171">
            <v>103965</v>
          </cell>
          <cell r="P171">
            <v>114001</v>
          </cell>
          <cell r="Q171">
            <v>107480</v>
          </cell>
          <cell r="R171">
            <v>630842</v>
          </cell>
        </row>
        <row r="172">
          <cell r="A172" t="str">
            <v>P34</v>
          </cell>
          <cell r="B172" t="str">
            <v>Customer accounting, other</v>
          </cell>
          <cell r="C172">
            <v>52510015</v>
          </cell>
          <cell r="D172" t="str">
            <v>Bank Svc Charges-CA</v>
          </cell>
          <cell r="E172" t="str">
            <v>675.7</v>
          </cell>
          <cell r="F172">
            <v>10532</v>
          </cell>
          <cell r="G172">
            <v>10735</v>
          </cell>
          <cell r="H172">
            <v>11343</v>
          </cell>
          <cell r="I172">
            <v>11484</v>
          </cell>
          <cell r="J172">
            <v>11858</v>
          </cell>
          <cell r="K172">
            <v>10601</v>
          </cell>
          <cell r="L172">
            <v>0</v>
          </cell>
          <cell r="M172">
            <v>0</v>
          </cell>
          <cell r="N172">
            <v>0</v>
          </cell>
          <cell r="O172">
            <v>0</v>
          </cell>
          <cell r="P172">
            <v>0</v>
          </cell>
          <cell r="Q172">
            <v>0</v>
          </cell>
          <cell r="R172">
            <v>66553</v>
          </cell>
        </row>
        <row r="173">
          <cell r="A173" t="str">
            <v>P34</v>
          </cell>
          <cell r="B173" t="str">
            <v>Customer accounting, other</v>
          </cell>
          <cell r="C173">
            <v>52514906</v>
          </cell>
          <cell r="D173" t="str">
            <v>Cust Edu-Bill Insert</v>
          </cell>
          <cell r="E173" t="str">
            <v>675.8</v>
          </cell>
          <cell r="F173">
            <v>1666</v>
          </cell>
          <cell r="G173">
            <v>1666</v>
          </cell>
          <cell r="H173">
            <v>1666</v>
          </cell>
          <cell r="I173">
            <v>1666</v>
          </cell>
          <cell r="J173">
            <v>1666</v>
          </cell>
          <cell r="K173">
            <v>1666</v>
          </cell>
          <cell r="L173">
            <v>0</v>
          </cell>
          <cell r="M173">
            <v>0</v>
          </cell>
          <cell r="N173">
            <v>0</v>
          </cell>
          <cell r="O173">
            <v>0</v>
          </cell>
          <cell r="P173">
            <v>0</v>
          </cell>
          <cell r="Q173">
            <v>0</v>
          </cell>
          <cell r="R173">
            <v>9996</v>
          </cell>
        </row>
        <row r="174">
          <cell r="A174" t="str">
            <v>P34</v>
          </cell>
          <cell r="B174" t="str">
            <v>Customer accounting, other</v>
          </cell>
          <cell r="C174">
            <v>52520000</v>
          </cell>
          <cell r="D174" t="str">
            <v>Collection Agencies</v>
          </cell>
          <cell r="E174" t="str">
            <v>675.7</v>
          </cell>
          <cell r="F174">
            <v>18958</v>
          </cell>
          <cell r="G174">
            <v>18958</v>
          </cell>
          <cell r="H174">
            <v>18958</v>
          </cell>
          <cell r="I174">
            <v>18958</v>
          </cell>
          <cell r="J174">
            <v>18958</v>
          </cell>
          <cell r="K174">
            <v>18958</v>
          </cell>
          <cell r="L174">
            <v>0</v>
          </cell>
          <cell r="M174">
            <v>0</v>
          </cell>
          <cell r="N174">
            <v>0</v>
          </cell>
          <cell r="O174">
            <v>0</v>
          </cell>
          <cell r="P174">
            <v>0</v>
          </cell>
          <cell r="Q174">
            <v>0</v>
          </cell>
          <cell r="R174">
            <v>113748</v>
          </cell>
        </row>
        <row r="175">
          <cell r="A175" t="str">
            <v>P34</v>
          </cell>
          <cell r="B175" t="str">
            <v>Customer accounting, other</v>
          </cell>
          <cell r="C175">
            <v>52542015</v>
          </cell>
          <cell r="D175" t="str">
            <v>Forms CA</v>
          </cell>
          <cell r="E175" t="str">
            <v>675.7</v>
          </cell>
          <cell r="F175">
            <v>13627</v>
          </cell>
          <cell r="G175">
            <v>13627</v>
          </cell>
          <cell r="H175">
            <v>13627</v>
          </cell>
          <cell r="I175">
            <v>13627</v>
          </cell>
          <cell r="J175">
            <v>13627</v>
          </cell>
          <cell r="K175">
            <v>13627</v>
          </cell>
          <cell r="L175">
            <v>0</v>
          </cell>
          <cell r="M175">
            <v>0</v>
          </cell>
          <cell r="N175">
            <v>0</v>
          </cell>
          <cell r="O175">
            <v>0</v>
          </cell>
          <cell r="P175">
            <v>0</v>
          </cell>
          <cell r="Q175">
            <v>0</v>
          </cell>
          <cell r="R175">
            <v>81762</v>
          </cell>
        </row>
        <row r="176">
          <cell r="A176" t="str">
            <v>P34</v>
          </cell>
          <cell r="B176" t="str">
            <v>Customer accounting, other</v>
          </cell>
          <cell r="C176">
            <v>52566015</v>
          </cell>
          <cell r="D176" t="str">
            <v>Postage CA</v>
          </cell>
          <cell r="E176" t="str">
            <v>675.7</v>
          </cell>
          <cell r="F176">
            <v>47716</v>
          </cell>
          <cell r="G176">
            <v>47716</v>
          </cell>
          <cell r="H176">
            <v>47716</v>
          </cell>
          <cell r="I176">
            <v>47716</v>
          </cell>
          <cell r="J176">
            <v>47716</v>
          </cell>
          <cell r="K176">
            <v>47716</v>
          </cell>
          <cell r="L176">
            <v>0</v>
          </cell>
          <cell r="M176">
            <v>0</v>
          </cell>
          <cell r="N176">
            <v>0</v>
          </cell>
          <cell r="O176">
            <v>0</v>
          </cell>
          <cell r="P176">
            <v>0</v>
          </cell>
          <cell r="Q176">
            <v>0</v>
          </cell>
          <cell r="R176">
            <v>286296</v>
          </cell>
        </row>
        <row r="177">
          <cell r="A177" t="str">
            <v>P34 Total</v>
          </cell>
          <cell r="F177">
            <v>92499</v>
          </cell>
          <cell r="G177">
            <v>92702</v>
          </cell>
          <cell r="H177">
            <v>93310</v>
          </cell>
          <cell r="I177">
            <v>93451</v>
          </cell>
          <cell r="J177">
            <v>93825</v>
          </cell>
          <cell r="K177">
            <v>92568</v>
          </cell>
          <cell r="L177">
            <v>101476</v>
          </cell>
          <cell r="M177">
            <v>103009</v>
          </cell>
          <cell r="N177">
            <v>100911</v>
          </cell>
          <cell r="O177">
            <v>103965</v>
          </cell>
          <cell r="P177">
            <v>114001</v>
          </cell>
          <cell r="Q177">
            <v>107480</v>
          </cell>
          <cell r="R177">
            <v>1189197</v>
          </cell>
        </row>
        <row r="178">
          <cell r="A178" t="str">
            <v>P35</v>
          </cell>
          <cell r="B178" t="str">
            <v>Regulatory expense</v>
          </cell>
          <cell r="C178">
            <v>56610000</v>
          </cell>
          <cell r="D178" t="str">
            <v>Reg Exp-Amort</v>
          </cell>
          <cell r="E178" t="str">
            <v>666.8</v>
          </cell>
          <cell r="F178">
            <v>24115</v>
          </cell>
          <cell r="G178">
            <v>51893</v>
          </cell>
          <cell r="H178">
            <v>28390</v>
          </cell>
          <cell r="I178">
            <v>28390</v>
          </cell>
          <cell r="J178">
            <v>28390</v>
          </cell>
          <cell r="K178">
            <v>28390</v>
          </cell>
          <cell r="L178">
            <v>27855</v>
          </cell>
          <cell r="M178">
            <v>27855</v>
          </cell>
          <cell r="N178">
            <v>27855</v>
          </cell>
          <cell r="O178">
            <v>27855</v>
          </cell>
          <cell r="P178">
            <v>27855</v>
          </cell>
          <cell r="Q178">
            <v>27855</v>
          </cell>
          <cell r="R178">
            <v>356698</v>
          </cell>
        </row>
        <row r="179">
          <cell r="A179" t="str">
            <v>P35</v>
          </cell>
          <cell r="B179" t="str">
            <v>Regulatory expense</v>
          </cell>
          <cell r="C179">
            <v>56620000</v>
          </cell>
          <cell r="D179" t="str">
            <v>Reg Exp-Depr Stdy</v>
          </cell>
          <cell r="E179" t="str">
            <v>667.8</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A180" t="str">
            <v>P35 Total</v>
          </cell>
          <cell r="F180">
            <v>24115</v>
          </cell>
          <cell r="G180">
            <v>51893</v>
          </cell>
          <cell r="H180">
            <v>28390</v>
          </cell>
          <cell r="I180">
            <v>28390</v>
          </cell>
          <cell r="J180">
            <v>28390</v>
          </cell>
          <cell r="K180">
            <v>28390</v>
          </cell>
          <cell r="L180">
            <v>27855</v>
          </cell>
          <cell r="M180">
            <v>27855</v>
          </cell>
          <cell r="N180">
            <v>27855</v>
          </cell>
          <cell r="O180">
            <v>27855</v>
          </cell>
          <cell r="P180">
            <v>27855</v>
          </cell>
          <cell r="Q180">
            <v>27855</v>
          </cell>
          <cell r="R180">
            <v>356698</v>
          </cell>
        </row>
        <row r="181">
          <cell r="A181" t="str">
            <v>P36</v>
          </cell>
          <cell r="B181" t="str">
            <v>Insurance other than group</v>
          </cell>
          <cell r="C181">
            <v>55110000</v>
          </cell>
          <cell r="D181" t="str">
            <v>Ins Vehicle</v>
          </cell>
          <cell r="E181" t="str">
            <v>656.8</v>
          </cell>
          <cell r="F181">
            <v>2313</v>
          </cell>
          <cell r="G181">
            <v>2313</v>
          </cell>
          <cell r="H181">
            <v>2313</v>
          </cell>
          <cell r="I181">
            <v>2313</v>
          </cell>
          <cell r="J181">
            <v>2313</v>
          </cell>
          <cell r="K181">
            <v>2313</v>
          </cell>
          <cell r="L181">
            <v>0</v>
          </cell>
          <cell r="M181">
            <v>0</v>
          </cell>
          <cell r="N181">
            <v>0</v>
          </cell>
          <cell r="O181">
            <v>0</v>
          </cell>
          <cell r="P181">
            <v>0</v>
          </cell>
          <cell r="Q181">
            <v>0</v>
          </cell>
          <cell r="R181">
            <v>13878</v>
          </cell>
        </row>
        <row r="182">
          <cell r="A182" t="str">
            <v>P36</v>
          </cell>
          <cell r="B182" t="str">
            <v>Insurance other than group</v>
          </cell>
          <cell r="C182">
            <v>55710000</v>
          </cell>
          <cell r="D182" t="str">
            <v>Ins General Liabilty</v>
          </cell>
          <cell r="E182" t="str">
            <v>657.8</v>
          </cell>
          <cell r="F182">
            <v>33067</v>
          </cell>
          <cell r="G182">
            <v>33067</v>
          </cell>
          <cell r="H182">
            <v>33067</v>
          </cell>
          <cell r="I182">
            <v>33067</v>
          </cell>
          <cell r="J182">
            <v>33067</v>
          </cell>
          <cell r="K182">
            <v>33067</v>
          </cell>
          <cell r="L182">
            <v>55720</v>
          </cell>
          <cell r="M182">
            <v>55720</v>
          </cell>
          <cell r="N182">
            <v>55720</v>
          </cell>
          <cell r="O182">
            <v>55720</v>
          </cell>
          <cell r="P182">
            <v>55720</v>
          </cell>
          <cell r="Q182">
            <v>55720</v>
          </cell>
          <cell r="R182">
            <v>532722</v>
          </cell>
        </row>
        <row r="183">
          <cell r="A183" t="str">
            <v>P36</v>
          </cell>
          <cell r="B183" t="str">
            <v>Insurance other than group</v>
          </cell>
          <cell r="C183">
            <v>55715000</v>
          </cell>
          <cell r="D183" t="str">
            <v>Ins General Liab - Intercompany</v>
          </cell>
          <cell r="E183" t="str">
            <v>657.8</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t="str">
            <v>P36</v>
          </cell>
          <cell r="B184" t="str">
            <v>Insurance other than group</v>
          </cell>
          <cell r="C184">
            <v>55720000</v>
          </cell>
          <cell r="D184" t="str">
            <v>Ins Work Comp</v>
          </cell>
          <cell r="E184" t="str">
            <v>658.8</v>
          </cell>
          <cell r="F184">
            <v>6445</v>
          </cell>
          <cell r="G184">
            <v>6445</v>
          </cell>
          <cell r="H184">
            <v>6445</v>
          </cell>
          <cell r="I184">
            <v>6445</v>
          </cell>
          <cell r="J184">
            <v>6445</v>
          </cell>
          <cell r="K184">
            <v>6445</v>
          </cell>
          <cell r="L184">
            <v>0</v>
          </cell>
          <cell r="M184">
            <v>0</v>
          </cell>
          <cell r="N184">
            <v>0</v>
          </cell>
          <cell r="O184">
            <v>0</v>
          </cell>
          <cell r="P184">
            <v>0</v>
          </cell>
          <cell r="Q184">
            <v>0</v>
          </cell>
          <cell r="R184">
            <v>38670</v>
          </cell>
        </row>
        <row r="185">
          <cell r="A185" t="str">
            <v>P36</v>
          </cell>
          <cell r="B185" t="str">
            <v>Insurance other than group</v>
          </cell>
          <cell r="C185">
            <v>55720100</v>
          </cell>
          <cell r="D185" t="str">
            <v>Ins W/C Cap Credits</v>
          </cell>
          <cell r="E185" t="str">
            <v>658.8</v>
          </cell>
          <cell r="F185">
            <v>-1715</v>
          </cell>
          <cell r="G185">
            <v>-1715</v>
          </cell>
          <cell r="H185">
            <v>-1715</v>
          </cell>
          <cell r="I185">
            <v>-1715</v>
          </cell>
          <cell r="J185">
            <v>-1715</v>
          </cell>
          <cell r="K185">
            <v>-1715</v>
          </cell>
          <cell r="L185">
            <v>0</v>
          </cell>
          <cell r="M185">
            <v>0</v>
          </cell>
          <cell r="N185">
            <v>0</v>
          </cell>
          <cell r="O185">
            <v>0</v>
          </cell>
          <cell r="P185">
            <v>0</v>
          </cell>
          <cell r="Q185">
            <v>0</v>
          </cell>
          <cell r="R185">
            <v>-10290</v>
          </cell>
        </row>
        <row r="186">
          <cell r="A186" t="str">
            <v>P36</v>
          </cell>
          <cell r="B186" t="str">
            <v>Insurance other than group</v>
          </cell>
          <cell r="C186">
            <v>55730000</v>
          </cell>
          <cell r="D186" t="str">
            <v>Ins Other</v>
          </cell>
          <cell r="E186" t="str">
            <v>659.8</v>
          </cell>
          <cell r="F186">
            <v>16310</v>
          </cell>
          <cell r="G186">
            <v>16310</v>
          </cell>
          <cell r="H186">
            <v>16310</v>
          </cell>
          <cell r="I186">
            <v>16310</v>
          </cell>
          <cell r="J186">
            <v>61942</v>
          </cell>
          <cell r="K186">
            <v>16310</v>
          </cell>
          <cell r="L186">
            <v>0</v>
          </cell>
          <cell r="M186">
            <v>0</v>
          </cell>
          <cell r="N186">
            <v>0</v>
          </cell>
          <cell r="O186">
            <v>0</v>
          </cell>
          <cell r="P186">
            <v>0</v>
          </cell>
          <cell r="Q186">
            <v>0</v>
          </cell>
          <cell r="R186">
            <v>143492</v>
          </cell>
        </row>
        <row r="187">
          <cell r="A187" t="str">
            <v>P36 Total</v>
          </cell>
          <cell r="F187">
            <v>56420</v>
          </cell>
          <cell r="G187">
            <v>56420</v>
          </cell>
          <cell r="H187">
            <v>56420</v>
          </cell>
          <cell r="I187">
            <v>56420</v>
          </cell>
          <cell r="J187">
            <v>102052</v>
          </cell>
          <cell r="K187">
            <v>56420</v>
          </cell>
          <cell r="L187">
            <v>55720</v>
          </cell>
          <cell r="M187">
            <v>55720</v>
          </cell>
          <cell r="N187">
            <v>55720</v>
          </cell>
          <cell r="O187">
            <v>55720</v>
          </cell>
          <cell r="P187">
            <v>55720</v>
          </cell>
          <cell r="Q187">
            <v>55720</v>
          </cell>
          <cell r="R187">
            <v>718472</v>
          </cell>
        </row>
        <row r="188">
          <cell r="A188" t="str">
            <v>P37</v>
          </cell>
          <cell r="B188" t="str">
            <v>Maintenance supplies and services</v>
          </cell>
          <cell r="C188">
            <v>62002000</v>
          </cell>
          <cell r="D188" t="str">
            <v>M&amp;S Maint</v>
          </cell>
          <cell r="E188" t="str">
            <v>620.8</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t="str">
            <v>P37</v>
          </cell>
          <cell r="B189" t="str">
            <v>Maintenance supplies and services</v>
          </cell>
          <cell r="C189">
            <v>62002100</v>
          </cell>
          <cell r="D189" t="str">
            <v>M&amp;S Maint SS</v>
          </cell>
          <cell r="E189" t="str">
            <v>620.2</v>
          </cell>
          <cell r="F189">
            <v>818</v>
          </cell>
          <cell r="G189">
            <v>818</v>
          </cell>
          <cell r="H189">
            <v>818</v>
          </cell>
          <cell r="I189">
            <v>818</v>
          </cell>
          <cell r="J189">
            <v>818</v>
          </cell>
          <cell r="K189">
            <v>818</v>
          </cell>
          <cell r="L189">
            <v>185769</v>
          </cell>
          <cell r="M189">
            <v>185769</v>
          </cell>
          <cell r="N189">
            <v>185769</v>
          </cell>
          <cell r="O189">
            <v>185769</v>
          </cell>
          <cell r="P189">
            <v>185769</v>
          </cell>
          <cell r="Q189">
            <v>185769</v>
          </cell>
          <cell r="R189">
            <v>1119522</v>
          </cell>
        </row>
        <row r="190">
          <cell r="A190" t="str">
            <v>P37</v>
          </cell>
          <cell r="B190" t="str">
            <v>Maintenance supplies and services</v>
          </cell>
          <cell r="C190">
            <v>62002300</v>
          </cell>
          <cell r="D190" t="str">
            <v>M&amp;S Maint WT</v>
          </cell>
          <cell r="E190" t="str">
            <v>620.4</v>
          </cell>
          <cell r="F190">
            <v>12933</v>
          </cell>
          <cell r="G190">
            <v>12933</v>
          </cell>
          <cell r="H190">
            <v>12933</v>
          </cell>
          <cell r="I190">
            <v>12933</v>
          </cell>
          <cell r="J190">
            <v>12933</v>
          </cell>
          <cell r="K190">
            <v>12937</v>
          </cell>
          <cell r="L190">
            <v>0</v>
          </cell>
          <cell r="M190">
            <v>0</v>
          </cell>
          <cell r="N190">
            <v>0</v>
          </cell>
          <cell r="O190">
            <v>0</v>
          </cell>
          <cell r="P190">
            <v>0</v>
          </cell>
          <cell r="Q190">
            <v>0</v>
          </cell>
          <cell r="R190">
            <v>77602</v>
          </cell>
        </row>
        <row r="191">
          <cell r="A191" t="str">
            <v>P37</v>
          </cell>
          <cell r="B191" t="str">
            <v>Maintenance supplies and services</v>
          </cell>
          <cell r="C191">
            <v>62002400</v>
          </cell>
          <cell r="D191" t="str">
            <v>M&amp;S Maint TD</v>
          </cell>
          <cell r="E191" t="str">
            <v>620.6</v>
          </cell>
          <cell r="F191">
            <v>13043</v>
          </cell>
          <cell r="G191">
            <v>13043</v>
          </cell>
          <cell r="H191">
            <v>13043</v>
          </cell>
          <cell r="I191">
            <v>13043</v>
          </cell>
          <cell r="J191">
            <v>13043</v>
          </cell>
          <cell r="K191">
            <v>13043</v>
          </cell>
          <cell r="L191">
            <v>0</v>
          </cell>
          <cell r="M191">
            <v>0</v>
          </cell>
          <cell r="N191">
            <v>0</v>
          </cell>
          <cell r="O191">
            <v>0</v>
          </cell>
          <cell r="P191">
            <v>0</v>
          </cell>
          <cell r="Q191">
            <v>0</v>
          </cell>
          <cell r="R191">
            <v>78258</v>
          </cell>
        </row>
        <row r="192">
          <cell r="A192" t="str">
            <v>P37</v>
          </cell>
          <cell r="B192" t="str">
            <v>Maintenance supplies and services</v>
          </cell>
          <cell r="C192">
            <v>62002600</v>
          </cell>
          <cell r="D192" t="str">
            <v>M&amp;S Maint AG</v>
          </cell>
          <cell r="E192" t="str">
            <v>620.8</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A193" t="str">
            <v>P37</v>
          </cell>
          <cell r="B193" t="str">
            <v>Maintenance supplies and services</v>
          </cell>
          <cell r="C193">
            <v>62502100</v>
          </cell>
          <cell r="D193" t="str">
            <v>M&amp;S Maint</v>
          </cell>
          <cell r="E193" t="str">
            <v>675.2</v>
          </cell>
          <cell r="F193">
            <v>350</v>
          </cell>
          <cell r="G193">
            <v>350</v>
          </cell>
          <cell r="H193">
            <v>350</v>
          </cell>
          <cell r="I193">
            <v>350</v>
          </cell>
          <cell r="J193">
            <v>350</v>
          </cell>
          <cell r="K193">
            <v>350</v>
          </cell>
          <cell r="L193">
            <v>0</v>
          </cell>
          <cell r="M193">
            <v>0</v>
          </cell>
          <cell r="N193">
            <v>0</v>
          </cell>
          <cell r="O193">
            <v>0</v>
          </cell>
          <cell r="P193">
            <v>0</v>
          </cell>
          <cell r="Q193">
            <v>0</v>
          </cell>
          <cell r="R193">
            <v>2100</v>
          </cell>
        </row>
        <row r="194">
          <cell r="A194" t="str">
            <v>P37</v>
          </cell>
          <cell r="B194" t="str">
            <v>Maintenance supplies and services</v>
          </cell>
          <cell r="C194">
            <v>62502300</v>
          </cell>
          <cell r="D194" t="str">
            <v>M&amp;S Maint</v>
          </cell>
          <cell r="E194" t="str">
            <v>675.4</v>
          </cell>
          <cell r="F194">
            <v>7125</v>
          </cell>
          <cell r="G194">
            <v>7125</v>
          </cell>
          <cell r="H194">
            <v>7125</v>
          </cell>
          <cell r="I194">
            <v>7125</v>
          </cell>
          <cell r="J194">
            <v>7125</v>
          </cell>
          <cell r="K194">
            <v>7125</v>
          </cell>
          <cell r="L194">
            <v>0</v>
          </cell>
          <cell r="M194">
            <v>0</v>
          </cell>
          <cell r="N194">
            <v>0</v>
          </cell>
          <cell r="O194">
            <v>0</v>
          </cell>
          <cell r="P194">
            <v>0</v>
          </cell>
          <cell r="Q194">
            <v>0</v>
          </cell>
          <cell r="R194">
            <v>42750</v>
          </cell>
        </row>
        <row r="195">
          <cell r="A195" t="str">
            <v>P37</v>
          </cell>
          <cell r="B195" t="str">
            <v>Maintenance supplies and services</v>
          </cell>
          <cell r="C195">
            <v>62502400</v>
          </cell>
          <cell r="D195" t="str">
            <v>Misc Maint TD</v>
          </cell>
          <cell r="E195" t="str">
            <v>675.6</v>
          </cell>
          <cell r="F195">
            <v>7767</v>
          </cell>
          <cell r="G195">
            <v>7767</v>
          </cell>
          <cell r="H195">
            <v>7767</v>
          </cell>
          <cell r="I195">
            <v>7767</v>
          </cell>
          <cell r="J195">
            <v>7767</v>
          </cell>
          <cell r="K195">
            <v>7767</v>
          </cell>
          <cell r="L195">
            <v>0</v>
          </cell>
          <cell r="M195">
            <v>0</v>
          </cell>
          <cell r="N195">
            <v>0</v>
          </cell>
          <cell r="O195">
            <v>0</v>
          </cell>
          <cell r="P195">
            <v>0</v>
          </cell>
          <cell r="Q195">
            <v>0</v>
          </cell>
          <cell r="R195">
            <v>46602</v>
          </cell>
        </row>
        <row r="196">
          <cell r="A196" t="str">
            <v>P37</v>
          </cell>
          <cell r="B196" t="str">
            <v>Maintenance supplies and services</v>
          </cell>
          <cell r="C196">
            <v>62502600</v>
          </cell>
          <cell r="D196" t="str">
            <v>Misc Maint AG</v>
          </cell>
          <cell r="E196" t="str">
            <v>675.8</v>
          </cell>
          <cell r="F196">
            <v>32403</v>
          </cell>
          <cell r="G196">
            <v>32403</v>
          </cell>
          <cell r="H196">
            <v>32403</v>
          </cell>
          <cell r="I196">
            <v>32403</v>
          </cell>
          <cell r="J196">
            <v>32403</v>
          </cell>
          <cell r="K196">
            <v>32403</v>
          </cell>
          <cell r="L196">
            <v>0</v>
          </cell>
          <cell r="M196">
            <v>0</v>
          </cell>
          <cell r="N196">
            <v>0</v>
          </cell>
          <cell r="O196">
            <v>0</v>
          </cell>
          <cell r="P196">
            <v>0</v>
          </cell>
          <cell r="Q196">
            <v>0</v>
          </cell>
          <cell r="R196">
            <v>194418</v>
          </cell>
        </row>
        <row r="197">
          <cell r="A197" t="str">
            <v>P37</v>
          </cell>
          <cell r="B197" t="str">
            <v>Maintenance supplies and services</v>
          </cell>
          <cell r="C197">
            <v>62510000</v>
          </cell>
          <cell r="D197" t="str">
            <v>Amort Def Maint</v>
          </cell>
          <cell r="E197" t="str">
            <v>675.6</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A198" t="str">
            <v>P37</v>
          </cell>
          <cell r="B198" t="str">
            <v>Maintenance supplies and services</v>
          </cell>
          <cell r="C198">
            <v>62512000</v>
          </cell>
          <cell r="D198" t="str">
            <v>Amort Def Maint</v>
          </cell>
          <cell r="E198" t="str">
            <v>675.6</v>
          </cell>
          <cell r="F198">
            <v>66749</v>
          </cell>
          <cell r="G198">
            <v>66749</v>
          </cell>
          <cell r="H198">
            <v>66749</v>
          </cell>
          <cell r="I198">
            <v>66749</v>
          </cell>
          <cell r="J198">
            <v>66749</v>
          </cell>
          <cell r="K198">
            <v>66749</v>
          </cell>
          <cell r="L198">
            <v>0</v>
          </cell>
          <cell r="M198">
            <v>0</v>
          </cell>
          <cell r="N198">
            <v>0</v>
          </cell>
          <cell r="O198">
            <v>0</v>
          </cell>
          <cell r="P198">
            <v>0</v>
          </cell>
          <cell r="Q198">
            <v>0</v>
          </cell>
          <cell r="R198">
            <v>400494</v>
          </cell>
        </row>
        <row r="199">
          <cell r="A199" t="str">
            <v>P37</v>
          </cell>
          <cell r="B199" t="str">
            <v>Maintenance supplies and services</v>
          </cell>
          <cell r="C199">
            <v>62520700</v>
          </cell>
          <cell r="D199" t="str">
            <v>Misc Main Pvg/Bckfll</v>
          </cell>
          <cell r="E199" t="str">
            <v>675.6</v>
          </cell>
          <cell r="F199">
            <v>1950</v>
          </cell>
          <cell r="G199">
            <v>1950</v>
          </cell>
          <cell r="H199">
            <v>1950</v>
          </cell>
          <cell r="I199">
            <v>1950</v>
          </cell>
          <cell r="J199">
            <v>1950</v>
          </cell>
          <cell r="K199">
            <v>1950</v>
          </cell>
          <cell r="L199">
            <v>0</v>
          </cell>
          <cell r="M199">
            <v>0</v>
          </cell>
          <cell r="N199">
            <v>0</v>
          </cell>
          <cell r="O199">
            <v>0</v>
          </cell>
          <cell r="P199">
            <v>0</v>
          </cell>
          <cell r="Q199">
            <v>0</v>
          </cell>
          <cell r="R199">
            <v>11700</v>
          </cell>
        </row>
        <row r="200">
          <cell r="A200" t="str">
            <v>P37</v>
          </cell>
          <cell r="B200" t="str">
            <v>Maintenance supplies and services</v>
          </cell>
          <cell r="C200">
            <v>63110000</v>
          </cell>
          <cell r="D200" t="str">
            <v>Contract Svc - Other Maint</v>
          </cell>
          <cell r="E200" t="str">
            <v>631.6</v>
          </cell>
          <cell r="F200">
            <v>25743</v>
          </cell>
          <cell r="G200">
            <v>25743</v>
          </cell>
          <cell r="H200">
            <v>25743</v>
          </cell>
          <cell r="I200">
            <v>25743</v>
          </cell>
          <cell r="J200">
            <v>25743</v>
          </cell>
          <cell r="K200">
            <v>25743</v>
          </cell>
          <cell r="L200">
            <v>0</v>
          </cell>
          <cell r="M200">
            <v>0</v>
          </cell>
          <cell r="N200">
            <v>0</v>
          </cell>
          <cell r="O200">
            <v>0</v>
          </cell>
          <cell r="P200">
            <v>0</v>
          </cell>
          <cell r="Q200">
            <v>0</v>
          </cell>
          <cell r="R200">
            <v>154458</v>
          </cell>
        </row>
        <row r="201">
          <cell r="A201" t="str">
            <v>P37 Total</v>
          </cell>
          <cell r="F201">
            <v>168881</v>
          </cell>
          <cell r="G201">
            <v>168881</v>
          </cell>
          <cell r="H201">
            <v>168881</v>
          </cell>
          <cell r="I201">
            <v>168881</v>
          </cell>
          <cell r="J201">
            <v>168881</v>
          </cell>
          <cell r="K201">
            <v>168885</v>
          </cell>
          <cell r="L201">
            <v>185769</v>
          </cell>
          <cell r="M201">
            <v>185769</v>
          </cell>
          <cell r="N201">
            <v>185769</v>
          </cell>
          <cell r="O201">
            <v>185769</v>
          </cell>
          <cell r="P201">
            <v>185769</v>
          </cell>
          <cell r="Q201">
            <v>185769</v>
          </cell>
          <cell r="R201">
            <v>2127904</v>
          </cell>
        </row>
        <row r="202">
          <cell r="A202" t="str">
            <v>P40</v>
          </cell>
          <cell r="B202" t="str">
            <v>Depreciation</v>
          </cell>
          <cell r="C202">
            <v>68011000</v>
          </cell>
          <cell r="D202" t="str">
            <v>Depr -UPIS General</v>
          </cell>
          <cell r="E202" t="str">
            <v>403.</v>
          </cell>
          <cell r="F202">
            <v>1344955</v>
          </cell>
          <cell r="G202">
            <v>1348980</v>
          </cell>
          <cell r="H202">
            <v>1355974</v>
          </cell>
          <cell r="I202">
            <v>1360436</v>
          </cell>
          <cell r="J202">
            <v>1363838</v>
          </cell>
          <cell r="K202">
            <v>1365390</v>
          </cell>
          <cell r="L202">
            <v>1270179</v>
          </cell>
          <cell r="M202">
            <v>1270917</v>
          </cell>
          <cell r="N202">
            <v>1271765</v>
          </cell>
          <cell r="O202">
            <v>1272859</v>
          </cell>
          <cell r="P202">
            <v>1274881</v>
          </cell>
          <cell r="Q202">
            <v>1280163</v>
          </cell>
          <cell r="R202">
            <v>15780337</v>
          </cell>
        </row>
        <row r="203">
          <cell r="A203" t="str">
            <v>P40</v>
          </cell>
          <cell r="B203" t="str">
            <v>Depreciation</v>
          </cell>
          <cell r="C203">
            <v>68012000</v>
          </cell>
          <cell r="D203" t="str">
            <v>Depr -Amort CIAC Tx</v>
          </cell>
          <cell r="E203" t="str">
            <v>403.</v>
          </cell>
          <cell r="F203">
            <v>-27433</v>
          </cell>
          <cell r="G203">
            <v>-27804</v>
          </cell>
          <cell r="H203">
            <v>-28175</v>
          </cell>
          <cell r="I203">
            <v>-28546</v>
          </cell>
          <cell r="J203">
            <v>-28917</v>
          </cell>
          <cell r="K203">
            <v>-29288</v>
          </cell>
          <cell r="L203">
            <v>0</v>
          </cell>
          <cell r="M203">
            <v>0</v>
          </cell>
          <cell r="N203">
            <v>0</v>
          </cell>
          <cell r="O203">
            <v>0</v>
          </cell>
          <cell r="P203">
            <v>0</v>
          </cell>
          <cell r="Q203">
            <v>0</v>
          </cell>
          <cell r="R203">
            <v>-170163</v>
          </cell>
        </row>
        <row r="204">
          <cell r="A204" t="str">
            <v>P40</v>
          </cell>
          <cell r="B204" t="str">
            <v>Depreciation</v>
          </cell>
          <cell r="C204">
            <v>68012500</v>
          </cell>
          <cell r="D204" t="str">
            <v>Depr-Amort CIAC Nntx</v>
          </cell>
          <cell r="E204" t="str">
            <v>403.</v>
          </cell>
          <cell r="F204">
            <v>-119028</v>
          </cell>
          <cell r="G204">
            <v>-119028</v>
          </cell>
          <cell r="H204">
            <v>-119028</v>
          </cell>
          <cell r="I204">
            <v>-119028</v>
          </cell>
          <cell r="J204">
            <v>-119028</v>
          </cell>
          <cell r="K204">
            <v>-119028</v>
          </cell>
          <cell r="L204">
            <v>0</v>
          </cell>
          <cell r="M204">
            <v>0</v>
          </cell>
          <cell r="N204">
            <v>0</v>
          </cell>
          <cell r="O204">
            <v>0</v>
          </cell>
          <cell r="P204">
            <v>0</v>
          </cell>
          <cell r="Q204">
            <v>0</v>
          </cell>
          <cell r="R204">
            <v>-714168</v>
          </cell>
        </row>
        <row r="205">
          <cell r="A205" t="str">
            <v>P40 Total</v>
          </cell>
          <cell r="F205">
            <v>1198494</v>
          </cell>
          <cell r="G205">
            <v>1202148</v>
          </cell>
          <cell r="H205">
            <v>1208771</v>
          </cell>
          <cell r="I205">
            <v>1212862</v>
          </cell>
          <cell r="J205">
            <v>1215893</v>
          </cell>
          <cell r="K205">
            <v>1217074</v>
          </cell>
          <cell r="L205">
            <v>1270179</v>
          </cell>
          <cell r="M205">
            <v>1270917</v>
          </cell>
          <cell r="N205">
            <v>1271765</v>
          </cell>
          <cell r="O205">
            <v>1272859</v>
          </cell>
          <cell r="P205">
            <v>1274881</v>
          </cell>
          <cell r="Q205">
            <v>1280163</v>
          </cell>
          <cell r="R205">
            <v>14896006</v>
          </cell>
        </row>
        <row r="206">
          <cell r="A206" t="str">
            <v>P41</v>
          </cell>
          <cell r="B206" t="str">
            <v>Amortization</v>
          </cell>
          <cell r="C206">
            <v>68251000</v>
          </cell>
          <cell r="D206" t="str">
            <v>Amort-Ltd Term Plant</v>
          </cell>
          <cell r="E206" t="str">
            <v>407.1</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t="str">
            <v>P41</v>
          </cell>
          <cell r="B207" t="str">
            <v>Amortization</v>
          </cell>
          <cell r="C207">
            <v>68254000</v>
          </cell>
          <cell r="D207" t="str">
            <v>Amort-RegAsset AFUDC</v>
          </cell>
          <cell r="E207" t="str">
            <v>407.1</v>
          </cell>
          <cell r="F207">
            <v>17196</v>
          </cell>
          <cell r="G207">
            <v>17196</v>
          </cell>
          <cell r="H207">
            <v>17196</v>
          </cell>
          <cell r="I207">
            <v>17196</v>
          </cell>
          <cell r="J207">
            <v>17196</v>
          </cell>
          <cell r="K207">
            <v>17196</v>
          </cell>
          <cell r="L207">
            <v>23241</v>
          </cell>
          <cell r="M207">
            <v>23241</v>
          </cell>
          <cell r="N207">
            <v>23241</v>
          </cell>
          <cell r="O207">
            <v>23241</v>
          </cell>
          <cell r="P207">
            <v>23241</v>
          </cell>
          <cell r="Q207">
            <v>23241</v>
          </cell>
          <cell r="R207">
            <v>242622</v>
          </cell>
        </row>
        <row r="208">
          <cell r="A208" t="str">
            <v>P41</v>
          </cell>
          <cell r="B208" t="str">
            <v>Amortization</v>
          </cell>
          <cell r="C208">
            <v>68255000</v>
          </cell>
          <cell r="D208" t="str">
            <v>Amort-UPAA</v>
          </cell>
          <cell r="E208" t="str">
            <v>406.</v>
          </cell>
          <cell r="F208">
            <v>713</v>
          </cell>
          <cell r="G208">
            <v>713</v>
          </cell>
          <cell r="H208">
            <v>713</v>
          </cell>
          <cell r="I208">
            <v>713</v>
          </cell>
          <cell r="J208">
            <v>713</v>
          </cell>
          <cell r="K208">
            <v>713</v>
          </cell>
          <cell r="L208">
            <v>0</v>
          </cell>
          <cell r="M208">
            <v>0</v>
          </cell>
          <cell r="N208">
            <v>0</v>
          </cell>
          <cell r="O208">
            <v>0</v>
          </cell>
          <cell r="P208">
            <v>0</v>
          </cell>
          <cell r="Q208">
            <v>0</v>
          </cell>
          <cell r="R208">
            <v>4278</v>
          </cell>
        </row>
        <row r="209">
          <cell r="A209" t="str">
            <v>P41</v>
          </cell>
          <cell r="B209" t="str">
            <v>Amortization</v>
          </cell>
          <cell r="C209">
            <v>68257000</v>
          </cell>
          <cell r="D209" t="str">
            <v>Amort-Prop Losses</v>
          </cell>
          <cell r="E209" t="str">
            <v>407.2</v>
          </cell>
          <cell r="F209">
            <v>4757</v>
          </cell>
          <cell r="G209">
            <v>4757</v>
          </cell>
          <cell r="H209">
            <v>4757</v>
          </cell>
          <cell r="I209">
            <v>4757</v>
          </cell>
          <cell r="J209">
            <v>4757</v>
          </cell>
          <cell r="K209">
            <v>4757</v>
          </cell>
          <cell r="L209">
            <v>0</v>
          </cell>
          <cell r="M209">
            <v>0</v>
          </cell>
          <cell r="N209">
            <v>0</v>
          </cell>
          <cell r="O209">
            <v>0</v>
          </cell>
          <cell r="P209">
            <v>0</v>
          </cell>
          <cell r="Q209">
            <v>0</v>
          </cell>
          <cell r="R209">
            <v>28542</v>
          </cell>
        </row>
        <row r="210">
          <cell r="A210" t="str">
            <v>P41</v>
          </cell>
          <cell r="B210" t="str">
            <v>Amortization</v>
          </cell>
          <cell r="C210">
            <v>68258000</v>
          </cell>
          <cell r="D210" t="str">
            <v>Amort-Reg Asset</v>
          </cell>
          <cell r="E210" t="str">
            <v>407.4</v>
          </cell>
          <cell r="F210">
            <v>575</v>
          </cell>
          <cell r="G210">
            <v>575</v>
          </cell>
          <cell r="H210">
            <v>575</v>
          </cell>
          <cell r="I210">
            <v>575</v>
          </cell>
          <cell r="J210">
            <v>575</v>
          </cell>
          <cell r="K210">
            <v>575</v>
          </cell>
          <cell r="L210">
            <v>0</v>
          </cell>
          <cell r="M210">
            <v>0</v>
          </cell>
          <cell r="N210">
            <v>0</v>
          </cell>
          <cell r="O210">
            <v>0</v>
          </cell>
          <cell r="P210">
            <v>0</v>
          </cell>
          <cell r="Q210">
            <v>0</v>
          </cell>
          <cell r="R210">
            <v>3450</v>
          </cell>
        </row>
        <row r="211">
          <cell r="A211" t="str">
            <v>P41 Total</v>
          </cell>
          <cell r="F211">
            <v>23241</v>
          </cell>
          <cell r="G211">
            <v>23241</v>
          </cell>
          <cell r="H211">
            <v>23241</v>
          </cell>
          <cell r="I211">
            <v>23241</v>
          </cell>
          <cell r="J211">
            <v>23241</v>
          </cell>
          <cell r="K211">
            <v>23241</v>
          </cell>
          <cell r="L211">
            <v>23241</v>
          </cell>
          <cell r="M211">
            <v>23241</v>
          </cell>
          <cell r="N211">
            <v>23241</v>
          </cell>
          <cell r="O211">
            <v>23241</v>
          </cell>
          <cell r="P211">
            <v>23241</v>
          </cell>
          <cell r="Q211">
            <v>23241</v>
          </cell>
          <cell r="R211">
            <v>278892</v>
          </cell>
        </row>
        <row r="212">
          <cell r="A212" t="str">
            <v>P42</v>
          </cell>
          <cell r="B212" t="str">
            <v>Removal costs, net</v>
          </cell>
          <cell r="C212">
            <v>68311000</v>
          </cell>
          <cell r="D212" t="str">
            <v>Rem Costs-ARO/NNS</v>
          </cell>
          <cell r="E212" t="str">
            <v>403.</v>
          </cell>
          <cell r="F212">
            <v>241536</v>
          </cell>
          <cell r="G212">
            <v>242119</v>
          </cell>
          <cell r="H212">
            <v>243227</v>
          </cell>
          <cell r="I212">
            <v>243887</v>
          </cell>
          <cell r="J212">
            <v>244360</v>
          </cell>
          <cell r="K212">
            <v>244504</v>
          </cell>
          <cell r="L212">
            <v>218536</v>
          </cell>
          <cell r="M212">
            <v>218604</v>
          </cell>
          <cell r="N212">
            <v>218693</v>
          </cell>
          <cell r="O212">
            <v>218830</v>
          </cell>
          <cell r="P212">
            <v>219144</v>
          </cell>
          <cell r="Q212">
            <v>219547</v>
          </cell>
          <cell r="R212">
            <v>2772987</v>
          </cell>
        </row>
        <row r="213">
          <cell r="A213" t="str">
            <v>P42</v>
          </cell>
          <cell r="B213" t="str">
            <v>Removal costs, net</v>
          </cell>
          <cell r="C213">
            <v>68312000</v>
          </cell>
          <cell r="D213" t="str">
            <v>Rmv Csts-NNS CIAC Tx</v>
          </cell>
          <cell r="E213" t="str">
            <v>403.</v>
          </cell>
          <cell r="F213">
            <v>-13270</v>
          </cell>
          <cell r="G213">
            <v>-13270</v>
          </cell>
          <cell r="H213">
            <v>-13270</v>
          </cell>
          <cell r="I213">
            <v>-13270</v>
          </cell>
          <cell r="J213">
            <v>-13270</v>
          </cell>
          <cell r="K213">
            <v>-13270</v>
          </cell>
          <cell r="L213">
            <v>0</v>
          </cell>
          <cell r="M213">
            <v>0</v>
          </cell>
          <cell r="N213">
            <v>0</v>
          </cell>
          <cell r="O213">
            <v>0</v>
          </cell>
          <cell r="P213">
            <v>0</v>
          </cell>
          <cell r="Q213">
            <v>0</v>
          </cell>
          <cell r="R213">
            <v>-79620</v>
          </cell>
        </row>
        <row r="214">
          <cell r="A214" t="str">
            <v>P42</v>
          </cell>
          <cell r="B214" t="str">
            <v>Removal costs, net</v>
          </cell>
          <cell r="C214">
            <v>68312500</v>
          </cell>
          <cell r="D214" t="str">
            <v>Rmv Csts-NNS CIAC NT</v>
          </cell>
          <cell r="E214" t="str">
            <v>403.</v>
          </cell>
          <cell r="F214">
            <v>-34788</v>
          </cell>
          <cell r="G214">
            <v>-34788</v>
          </cell>
          <cell r="H214">
            <v>-34788</v>
          </cell>
          <cell r="I214">
            <v>-34788</v>
          </cell>
          <cell r="J214">
            <v>-34788</v>
          </cell>
          <cell r="K214">
            <v>-34788</v>
          </cell>
          <cell r="L214">
            <v>0</v>
          </cell>
          <cell r="M214">
            <v>0</v>
          </cell>
          <cell r="N214">
            <v>0</v>
          </cell>
          <cell r="O214">
            <v>0</v>
          </cell>
          <cell r="P214">
            <v>0</v>
          </cell>
          <cell r="Q214">
            <v>0</v>
          </cell>
          <cell r="R214">
            <v>-208728</v>
          </cell>
        </row>
        <row r="215">
          <cell r="A215" t="str">
            <v>P42 Total</v>
          </cell>
          <cell r="F215">
            <v>193478</v>
          </cell>
          <cell r="G215">
            <v>194061</v>
          </cell>
          <cell r="H215">
            <v>195169</v>
          </cell>
          <cell r="I215">
            <v>195829</v>
          </cell>
          <cell r="J215">
            <v>196302</v>
          </cell>
          <cell r="K215">
            <v>196446</v>
          </cell>
          <cell r="L215">
            <v>218536</v>
          </cell>
          <cell r="M215">
            <v>218604</v>
          </cell>
          <cell r="N215">
            <v>218693</v>
          </cell>
          <cell r="O215">
            <v>218830</v>
          </cell>
          <cell r="P215">
            <v>219144</v>
          </cell>
          <cell r="Q215">
            <v>219547</v>
          </cell>
          <cell r="R215">
            <v>2484639</v>
          </cell>
        </row>
        <row r="216">
          <cell r="A216" t="str">
            <v>P43</v>
          </cell>
          <cell r="B216" t="str">
            <v>Current federal income taxes - operating</v>
          </cell>
          <cell r="C216">
            <v>69011000</v>
          </cell>
          <cell r="D216" t="str">
            <v>FIT-Current</v>
          </cell>
          <cell r="E216" t="str">
            <v>409.10</v>
          </cell>
          <cell r="F216">
            <v>734371</v>
          </cell>
          <cell r="G216">
            <v>811648</v>
          </cell>
          <cell r="H216">
            <v>721432</v>
          </cell>
          <cell r="I216">
            <v>676809</v>
          </cell>
          <cell r="J216">
            <v>525966</v>
          </cell>
          <cell r="K216">
            <v>375723</v>
          </cell>
          <cell r="L216">
            <v>315178</v>
          </cell>
          <cell r="M216">
            <v>289941</v>
          </cell>
          <cell r="N216">
            <v>329824</v>
          </cell>
          <cell r="O216">
            <v>345755</v>
          </cell>
          <cell r="P216">
            <v>507508</v>
          </cell>
          <cell r="Q216">
            <v>586322</v>
          </cell>
          <cell r="R216">
            <v>6220477</v>
          </cell>
        </row>
        <row r="217">
          <cell r="A217" t="str">
            <v>P43 Total</v>
          </cell>
          <cell r="F217">
            <v>734371</v>
          </cell>
          <cell r="G217">
            <v>811648</v>
          </cell>
          <cell r="H217">
            <v>721432</v>
          </cell>
          <cell r="I217">
            <v>676809</v>
          </cell>
          <cell r="J217">
            <v>525966</v>
          </cell>
          <cell r="K217">
            <v>375723</v>
          </cell>
          <cell r="L217">
            <v>315178</v>
          </cell>
          <cell r="M217">
            <v>289941</v>
          </cell>
          <cell r="N217">
            <v>329824</v>
          </cell>
          <cell r="O217">
            <v>345755</v>
          </cell>
          <cell r="P217">
            <v>507508</v>
          </cell>
          <cell r="Q217">
            <v>586322</v>
          </cell>
          <cell r="R217">
            <v>6220477</v>
          </cell>
        </row>
        <row r="218">
          <cell r="A218" t="str">
            <v>P44</v>
          </cell>
          <cell r="B218" t="str">
            <v>Current state income taxes - operating</v>
          </cell>
          <cell r="C218">
            <v>69021000</v>
          </cell>
          <cell r="D218" t="str">
            <v>SIT-Current</v>
          </cell>
          <cell r="E218" t="str">
            <v>409.11</v>
          </cell>
          <cell r="F218">
            <v>175096</v>
          </cell>
          <cell r="G218">
            <v>194464</v>
          </cell>
          <cell r="H218">
            <v>171853</v>
          </cell>
          <cell r="I218">
            <v>160669</v>
          </cell>
          <cell r="J218">
            <v>122864</v>
          </cell>
          <cell r="K218">
            <v>85209</v>
          </cell>
          <cell r="L218">
            <v>0</v>
          </cell>
          <cell r="M218">
            <v>0</v>
          </cell>
          <cell r="N218">
            <v>0</v>
          </cell>
          <cell r="O218">
            <v>0</v>
          </cell>
          <cell r="P218">
            <v>0</v>
          </cell>
          <cell r="Q218">
            <v>0</v>
          </cell>
          <cell r="R218">
            <v>910155</v>
          </cell>
        </row>
        <row r="219">
          <cell r="A219" t="str">
            <v>P44 Total</v>
          </cell>
          <cell r="F219">
            <v>175096</v>
          </cell>
          <cell r="G219">
            <v>194464</v>
          </cell>
          <cell r="H219">
            <v>171853</v>
          </cell>
          <cell r="I219">
            <v>160669</v>
          </cell>
          <cell r="J219">
            <v>122864</v>
          </cell>
          <cell r="K219">
            <v>85209</v>
          </cell>
          <cell r="L219">
            <v>0</v>
          </cell>
          <cell r="M219">
            <v>0</v>
          </cell>
          <cell r="N219">
            <v>0</v>
          </cell>
          <cell r="O219">
            <v>0</v>
          </cell>
          <cell r="P219">
            <v>0</v>
          </cell>
          <cell r="Q219">
            <v>0</v>
          </cell>
          <cell r="R219">
            <v>910155</v>
          </cell>
        </row>
        <row r="220">
          <cell r="A220" t="str">
            <v>P45</v>
          </cell>
          <cell r="B220" t="str">
            <v>Deferred federal income tax expense</v>
          </cell>
          <cell r="C220">
            <v>69061000</v>
          </cell>
          <cell r="D220" t="str">
            <v>Def FIT-Current Year</v>
          </cell>
          <cell r="E220" t="str">
            <v>410.10</v>
          </cell>
          <cell r="F220">
            <v>-26323</v>
          </cell>
          <cell r="G220">
            <v>-25804</v>
          </cell>
          <cell r="H220">
            <v>-24864</v>
          </cell>
          <cell r="I220">
            <v>-25808</v>
          </cell>
          <cell r="J220">
            <v>-23521</v>
          </cell>
          <cell r="K220">
            <v>-24099</v>
          </cell>
          <cell r="L220">
            <v>0</v>
          </cell>
          <cell r="M220">
            <v>0</v>
          </cell>
          <cell r="N220">
            <v>0</v>
          </cell>
          <cell r="O220">
            <v>0</v>
          </cell>
          <cell r="P220">
            <v>0</v>
          </cell>
          <cell r="Q220">
            <v>0</v>
          </cell>
          <cell r="R220">
            <v>-150419</v>
          </cell>
        </row>
        <row r="221">
          <cell r="A221" t="str">
            <v>P45</v>
          </cell>
          <cell r="B221" t="str">
            <v>Deferred federal income tax expense</v>
          </cell>
          <cell r="C221">
            <v>69063200</v>
          </cell>
          <cell r="D221" t="str">
            <v>Def FIT-Reg Liability</v>
          </cell>
          <cell r="E221" t="str">
            <v>410.10</v>
          </cell>
          <cell r="F221">
            <v>-73309</v>
          </cell>
          <cell r="G221">
            <v>-73309</v>
          </cell>
          <cell r="H221">
            <v>-73309</v>
          </cell>
          <cell r="I221">
            <v>-73309</v>
          </cell>
          <cell r="J221">
            <v>-73309</v>
          </cell>
          <cell r="K221">
            <v>-73309</v>
          </cell>
          <cell r="L221">
            <v>0</v>
          </cell>
          <cell r="M221">
            <v>0</v>
          </cell>
          <cell r="N221">
            <v>0</v>
          </cell>
          <cell r="O221">
            <v>0</v>
          </cell>
          <cell r="P221">
            <v>0</v>
          </cell>
          <cell r="Q221">
            <v>0</v>
          </cell>
          <cell r="R221">
            <v>-439854</v>
          </cell>
        </row>
        <row r="222">
          <cell r="A222" t="str">
            <v>P45</v>
          </cell>
          <cell r="B222" t="str">
            <v>Deferred federal income tax expense</v>
          </cell>
          <cell r="C222">
            <v>69065000</v>
          </cell>
          <cell r="D222" t="str">
            <v>Def FIT-Other</v>
          </cell>
          <cell r="E222" t="str">
            <v>410.10</v>
          </cell>
          <cell r="F222">
            <v>-36034</v>
          </cell>
          <cell r="G222">
            <v>-80175</v>
          </cell>
          <cell r="H222">
            <v>-44415</v>
          </cell>
          <cell r="I222">
            <v>-67705</v>
          </cell>
          <cell r="J222">
            <v>-59073</v>
          </cell>
          <cell r="K222">
            <v>27632</v>
          </cell>
          <cell r="L222">
            <v>0</v>
          </cell>
          <cell r="M222">
            <v>0</v>
          </cell>
          <cell r="N222">
            <v>0</v>
          </cell>
          <cell r="O222">
            <v>0</v>
          </cell>
          <cell r="P222">
            <v>0</v>
          </cell>
          <cell r="Q222">
            <v>0</v>
          </cell>
          <cell r="R222">
            <v>-259770</v>
          </cell>
        </row>
        <row r="223">
          <cell r="A223" t="str">
            <v>P45 Total</v>
          </cell>
          <cell r="F223">
            <v>-135666</v>
          </cell>
          <cell r="G223">
            <v>-179288</v>
          </cell>
          <cell r="H223">
            <v>-142588</v>
          </cell>
          <cell r="I223">
            <v>-166822</v>
          </cell>
          <cell r="J223">
            <v>-155903</v>
          </cell>
          <cell r="K223">
            <v>-69776</v>
          </cell>
          <cell r="L223">
            <v>0</v>
          </cell>
          <cell r="M223">
            <v>0</v>
          </cell>
          <cell r="N223">
            <v>0</v>
          </cell>
          <cell r="O223">
            <v>0</v>
          </cell>
          <cell r="P223">
            <v>0</v>
          </cell>
          <cell r="Q223">
            <v>0</v>
          </cell>
          <cell r="R223">
            <v>-850043</v>
          </cell>
        </row>
        <row r="224">
          <cell r="A224" t="str">
            <v>P46</v>
          </cell>
          <cell r="B224" t="str">
            <v>Deferred state income tax expense</v>
          </cell>
          <cell r="C224">
            <v>69071000</v>
          </cell>
          <cell r="D224" t="str">
            <v>Def SIT-Current Year</v>
          </cell>
          <cell r="E224" t="str">
            <v>410.11</v>
          </cell>
          <cell r="F224">
            <v>-6597</v>
          </cell>
          <cell r="G224">
            <v>-6467</v>
          </cell>
          <cell r="H224">
            <v>-6232</v>
          </cell>
          <cell r="I224">
            <v>-6468</v>
          </cell>
          <cell r="J224">
            <v>-5895</v>
          </cell>
          <cell r="K224">
            <v>-6040</v>
          </cell>
          <cell r="L224">
            <v>0</v>
          </cell>
          <cell r="M224">
            <v>0</v>
          </cell>
          <cell r="N224">
            <v>0</v>
          </cell>
          <cell r="O224">
            <v>0</v>
          </cell>
          <cell r="P224">
            <v>0</v>
          </cell>
          <cell r="Q224">
            <v>0</v>
          </cell>
          <cell r="R224">
            <v>-37699</v>
          </cell>
        </row>
        <row r="225">
          <cell r="A225" t="str">
            <v>P46</v>
          </cell>
          <cell r="B225" t="str">
            <v>Deferred state income tax expense</v>
          </cell>
          <cell r="C225">
            <v>69073200</v>
          </cell>
          <cell r="D225" t="str">
            <v>Def SIT-Reg Liability</v>
          </cell>
          <cell r="E225" t="str">
            <v>410.11</v>
          </cell>
          <cell r="F225">
            <v>-9785</v>
          </cell>
          <cell r="G225">
            <v>-9785</v>
          </cell>
          <cell r="H225">
            <v>-9785</v>
          </cell>
          <cell r="I225">
            <v>-9785</v>
          </cell>
          <cell r="J225">
            <v>-9785</v>
          </cell>
          <cell r="K225">
            <v>-9785</v>
          </cell>
          <cell r="L225">
            <v>0</v>
          </cell>
          <cell r="M225">
            <v>0</v>
          </cell>
          <cell r="N225">
            <v>0</v>
          </cell>
          <cell r="O225">
            <v>0</v>
          </cell>
          <cell r="P225">
            <v>0</v>
          </cell>
          <cell r="Q225">
            <v>0</v>
          </cell>
          <cell r="R225">
            <v>-58710</v>
          </cell>
        </row>
        <row r="226">
          <cell r="A226" t="str">
            <v>P46</v>
          </cell>
          <cell r="B226" t="str">
            <v>Deferred state income tax expense</v>
          </cell>
          <cell r="C226">
            <v>69073500</v>
          </cell>
          <cell r="D226" t="str">
            <v>Def SIT-Other</v>
          </cell>
          <cell r="E226" t="str">
            <v>410.11</v>
          </cell>
          <cell r="F226">
            <v>869</v>
          </cell>
          <cell r="G226">
            <v>-10194</v>
          </cell>
          <cell r="H226">
            <v>-1231</v>
          </cell>
          <cell r="I226">
            <v>-7068</v>
          </cell>
          <cell r="J226">
            <v>-4905</v>
          </cell>
          <cell r="K226">
            <v>16826</v>
          </cell>
          <cell r="L226">
            <v>0</v>
          </cell>
          <cell r="M226">
            <v>0</v>
          </cell>
          <cell r="N226">
            <v>0</v>
          </cell>
          <cell r="O226">
            <v>0</v>
          </cell>
          <cell r="P226">
            <v>0</v>
          </cell>
          <cell r="Q226">
            <v>0</v>
          </cell>
          <cell r="R226">
            <v>-5703</v>
          </cell>
        </row>
        <row r="227">
          <cell r="A227" t="str">
            <v>P46 Total</v>
          </cell>
          <cell r="F227">
            <v>-15513</v>
          </cell>
          <cell r="G227">
            <v>-26446</v>
          </cell>
          <cell r="H227">
            <v>-17248</v>
          </cell>
          <cell r="I227">
            <v>-23321</v>
          </cell>
          <cell r="J227">
            <v>-20585</v>
          </cell>
          <cell r="K227">
            <v>1001</v>
          </cell>
          <cell r="L227">
            <v>0</v>
          </cell>
          <cell r="M227">
            <v>0</v>
          </cell>
          <cell r="N227">
            <v>0</v>
          </cell>
          <cell r="O227">
            <v>0</v>
          </cell>
          <cell r="P227">
            <v>0</v>
          </cell>
          <cell r="Q227">
            <v>0</v>
          </cell>
          <cell r="R227">
            <v>-102112</v>
          </cell>
        </row>
        <row r="228">
          <cell r="A228" t="str">
            <v>P47</v>
          </cell>
          <cell r="B228" t="str">
            <v>Amortization of investment tax credits</v>
          </cell>
          <cell r="C228">
            <v>69520000</v>
          </cell>
          <cell r="D228" t="str">
            <v>ITC Restored FIT</v>
          </cell>
          <cell r="E228" t="str">
            <v>412.11</v>
          </cell>
          <cell r="F228">
            <v>-6541</v>
          </cell>
          <cell r="G228">
            <v>-6541</v>
          </cell>
          <cell r="H228">
            <v>-6541</v>
          </cell>
          <cell r="I228">
            <v>-6541</v>
          </cell>
          <cell r="J228">
            <v>-6541</v>
          </cell>
          <cell r="K228">
            <v>-6541</v>
          </cell>
          <cell r="L228">
            <v>0</v>
          </cell>
          <cell r="M228">
            <v>0</v>
          </cell>
          <cell r="N228">
            <v>0</v>
          </cell>
          <cell r="O228">
            <v>0</v>
          </cell>
          <cell r="P228">
            <v>0</v>
          </cell>
          <cell r="Q228">
            <v>0</v>
          </cell>
          <cell r="R228">
            <v>-39246</v>
          </cell>
        </row>
        <row r="229">
          <cell r="A229" t="str">
            <v>P47 Total</v>
          </cell>
          <cell r="F229">
            <v>-6541</v>
          </cell>
          <cell r="G229">
            <v>-6541</v>
          </cell>
          <cell r="H229">
            <v>-6541</v>
          </cell>
          <cell r="I229">
            <v>-6541</v>
          </cell>
          <cell r="J229">
            <v>-6541</v>
          </cell>
          <cell r="K229">
            <v>-6541</v>
          </cell>
          <cell r="L229">
            <v>0</v>
          </cell>
          <cell r="M229">
            <v>0</v>
          </cell>
          <cell r="N229">
            <v>0</v>
          </cell>
          <cell r="O229">
            <v>0</v>
          </cell>
          <cell r="P229">
            <v>0</v>
          </cell>
          <cell r="Q229">
            <v>0</v>
          </cell>
          <cell r="R229">
            <v>-39246</v>
          </cell>
        </row>
        <row r="230">
          <cell r="A230" t="str">
            <v>P48</v>
          </cell>
          <cell r="B230" t="str">
            <v>General taxes</v>
          </cell>
          <cell r="C230">
            <v>68520000</v>
          </cell>
          <cell r="D230" t="str">
            <v>Property Taxes</v>
          </cell>
          <cell r="E230" t="str">
            <v>408.11</v>
          </cell>
          <cell r="F230">
            <v>518213</v>
          </cell>
          <cell r="G230">
            <v>518213</v>
          </cell>
          <cell r="H230">
            <v>518213</v>
          </cell>
          <cell r="I230">
            <v>518213</v>
          </cell>
          <cell r="J230">
            <v>518213</v>
          </cell>
          <cell r="K230">
            <v>518213</v>
          </cell>
          <cell r="L230">
            <v>600155</v>
          </cell>
          <cell r="M230">
            <v>586993</v>
          </cell>
          <cell r="N230">
            <v>582579</v>
          </cell>
          <cell r="O230">
            <v>584362</v>
          </cell>
          <cell r="P230">
            <v>585363</v>
          </cell>
          <cell r="Q230">
            <v>579040</v>
          </cell>
          <cell r="R230">
            <v>6627770</v>
          </cell>
        </row>
        <row r="231">
          <cell r="A231" t="str">
            <v>P48</v>
          </cell>
          <cell r="B231" t="str">
            <v>General taxes</v>
          </cell>
          <cell r="C231">
            <v>68532000</v>
          </cell>
          <cell r="D231" t="str">
            <v>FUTA</v>
          </cell>
          <cell r="E231" t="str">
            <v>408.12</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A232" t="str">
            <v>P48</v>
          </cell>
          <cell r="B232" t="str">
            <v>General taxes</v>
          </cell>
          <cell r="C232">
            <v>68532100</v>
          </cell>
          <cell r="D232" t="str">
            <v>FUTA Cap Credits</v>
          </cell>
          <cell r="E232" t="str">
            <v>408.12</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A233" t="str">
            <v>P48</v>
          </cell>
          <cell r="B233" t="str">
            <v>General taxes</v>
          </cell>
          <cell r="C233">
            <v>68533000</v>
          </cell>
          <cell r="D233" t="str">
            <v>FICA</v>
          </cell>
          <cell r="E233" t="str">
            <v>408.12</v>
          </cell>
          <cell r="F233">
            <v>70438</v>
          </cell>
          <cell r="G233">
            <v>67505</v>
          </cell>
          <cell r="H233">
            <v>63662</v>
          </cell>
          <cell r="I233">
            <v>69404</v>
          </cell>
          <cell r="J233">
            <v>64004</v>
          </cell>
          <cell r="K233">
            <v>66109</v>
          </cell>
          <cell r="L233">
            <v>0</v>
          </cell>
          <cell r="M233">
            <v>0</v>
          </cell>
          <cell r="N233">
            <v>0</v>
          </cell>
          <cell r="O233">
            <v>0</v>
          </cell>
          <cell r="P233">
            <v>0</v>
          </cell>
          <cell r="Q233">
            <v>0</v>
          </cell>
          <cell r="R233">
            <v>401122</v>
          </cell>
        </row>
        <row r="234">
          <cell r="A234" t="str">
            <v>P48</v>
          </cell>
          <cell r="B234" t="str">
            <v>General taxes</v>
          </cell>
          <cell r="C234">
            <v>68533100</v>
          </cell>
          <cell r="D234" t="str">
            <v>FICA Cap Credits</v>
          </cell>
          <cell r="E234" t="str">
            <v>408.12</v>
          </cell>
          <cell r="F234">
            <v>-18944</v>
          </cell>
          <cell r="G234">
            <v>-18088</v>
          </cell>
          <cell r="H234">
            <v>-17028</v>
          </cell>
          <cell r="I234">
            <v>-18648</v>
          </cell>
          <cell r="J234">
            <v>-17133</v>
          </cell>
          <cell r="K234">
            <v>-17930</v>
          </cell>
          <cell r="L234">
            <v>0</v>
          </cell>
          <cell r="M234">
            <v>0</v>
          </cell>
          <cell r="N234">
            <v>0</v>
          </cell>
          <cell r="O234">
            <v>0</v>
          </cell>
          <cell r="P234">
            <v>0</v>
          </cell>
          <cell r="Q234">
            <v>0</v>
          </cell>
          <cell r="R234">
            <v>-107771</v>
          </cell>
        </row>
        <row r="235">
          <cell r="A235" t="str">
            <v>P48</v>
          </cell>
          <cell r="B235" t="str">
            <v>General taxes</v>
          </cell>
          <cell r="C235">
            <v>68535000</v>
          </cell>
          <cell r="D235" t="str">
            <v>SUTA</v>
          </cell>
          <cell r="E235" t="str">
            <v>408.12</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A236" t="str">
            <v>P48</v>
          </cell>
          <cell r="B236" t="str">
            <v>General taxes</v>
          </cell>
          <cell r="C236">
            <v>68535100</v>
          </cell>
          <cell r="D236" t="str">
            <v>SUTA Cap Credits</v>
          </cell>
          <cell r="E236" t="str">
            <v>408.12</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A237" t="str">
            <v>P48</v>
          </cell>
          <cell r="B237" t="str">
            <v>General taxes</v>
          </cell>
          <cell r="C237">
            <v>68543000</v>
          </cell>
          <cell r="D237" t="str">
            <v>Othr Taxes &amp;Licenses</v>
          </cell>
          <cell r="E237" t="str">
            <v>408.13</v>
          </cell>
          <cell r="F237">
            <v>0</v>
          </cell>
          <cell r="G237">
            <v>0</v>
          </cell>
          <cell r="H237">
            <v>0</v>
          </cell>
          <cell r="I237">
            <v>10469</v>
          </cell>
          <cell r="J237">
            <v>0</v>
          </cell>
          <cell r="K237">
            <v>50</v>
          </cell>
          <cell r="L237">
            <v>0</v>
          </cell>
          <cell r="M237">
            <v>0</v>
          </cell>
          <cell r="N237">
            <v>0</v>
          </cell>
          <cell r="O237">
            <v>0</v>
          </cell>
          <cell r="P237">
            <v>0</v>
          </cell>
          <cell r="Q237">
            <v>0</v>
          </cell>
          <cell r="R237">
            <v>10519</v>
          </cell>
        </row>
        <row r="238">
          <cell r="A238" t="str">
            <v>P48</v>
          </cell>
          <cell r="B238" t="str">
            <v>General taxes</v>
          </cell>
          <cell r="C238">
            <v>68544000</v>
          </cell>
          <cell r="D238" t="str">
            <v>Gross Receipts Tax</v>
          </cell>
          <cell r="E238" t="str">
            <v>408.13</v>
          </cell>
          <cell r="F238">
            <v>0</v>
          </cell>
          <cell r="G238">
            <v>0</v>
          </cell>
          <cell r="H238">
            <v>0</v>
          </cell>
          <cell r="I238">
            <v>5521</v>
          </cell>
          <cell r="J238">
            <v>0</v>
          </cell>
          <cell r="K238">
            <v>0</v>
          </cell>
          <cell r="L238">
            <v>0</v>
          </cell>
          <cell r="M238">
            <v>0</v>
          </cell>
          <cell r="N238">
            <v>0</v>
          </cell>
          <cell r="O238">
            <v>0</v>
          </cell>
          <cell r="P238">
            <v>0</v>
          </cell>
          <cell r="Q238">
            <v>0</v>
          </cell>
          <cell r="R238">
            <v>5521</v>
          </cell>
        </row>
        <row r="239">
          <cell r="A239" t="str">
            <v>P48</v>
          </cell>
          <cell r="B239" t="str">
            <v>General taxes</v>
          </cell>
          <cell r="C239">
            <v>68545000</v>
          </cell>
          <cell r="D239" t="str">
            <v>Utility Reg Assessme</v>
          </cell>
          <cell r="E239" t="str">
            <v>408.10</v>
          </cell>
          <cell r="F239">
            <v>15859</v>
          </cell>
          <cell r="G239">
            <v>15859</v>
          </cell>
          <cell r="H239">
            <v>15859</v>
          </cell>
          <cell r="I239">
            <v>15859</v>
          </cell>
          <cell r="J239">
            <v>15859</v>
          </cell>
          <cell r="K239">
            <v>15859</v>
          </cell>
          <cell r="L239">
            <v>0</v>
          </cell>
          <cell r="M239">
            <v>0</v>
          </cell>
          <cell r="N239">
            <v>0</v>
          </cell>
          <cell r="O239">
            <v>0</v>
          </cell>
          <cell r="P239">
            <v>0</v>
          </cell>
          <cell r="Q239">
            <v>0</v>
          </cell>
          <cell r="R239">
            <v>95154</v>
          </cell>
        </row>
        <row r="240">
          <cell r="A240" t="str">
            <v>P48 Total</v>
          </cell>
          <cell r="F240">
            <v>585566</v>
          </cell>
          <cell r="G240">
            <v>583489</v>
          </cell>
          <cell r="H240">
            <v>580706</v>
          </cell>
          <cell r="I240">
            <v>600818</v>
          </cell>
          <cell r="J240">
            <v>580943</v>
          </cell>
          <cell r="K240">
            <v>582301</v>
          </cell>
          <cell r="L240">
            <v>600155</v>
          </cell>
          <cell r="M240">
            <v>586993</v>
          </cell>
          <cell r="N240">
            <v>582579</v>
          </cell>
          <cell r="O240">
            <v>584362</v>
          </cell>
          <cell r="P240">
            <v>585363</v>
          </cell>
          <cell r="Q240">
            <v>579040</v>
          </cell>
          <cell r="R240">
            <v>7032315</v>
          </cell>
        </row>
        <row r="241">
          <cell r="A241" t="str">
            <v>P51</v>
          </cell>
          <cell r="B241" t="str">
            <v>Interest income</v>
          </cell>
          <cell r="C241">
            <v>81810000</v>
          </cell>
          <cell r="D241" t="str">
            <v>Interest Income</v>
          </cell>
          <cell r="E241" t="str">
            <v>419.</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A242" t="str">
            <v>P51</v>
          </cell>
          <cell r="B242" t="str">
            <v>Interest income</v>
          </cell>
          <cell r="C242">
            <v>81815100</v>
          </cell>
          <cell r="D242" t="str">
            <v>(blank)</v>
          </cell>
          <cell r="F242">
            <v>0</v>
          </cell>
          <cell r="G242">
            <v>0</v>
          </cell>
          <cell r="H242">
            <v>0</v>
          </cell>
          <cell r="I242">
            <v>0</v>
          </cell>
          <cell r="J242">
            <v>0</v>
          </cell>
          <cell r="K242">
            <v>0</v>
          </cell>
          <cell r="L242">
            <v>-1819</v>
          </cell>
          <cell r="M242">
            <v>-1819</v>
          </cell>
          <cell r="N242">
            <v>-1819</v>
          </cell>
          <cell r="O242">
            <v>-1819</v>
          </cell>
          <cell r="P242">
            <v>-1819</v>
          </cell>
          <cell r="Q242">
            <v>-1819</v>
          </cell>
          <cell r="R242">
            <v>-10914</v>
          </cell>
        </row>
        <row r="243">
          <cell r="A243" t="str">
            <v>P51 Total</v>
          </cell>
          <cell r="F243">
            <v>0</v>
          </cell>
          <cell r="G243">
            <v>0</v>
          </cell>
          <cell r="H243">
            <v>0</v>
          </cell>
          <cell r="I243">
            <v>0</v>
          </cell>
          <cell r="J243">
            <v>0</v>
          </cell>
          <cell r="K243">
            <v>0</v>
          </cell>
          <cell r="L243">
            <v>-1819</v>
          </cell>
          <cell r="M243">
            <v>-1819</v>
          </cell>
          <cell r="N243">
            <v>-1819</v>
          </cell>
          <cell r="O243">
            <v>-1819</v>
          </cell>
          <cell r="P243">
            <v>-1819</v>
          </cell>
          <cell r="Q243">
            <v>-1819</v>
          </cell>
          <cell r="R243">
            <v>-10914</v>
          </cell>
        </row>
        <row r="244">
          <cell r="A244" t="str">
            <v>P52</v>
          </cell>
          <cell r="B244" t="str">
            <v>Allowance for funds used during construction</v>
          </cell>
          <cell r="C244">
            <v>70510000</v>
          </cell>
          <cell r="D244" t="str">
            <v>AFUDC-Equity</v>
          </cell>
          <cell r="E244" t="str">
            <v>420.</v>
          </cell>
          <cell r="F244">
            <v>-54393</v>
          </cell>
          <cell r="G244">
            <v>-61238</v>
          </cell>
          <cell r="H244">
            <v>-62890</v>
          </cell>
          <cell r="I244">
            <v>-65594</v>
          </cell>
          <cell r="J244">
            <v>-71772</v>
          </cell>
          <cell r="K244">
            <v>-78057</v>
          </cell>
          <cell r="L244">
            <v>-25053</v>
          </cell>
          <cell r="M244">
            <v>-27539</v>
          </cell>
          <cell r="N244">
            <v>-30063</v>
          </cell>
          <cell r="O244">
            <v>-32916</v>
          </cell>
          <cell r="P244">
            <v>-41682</v>
          </cell>
          <cell r="Q244">
            <v>-53532</v>
          </cell>
          <cell r="R244">
            <v>-604729</v>
          </cell>
        </row>
        <row r="245">
          <cell r="A245" t="str">
            <v>P52 Total</v>
          </cell>
          <cell r="F245">
            <v>-54393</v>
          </cell>
          <cell r="G245">
            <v>-61238</v>
          </cell>
          <cell r="H245">
            <v>-62890</v>
          </cell>
          <cell r="I245">
            <v>-65594</v>
          </cell>
          <cell r="J245">
            <v>-71772</v>
          </cell>
          <cell r="K245">
            <v>-78057</v>
          </cell>
          <cell r="L245">
            <v>-25053</v>
          </cell>
          <cell r="M245">
            <v>-27539</v>
          </cell>
          <cell r="N245">
            <v>-30063</v>
          </cell>
          <cell r="O245">
            <v>-32916</v>
          </cell>
          <cell r="P245">
            <v>-41682</v>
          </cell>
          <cell r="Q245">
            <v>-53532</v>
          </cell>
          <cell r="R245">
            <v>-604729</v>
          </cell>
        </row>
        <row r="246">
          <cell r="A246" t="str">
            <v>P53</v>
          </cell>
          <cell r="B246" t="str">
            <v>Other miscellaneous income</v>
          </cell>
          <cell r="C246">
            <v>71511000</v>
          </cell>
          <cell r="D246" t="str">
            <v>Other Net</v>
          </cell>
          <cell r="E246" t="str">
            <v>415.</v>
          </cell>
          <cell r="F246">
            <v>0</v>
          </cell>
          <cell r="G246">
            <v>0</v>
          </cell>
          <cell r="H246">
            <v>0</v>
          </cell>
          <cell r="I246">
            <v>0</v>
          </cell>
          <cell r="J246">
            <v>0</v>
          </cell>
          <cell r="K246">
            <v>0</v>
          </cell>
          <cell r="L246">
            <v>12682</v>
          </cell>
          <cell r="M246">
            <v>11991</v>
          </cell>
          <cell r="N246">
            <v>5650</v>
          </cell>
          <cell r="O246">
            <v>5171</v>
          </cell>
          <cell r="P246">
            <v>5171</v>
          </cell>
          <cell r="Q246">
            <v>9871</v>
          </cell>
          <cell r="R246">
            <v>50536</v>
          </cell>
        </row>
        <row r="247">
          <cell r="A247" t="str">
            <v>P53 Total</v>
          </cell>
          <cell r="F247">
            <v>0</v>
          </cell>
          <cell r="G247">
            <v>0</v>
          </cell>
          <cell r="H247">
            <v>0</v>
          </cell>
          <cell r="I247">
            <v>0</v>
          </cell>
          <cell r="J247">
            <v>0</v>
          </cell>
          <cell r="K247">
            <v>0</v>
          </cell>
          <cell r="L247">
            <v>12682</v>
          </cell>
          <cell r="M247">
            <v>11991</v>
          </cell>
          <cell r="N247">
            <v>5650</v>
          </cell>
          <cell r="O247">
            <v>5171</v>
          </cell>
          <cell r="P247">
            <v>5171</v>
          </cell>
          <cell r="Q247">
            <v>9871</v>
          </cell>
          <cell r="R247">
            <v>50536</v>
          </cell>
        </row>
        <row r="248">
          <cell r="A248" t="str">
            <v>P56</v>
          </cell>
          <cell r="B248" t="str">
            <v>Other miscellaneous deductions</v>
          </cell>
          <cell r="C248">
            <v>71810000</v>
          </cell>
          <cell r="D248" t="str">
            <v>Other Pension Cost</v>
          </cell>
          <cell r="E248" t="str">
            <v>604.8</v>
          </cell>
          <cell r="F248">
            <v>196</v>
          </cell>
          <cell r="G248">
            <v>196</v>
          </cell>
          <cell r="H248">
            <v>196</v>
          </cell>
          <cell r="I248">
            <v>196</v>
          </cell>
          <cell r="J248">
            <v>196</v>
          </cell>
          <cell r="K248">
            <v>196</v>
          </cell>
          <cell r="L248">
            <v>-108990</v>
          </cell>
          <cell r="M248">
            <v>-108990</v>
          </cell>
          <cell r="N248">
            <v>-108990</v>
          </cell>
          <cell r="O248">
            <v>-108990</v>
          </cell>
          <cell r="P248">
            <v>-108990</v>
          </cell>
          <cell r="Q248">
            <v>-108990</v>
          </cell>
          <cell r="R248">
            <v>-652764</v>
          </cell>
        </row>
        <row r="249">
          <cell r="A249" t="str">
            <v>P56</v>
          </cell>
          <cell r="B249" t="str">
            <v>Other miscellaneous deductions</v>
          </cell>
          <cell r="C249">
            <v>71820000</v>
          </cell>
          <cell r="D249" t="str">
            <v>Other PBOP Cost</v>
          </cell>
          <cell r="E249" t="str">
            <v>604.8</v>
          </cell>
          <cell r="F249">
            <v>-109037</v>
          </cell>
          <cell r="G249">
            <v>-109037</v>
          </cell>
          <cell r="H249">
            <v>-109037</v>
          </cell>
          <cell r="I249">
            <v>-109037</v>
          </cell>
          <cell r="J249">
            <v>-109037</v>
          </cell>
          <cell r="K249">
            <v>-109037</v>
          </cell>
          <cell r="L249">
            <v>0</v>
          </cell>
          <cell r="M249">
            <v>0</v>
          </cell>
          <cell r="N249">
            <v>0</v>
          </cell>
          <cell r="O249">
            <v>0</v>
          </cell>
          <cell r="P249">
            <v>0</v>
          </cell>
          <cell r="Q249">
            <v>0</v>
          </cell>
          <cell r="R249">
            <v>-654222</v>
          </cell>
        </row>
        <row r="250">
          <cell r="A250" t="str">
            <v>P56</v>
          </cell>
          <cell r="B250" t="str">
            <v>Other miscellaneous deductions</v>
          </cell>
          <cell r="C250">
            <v>75820000</v>
          </cell>
          <cell r="D250" t="str">
            <v>Othr Income Deductns</v>
          </cell>
          <cell r="E250" t="str">
            <v>426.</v>
          </cell>
          <cell r="F250">
            <v>0</v>
          </cell>
          <cell r="G250">
            <v>4617</v>
          </cell>
          <cell r="H250">
            <v>0</v>
          </cell>
          <cell r="I250">
            <v>0</v>
          </cell>
          <cell r="J250">
            <v>0</v>
          </cell>
          <cell r="K250">
            <v>0</v>
          </cell>
          <cell r="L250">
            <v>0</v>
          </cell>
          <cell r="M250">
            <v>0</v>
          </cell>
          <cell r="N250">
            <v>0</v>
          </cell>
          <cell r="O250">
            <v>0</v>
          </cell>
          <cell r="P250">
            <v>0</v>
          </cell>
          <cell r="Q250">
            <v>0</v>
          </cell>
          <cell r="R250">
            <v>4617</v>
          </cell>
        </row>
      </sheetData>
      <sheetData sheetId="5">
        <row r="8">
          <cell r="C8">
            <v>401</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ummary"/>
      <sheetName val="Labor Exhibit"/>
      <sheetName val="Group Ins Exhibit"/>
      <sheetName val="Other Benefits Exhibit"/>
      <sheetName val="Pension Exhibit"/>
      <sheetName val="Payroll Tax Exhibit"/>
      <sheetName val="Pension WP"/>
      <sheetName val="OPEB WP"/>
      <sheetName val="OPEB Alloc"/>
      <sheetName val="Pension Alloc"/>
      <sheetName val="PBOP Update 9.2018"/>
      <sheetName val="Notes"/>
      <sheetName val="Acquisitions"/>
      <sheetName val="Union"/>
      <sheetName val="NU Hrly"/>
      <sheetName val="NU Slry"/>
      <sheetName val="Cap%"/>
      <sheetName val="Budget OT Hours"/>
      <sheetName val="OT Multiplier"/>
      <sheetName val="OT Hours"/>
      <sheetName val="Water %"/>
      <sheetName val="Shift Pay"/>
      <sheetName val="Union Rates"/>
      <sheetName val="NU Going Level"/>
      <sheetName val="Performance"/>
      <sheetName val="Payroll tax"/>
      <sheetName val="Emp Data"/>
      <sheetName val="401k"/>
      <sheetName val="DCP"/>
      <sheetName val="VEBA"/>
      <sheetName val="ESPP"/>
      <sheetName val="Med NU"/>
      <sheetName val="Med U"/>
      <sheetName val="MedMisc"/>
      <sheetName val="Exh 37 G"/>
    </sheetNames>
    <sheetDataSet>
      <sheetData sheetId="0" refreshError="1"/>
      <sheetData sheetId="1">
        <row r="34">
          <cell r="E34">
            <v>0.27900000000000003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1"/>
  <sheetViews>
    <sheetView zoomScale="80" zoomScaleNormal="80" workbookViewId="0"/>
  </sheetViews>
  <sheetFormatPr defaultColWidth="9.109375" defaultRowHeight="14.4"/>
  <cols>
    <col min="1" max="1" width="32.33203125" style="2" customWidth="1"/>
    <col min="2" max="2" width="27.109375" style="9" bestFit="1" customWidth="1"/>
    <col min="3" max="3" width="12.33203125" style="2" bestFit="1" customWidth="1"/>
    <col min="4" max="4" width="19.109375" style="2" bestFit="1" customWidth="1"/>
    <col min="5" max="5" width="7.109375" style="2" bestFit="1" customWidth="1"/>
    <col min="6" max="6" width="14.88671875" style="2" bestFit="1" customWidth="1"/>
    <col min="7" max="7" width="10.88671875" style="2" customWidth="1"/>
    <col min="8" max="8" width="9.109375" style="2"/>
    <col min="9" max="9" width="38.5546875" style="2" customWidth="1"/>
    <col min="10" max="10" width="10.109375" style="2" bestFit="1" customWidth="1"/>
    <col min="11" max="11" width="33.109375" style="2" bestFit="1" customWidth="1"/>
    <col min="12" max="12" width="7.6640625" style="2" bestFit="1" customWidth="1"/>
    <col min="13" max="16" width="11.33203125" style="2" bestFit="1" customWidth="1"/>
    <col min="17" max="17" width="12.33203125" style="2" bestFit="1" customWidth="1"/>
    <col min="18" max="21" width="11.33203125" style="2" bestFit="1" customWidth="1"/>
    <col min="22" max="22" width="12.33203125" style="2" bestFit="1" customWidth="1"/>
    <col min="23" max="23" width="11.109375" style="2" bestFit="1" customWidth="1"/>
    <col min="24" max="25" width="12.33203125" style="2" bestFit="1" customWidth="1"/>
    <col min="26" max="26" width="9.5546875" style="2" bestFit="1" customWidth="1"/>
    <col min="27" max="28" width="9.109375" style="2"/>
    <col min="29" max="29" width="16.44140625" style="2" customWidth="1"/>
    <col min="30" max="30" width="9.33203125" style="2" bestFit="1" customWidth="1"/>
    <col min="31" max="31" width="10" style="2" bestFit="1" customWidth="1"/>
    <col min="32" max="32" width="9.5546875" style="2" bestFit="1" customWidth="1"/>
    <col min="33" max="33" width="10.6640625" style="2" bestFit="1" customWidth="1"/>
    <col min="34" max="16384" width="9.109375" style="2"/>
  </cols>
  <sheetData>
    <row r="1" spans="1:26">
      <c r="A1" s="2" t="str">
        <f>'[1]Rate Case Constants'!$C$9</f>
        <v>Kentucky American Water Company</v>
      </c>
    </row>
    <row r="2" spans="1:26">
      <c r="A2" s="2" t="str">
        <f>'[1]Rate Case Constants'!$C$10</f>
        <v>KENTUCKY AMERICAN WATER COMPANY</v>
      </c>
    </row>
    <row r="3" spans="1:26">
      <c r="A3" s="2" t="str">
        <f>'[1]Rate Case Constants'!$C$11</f>
        <v>Case No. 2018-00358</v>
      </c>
    </row>
    <row r="4" spans="1:26">
      <c r="A4" s="18">
        <f>'[1]Rate Case Constants'!$C$12</f>
        <v>43524</v>
      </c>
      <c r="B4" s="19"/>
    </row>
    <row r="5" spans="1:26">
      <c r="A5" s="20" t="str">
        <f>'[1]Rate Case Constants'!$C$13</f>
        <v>June 30, 2020</v>
      </c>
      <c r="B5" s="21"/>
    </row>
    <row r="6" spans="1:26">
      <c r="A6" s="20" t="str">
        <f>'[1]Rate Case Constants'!$C$14</f>
        <v>For the 12 Months Ending June 30, 2020</v>
      </c>
      <c r="B6" s="21"/>
    </row>
    <row r="7" spans="1:26">
      <c r="A7" s="2" t="str">
        <f>'[1]Rate Case Constants'!$C$15</f>
        <v>Base Year for the 12 Months Ended February 28, 2019</v>
      </c>
      <c r="B7" s="2" t="str">
        <f>'[1]Rate Case Constants'!$D$15</f>
        <v>Base Year at 2/28/19</v>
      </c>
      <c r="C7" s="2" t="str">
        <f>'[1]Rate Case Constants'!$E$15</f>
        <v>Base Year for the 12 Months Ended 2/28/19</v>
      </c>
    </row>
    <row r="8" spans="1:26">
      <c r="A8" s="2" t="str">
        <f>'[1]Rate Case Constants'!$C$16</f>
        <v>Base Year Adjustment</v>
      </c>
      <c r="C8" s="9"/>
    </row>
    <row r="9" spans="1:26">
      <c r="A9" s="2" t="str">
        <f>'[1]Rate Case Constants'!$C$17</f>
        <v>Forecast Year for the 12 Months Ended June 30, 2020</v>
      </c>
      <c r="B9" s="2" t="str">
        <f>'[1]Rate Case Constants'!$D$17</f>
        <v>Forecast Year at 6/30/2020</v>
      </c>
      <c r="C9" s="2" t="str">
        <f>'[1]Rate Case Constants'!$E$17</f>
        <v>Forecasted Year at Present Rates</v>
      </c>
      <c r="E9" s="2" t="str">
        <f>'[1]Rate Case Constants'!$F$17</f>
        <v>Allocated Forecast Year at 6/30/2020</v>
      </c>
      <c r="H9" s="6" t="s">
        <v>26</v>
      </c>
      <c r="Q9" s="29"/>
      <c r="Z9" s="9"/>
    </row>
    <row r="10" spans="1:26">
      <c r="A10" s="2" t="str">
        <f>'[1]Rate Case Constants'!$C$18</f>
        <v>Attrition Year Adjustment at Present Rates:</v>
      </c>
      <c r="H10" s="30" t="s">
        <v>24</v>
      </c>
      <c r="I10" s="30" t="s">
        <v>12</v>
      </c>
      <c r="J10" s="30" t="s">
        <v>13</v>
      </c>
      <c r="K10" s="30" t="s">
        <v>6</v>
      </c>
      <c r="L10" s="10" t="s">
        <v>14</v>
      </c>
      <c r="M10" s="31">
        <v>43160</v>
      </c>
      <c r="N10" s="31">
        <v>43191</v>
      </c>
      <c r="O10" s="31">
        <v>43221</v>
      </c>
      <c r="P10" s="31">
        <v>43252</v>
      </c>
      <c r="Q10" s="31">
        <v>43282</v>
      </c>
      <c r="R10" s="31">
        <v>43313</v>
      </c>
      <c r="S10" s="31">
        <v>43344</v>
      </c>
      <c r="T10" s="31">
        <v>43374</v>
      </c>
      <c r="U10" s="31">
        <v>43405</v>
      </c>
      <c r="V10" s="31">
        <v>43435</v>
      </c>
      <c r="W10" s="31">
        <v>43466</v>
      </c>
      <c r="X10" s="31">
        <v>43497</v>
      </c>
      <c r="Y10" s="30" t="s">
        <v>25</v>
      </c>
      <c r="Z10" s="126"/>
    </row>
    <row r="11" spans="1:26">
      <c r="A11" s="22" t="str">
        <f>'[1]Rate Case Constants'!$C$19</f>
        <v>Attrition Year at Present Rates</v>
      </c>
      <c r="B11" s="23"/>
      <c r="Z11" s="9"/>
    </row>
    <row r="12" spans="1:26">
      <c r="A12" s="22" t="str">
        <f>'[1]Rate Case Constants'!$C$20</f>
        <v>Adjustments for Proposed Rates:</v>
      </c>
      <c r="B12" s="23"/>
      <c r="H12" s="2" t="str">
        <f>IFERROR(INDEX('[1]Link Out Monthly BY'!$A$6:$A$491,MATCH($J12,'[1]Link Out Monthly BY'!$C$6:$C$491,0),1),"")</f>
        <v>P36</v>
      </c>
      <c r="I12" s="2" t="str">
        <f>IFERROR(INDEX('[1]Link Out Monthly BY'!$B$6:$B$491,MATCH($J12,'[1]Link Out Monthly BY'!$C$6:$C$491,0),1),"")</f>
        <v>Insurance other than group</v>
      </c>
      <c r="J12" s="26">
        <v>55110000</v>
      </c>
      <c r="K12" s="2" t="str">
        <f>IFERROR(INDEX('[1]Link Out Monthly BY'!$D$6:$D$491,MATCH($J12,'[1]Link Out Monthly BY'!$C$6:$C$491,0),1),"")</f>
        <v>Ins Vehicle</v>
      </c>
      <c r="L12" s="2" t="str">
        <f>IFERROR(INDEX('[1]Link Out Monthly BY'!$E$6:$E$491,MATCH($J12,'[1]Link Out Monthly BY'!$C$6:$C$491,0),1),"")</f>
        <v>656.8</v>
      </c>
      <c r="M12" s="29">
        <f>IFERROR(INDEX('[1]Link Out Monthly BY'!$F$6:$F$491,MATCH($J12,'[1]Link Out Monthly BY'!$C$6:$C$491,0),1),"")</f>
        <v>2352</v>
      </c>
      <c r="N12" s="29">
        <f>IFERROR(INDEX('[1]Link Out Monthly BY'!$G$6:$G$491,MATCH($J12,'[1]Link Out Monthly BY'!$C$6:$C$491,0),1),"")</f>
        <v>2352</v>
      </c>
      <c r="O12" s="29">
        <f>IFERROR(INDEX('[1]Link Out Monthly BY'!$H$6:$H$491,MATCH($J12,'[1]Link Out Monthly BY'!$C$6:$C$491,0),1),"")</f>
        <v>2352</v>
      </c>
      <c r="P12" s="29">
        <f>IFERROR(INDEX('[1]Link Out Monthly BY'!$I$6:$I$491,MATCH($J12,'[1]Link Out Monthly BY'!$C$6:$C$491,0),1),"")</f>
        <v>2352</v>
      </c>
      <c r="Q12" s="29">
        <f>IFERROR(INDEX('[1]Link Out Monthly BY'!$J$6:$J$491,MATCH($J12,'[1]Link Out Monthly BY'!$C$6:$C$491,0),1),"")</f>
        <v>2352</v>
      </c>
      <c r="R12" s="29">
        <f>IFERROR(INDEX('[1]Link Out Monthly BY'!$K$6:$K$491,MATCH($J12,'[1]Link Out Monthly BY'!$C$6:$C$491,0),1),"")</f>
        <v>2352</v>
      </c>
      <c r="S12" s="29">
        <f>IFERROR(INDEX('[1]Link Out Monthly BY'!$L$6:$L$491,MATCH($J12,'[1]Link Out Monthly BY'!$C$6:$C$491,0),1),"")</f>
        <v>2655</v>
      </c>
      <c r="T12" s="29">
        <f>IFERROR(INDEX('[1]Link Out Monthly BY'!$M$6:$M$491,MATCH($J12,'[1]Link Out Monthly BY'!$C$6:$C$491,0),1),"")</f>
        <v>2655</v>
      </c>
      <c r="U12" s="29">
        <f>IFERROR(INDEX('[1]Link Out Monthly BY'!$N$6:$N$491,MATCH($J12,'[1]Link Out Monthly BY'!$C$6:$C$491,0),1),"")</f>
        <v>2655</v>
      </c>
      <c r="V12" s="29">
        <f>IFERROR(INDEX('[1]Link Out Monthly BY'!$O$6:$O$491,MATCH($J12,'[1]Link Out Monthly BY'!$C$6:$C$491,0),1),"")</f>
        <v>2655</v>
      </c>
      <c r="W12" s="29">
        <f>IFERROR(INDEX('[1]Link Out Monthly BY'!$P$6:$P$491,MATCH($J12,'[1]Link Out Monthly BY'!$C$6:$C$491,0),1),"")</f>
        <v>2313</v>
      </c>
      <c r="X12" s="29">
        <f>IFERROR(INDEX('[1]Link Out Monthly BY'!$Q$6:$Q$491,MATCH($J12,'[1]Link Out Monthly BY'!$C$6:$C$491,0),1),"")</f>
        <v>2313</v>
      </c>
      <c r="Y12" s="29">
        <f t="shared" ref="Y12:Y15" si="0">SUM(M12:X12)</f>
        <v>29358</v>
      </c>
      <c r="Z12" s="122"/>
    </row>
    <row r="13" spans="1:26">
      <c r="A13" s="22" t="str">
        <f>'[1]Rate Case Constants'!$C$21</f>
        <v>Attrition Year at Proposed Rates</v>
      </c>
      <c r="B13" s="23"/>
      <c r="H13" s="2" t="str">
        <f>IFERROR(INDEX('[1]Link Out Monthly BY'!$A$6:$A$491,MATCH($J13,'[1]Link Out Monthly BY'!$C$6:$C$491,0),1),"")</f>
        <v>P36</v>
      </c>
      <c r="I13" s="2" t="str">
        <f>IFERROR(INDEX('[1]Link Out Monthly BY'!$B$6:$B$491,MATCH($J13,'[1]Link Out Monthly BY'!$C$6:$C$491,0),1),"")</f>
        <v>Insurance other than group</v>
      </c>
      <c r="J13" s="26">
        <v>55710000</v>
      </c>
      <c r="K13" s="2" t="str">
        <f>IFERROR(INDEX('[1]Link Out Monthly BY'!$D$6:$D$491,MATCH($J13,'[1]Link Out Monthly BY'!$C$6:$C$491,0),1),"")</f>
        <v>Ins General Liabilty</v>
      </c>
      <c r="L13" s="2" t="str">
        <f>IFERROR(INDEX('[1]Link Out Monthly BY'!$E$6:$E$491,MATCH($J13,'[1]Link Out Monthly BY'!$C$6:$C$491,0),1),"")</f>
        <v>657.8</v>
      </c>
      <c r="M13" s="29">
        <f>IFERROR(INDEX('[1]Link Out Monthly BY'!$F$6:$F$491,MATCH($J13,'[1]Link Out Monthly BY'!$C$6:$C$491,0),1),"")</f>
        <v>39132</v>
      </c>
      <c r="N13" s="29">
        <f>IFERROR(INDEX('[1]Link Out Monthly BY'!$G$6:$G$491,MATCH($J13,'[1]Link Out Monthly BY'!$C$6:$C$491,0),1),"")</f>
        <v>39132</v>
      </c>
      <c r="O13" s="29">
        <f>IFERROR(INDEX('[1]Link Out Monthly BY'!$H$6:$H$491,MATCH($J13,'[1]Link Out Monthly BY'!$C$6:$C$491,0),1),"")</f>
        <v>39129</v>
      </c>
      <c r="P13" s="29">
        <f>IFERROR(INDEX('[1]Link Out Monthly BY'!$I$6:$I$491,MATCH($J13,'[1]Link Out Monthly BY'!$C$6:$C$491,0),1),"")</f>
        <v>39129</v>
      </c>
      <c r="Q13" s="29">
        <f>IFERROR(INDEX('[1]Link Out Monthly BY'!$J$6:$J$491,MATCH($J13,'[1]Link Out Monthly BY'!$C$6:$C$491,0),1),"")</f>
        <v>39129</v>
      </c>
      <c r="R13" s="29">
        <f>IFERROR(INDEX('[1]Link Out Monthly BY'!$K$6:$K$491,MATCH($J13,'[1]Link Out Monthly BY'!$C$6:$C$491,0),1),"")</f>
        <v>39129</v>
      </c>
      <c r="S13" s="29">
        <f>IFERROR(INDEX('[1]Link Out Monthly BY'!$L$6:$L$491,MATCH($J13,'[1]Link Out Monthly BY'!$C$6:$C$491,0),1),"")</f>
        <v>31541</v>
      </c>
      <c r="T13" s="29">
        <f>IFERROR(INDEX('[1]Link Out Monthly BY'!$M$6:$M$491,MATCH($J13,'[1]Link Out Monthly BY'!$C$6:$C$491,0),1),"")</f>
        <v>31541</v>
      </c>
      <c r="U13" s="29">
        <f>IFERROR(INDEX('[1]Link Out Monthly BY'!$N$6:$N$491,MATCH($J13,'[1]Link Out Monthly BY'!$C$6:$C$491,0),1),"")</f>
        <v>31541</v>
      </c>
      <c r="V13" s="29">
        <f>IFERROR(INDEX('[1]Link Out Monthly BY'!$O$6:$O$491,MATCH($J13,'[1]Link Out Monthly BY'!$C$6:$C$491,0),1),"")</f>
        <v>31541</v>
      </c>
      <c r="W13" s="29">
        <f>IFERROR(INDEX('[1]Link Out Monthly BY'!$P$6:$P$491,MATCH($J13,'[1]Link Out Monthly BY'!$C$6:$C$491,0),1),"")</f>
        <v>33067</v>
      </c>
      <c r="X13" s="29">
        <f>IFERROR(INDEX('[1]Link Out Monthly BY'!$Q$6:$Q$491,MATCH($J13,'[1]Link Out Monthly BY'!$C$6:$C$491,0),1),"")</f>
        <v>33067</v>
      </c>
      <c r="Y13" s="29">
        <f t="shared" si="0"/>
        <v>427078</v>
      </c>
      <c r="Z13" s="122"/>
    </row>
    <row r="14" spans="1:26">
      <c r="A14" s="24" t="str">
        <f>'[1]Rate Case Constants'!$C$24</f>
        <v>Type of Filing: __X__ Original  _____ Updated  _____ Revised</v>
      </c>
      <c r="B14" s="25"/>
      <c r="H14" s="2" t="str">
        <f>IFERROR(INDEX('[1]Link Out Monthly BY'!$A$6:$A$491,MATCH($J14,'[1]Link Out Monthly BY'!$C$6:$C$491,0),1),"")</f>
        <v>P36</v>
      </c>
      <c r="I14" s="2" t="str">
        <f>IFERROR(INDEX('[1]Link Out Monthly BY'!$B$6:$B$491,MATCH($J14,'[1]Link Out Monthly BY'!$C$6:$C$491,0),1),"")</f>
        <v>Insurance other than group</v>
      </c>
      <c r="J14" s="26">
        <v>55720000</v>
      </c>
      <c r="K14" s="2" t="str">
        <f>IFERROR(INDEX('[1]Link Out Monthly BY'!$D$6:$D$491,MATCH($J14,'[1]Link Out Monthly BY'!$C$6:$C$491,0),1),"")</f>
        <v>Ins Work Comp</v>
      </c>
      <c r="L14" s="2" t="str">
        <f>IFERROR(INDEX('[1]Link Out Monthly BY'!$E$6:$E$491,MATCH($J14,'[1]Link Out Monthly BY'!$C$6:$C$491,0),1),"")</f>
        <v>658.8</v>
      </c>
      <c r="M14" s="29">
        <f>IFERROR(INDEX('[1]Link Out Monthly BY'!$F$6:$F$491,MATCH($J14,'[1]Link Out Monthly BY'!$C$6:$C$491,0),1),"")</f>
        <v>6271</v>
      </c>
      <c r="N14" s="29">
        <f>IFERROR(INDEX('[1]Link Out Monthly BY'!$G$6:$G$491,MATCH($J14,'[1]Link Out Monthly BY'!$C$6:$C$491,0),1),"")</f>
        <v>6321</v>
      </c>
      <c r="O14" s="29">
        <f>IFERROR(INDEX('[1]Link Out Monthly BY'!$H$6:$H$491,MATCH($J14,'[1]Link Out Monthly BY'!$C$6:$C$491,0),1),"")</f>
        <v>6212</v>
      </c>
      <c r="P14" s="29">
        <f>IFERROR(INDEX('[1]Link Out Monthly BY'!$I$6:$I$491,MATCH($J14,'[1]Link Out Monthly BY'!$C$6:$C$491,0),1),"")</f>
        <v>6349</v>
      </c>
      <c r="Q14" s="29">
        <f>IFERROR(INDEX('[1]Link Out Monthly BY'!$J$6:$J$491,MATCH($J14,'[1]Link Out Monthly BY'!$C$6:$C$491,0),1),"")</f>
        <v>6344</v>
      </c>
      <c r="R14" s="29">
        <f>IFERROR(INDEX('[1]Link Out Monthly BY'!$K$6:$K$491,MATCH($J14,'[1]Link Out Monthly BY'!$C$6:$C$491,0),1),"")</f>
        <v>6137</v>
      </c>
      <c r="S14" s="29">
        <f>IFERROR(INDEX('[1]Link Out Monthly BY'!$L$6:$L$491,MATCH($J14,'[1]Link Out Monthly BY'!$C$6:$C$491,0),1),"")</f>
        <v>13726</v>
      </c>
      <c r="T14" s="29">
        <f>IFERROR(INDEX('[1]Link Out Monthly BY'!$M$6:$M$491,MATCH($J14,'[1]Link Out Monthly BY'!$C$6:$C$491,0),1),"")</f>
        <v>13726</v>
      </c>
      <c r="U14" s="29">
        <f>IFERROR(INDEX('[1]Link Out Monthly BY'!$N$6:$N$491,MATCH($J14,'[1]Link Out Monthly BY'!$C$6:$C$491,0),1),"")</f>
        <v>13726</v>
      </c>
      <c r="V14" s="29">
        <f>IFERROR(INDEX('[1]Link Out Monthly BY'!$O$6:$O$491,MATCH($J14,'[1]Link Out Monthly BY'!$C$6:$C$491,0),1),"")</f>
        <v>13726</v>
      </c>
      <c r="W14" s="29">
        <f>IFERROR(INDEX('[1]Link Out Monthly BY'!$P$6:$P$491,MATCH($J14,'[1]Link Out Monthly BY'!$C$6:$C$491,0),1),"")</f>
        <v>6445</v>
      </c>
      <c r="X14" s="29">
        <f>IFERROR(INDEX('[1]Link Out Monthly BY'!$Q$6:$Q$491,MATCH($J14,'[1]Link Out Monthly BY'!$C$6:$C$491,0),1),"")</f>
        <v>6445</v>
      </c>
      <c r="Y14" s="29">
        <f t="shared" si="0"/>
        <v>105428</v>
      </c>
      <c r="Z14" s="122"/>
    </row>
    <row r="15" spans="1:26">
      <c r="A15" s="24" t="str">
        <f>'[1]Rate Case Constants'!$C$25</f>
        <v>Type of Filing: _____ Original  __X__ Updated  _____ Revised</v>
      </c>
      <c r="B15" s="25"/>
      <c r="H15" s="2" t="str">
        <f>IFERROR(INDEX('[1]Link Out Monthly BY'!$A$6:$A$491,MATCH($J15,'[1]Link Out Monthly BY'!$C$6:$C$491,0),1),"")</f>
        <v>P36</v>
      </c>
      <c r="I15" s="2" t="str">
        <f>IFERROR(INDEX('[1]Link Out Monthly BY'!$B$6:$B$491,MATCH($J15,'[1]Link Out Monthly BY'!$C$6:$C$491,0),1),"")</f>
        <v>Insurance other than group</v>
      </c>
      <c r="J15" s="26">
        <v>55720100</v>
      </c>
      <c r="K15" s="2" t="str">
        <f>IFERROR(INDEX('[1]Link Out Monthly BY'!$D$6:$D$491,MATCH($J15,'[1]Link Out Monthly BY'!$C$6:$C$491,0),1),"")</f>
        <v>Ins W/C Cap Credits</v>
      </c>
      <c r="L15" s="2" t="str">
        <f>IFERROR(INDEX('[1]Link Out Monthly BY'!$E$6:$E$491,MATCH($J15,'[1]Link Out Monthly BY'!$C$6:$C$491,0),1),"")</f>
        <v>658.8</v>
      </c>
      <c r="M15" s="29">
        <f>IFERROR(INDEX('[1]Link Out Monthly BY'!$F$6:$F$491,MATCH($J15,'[1]Link Out Monthly BY'!$C$6:$C$491,0),1),"")</f>
        <v>-4045</v>
      </c>
      <c r="N15" s="29">
        <f>IFERROR(INDEX('[1]Link Out Monthly BY'!$G$6:$G$491,MATCH($J15,'[1]Link Out Monthly BY'!$C$6:$C$491,0),1),"")</f>
        <v>-3921</v>
      </c>
      <c r="O15" s="29">
        <f>IFERROR(INDEX('[1]Link Out Monthly BY'!$H$6:$H$491,MATCH($J15,'[1]Link Out Monthly BY'!$C$6:$C$491,0),1),"")</f>
        <v>-4608</v>
      </c>
      <c r="P15" s="29">
        <f>IFERROR(INDEX('[1]Link Out Monthly BY'!$I$6:$I$491,MATCH($J15,'[1]Link Out Monthly BY'!$C$6:$C$491,0),1),"")</f>
        <v>-4913</v>
      </c>
      <c r="Q15" s="29">
        <f>IFERROR(INDEX('[1]Link Out Monthly BY'!$J$6:$J$491,MATCH($J15,'[1]Link Out Monthly BY'!$C$6:$C$491,0),1),"")</f>
        <v>-4539</v>
      </c>
      <c r="R15" s="29">
        <f>IFERROR(INDEX('[1]Link Out Monthly BY'!$K$6:$K$491,MATCH($J15,'[1]Link Out Monthly BY'!$C$6:$C$491,0),1),"")</f>
        <v>-5353</v>
      </c>
      <c r="S15" s="29">
        <f>IFERROR(INDEX('[1]Link Out Monthly BY'!$L$6:$L$491,MATCH($J15,'[1]Link Out Monthly BY'!$C$6:$C$491,0),1),"")</f>
        <v>-3705</v>
      </c>
      <c r="T15" s="29">
        <f>IFERROR(INDEX('[1]Link Out Monthly BY'!$M$6:$M$491,MATCH($J15,'[1]Link Out Monthly BY'!$C$6:$C$491,0),1),"")</f>
        <v>-3705</v>
      </c>
      <c r="U15" s="29">
        <f>IFERROR(INDEX('[1]Link Out Monthly BY'!$N$6:$N$491,MATCH($J15,'[1]Link Out Monthly BY'!$C$6:$C$491,0),1),"")</f>
        <v>-3705</v>
      </c>
      <c r="V15" s="29">
        <f>IFERROR(INDEX('[1]Link Out Monthly BY'!$O$6:$O$491,MATCH($J15,'[1]Link Out Monthly BY'!$C$6:$C$491,0),1),"")</f>
        <v>-3705</v>
      </c>
      <c r="W15" s="29">
        <f>IFERROR(INDEX('[1]Link Out Monthly BY'!$P$6:$P$491,MATCH($J15,'[1]Link Out Monthly BY'!$C$6:$C$491,0),1),"")</f>
        <v>-1715</v>
      </c>
      <c r="X15" s="29">
        <f>IFERROR(INDEX('[1]Link Out Monthly BY'!$Q$6:$Q$491,MATCH($J15,'[1]Link Out Monthly BY'!$C$6:$C$491,0),1),"")</f>
        <v>-1715</v>
      </c>
      <c r="Y15" s="29">
        <f t="shared" si="0"/>
        <v>-45629</v>
      </c>
      <c r="Z15" s="122"/>
    </row>
    <row r="16" spans="1:26">
      <c r="A16" s="24"/>
      <c r="B16" s="25"/>
      <c r="H16" s="2" t="str">
        <f>IFERROR(INDEX('[1]Link Out Monthly BY'!$A$6:$A$491,MATCH($J16,'[1]Link Out Monthly BY'!$C$6:$C$491,0),1),"")</f>
        <v>P36</v>
      </c>
      <c r="I16" s="2" t="str">
        <f>IFERROR(INDEX('[1]Link Out Monthly BY'!$B$6:$B$491,MATCH($J16,'[1]Link Out Monthly BY'!$C$6:$C$491,0),1),"")</f>
        <v>Insurance other than group</v>
      </c>
      <c r="J16" s="26">
        <v>55730000</v>
      </c>
      <c r="K16" s="2" t="str">
        <f>IFERROR(INDEX('[1]Link Out Monthly BY'!$D$6:$D$491,MATCH($J16,'[1]Link Out Monthly BY'!$C$6:$C$491,0),1),"")</f>
        <v>Ins Other</v>
      </c>
      <c r="L16" s="2" t="str">
        <f>IFERROR(INDEX('[1]Link Out Monthly BY'!$E$6:$E$491,MATCH($J16,'[1]Link Out Monthly BY'!$C$6:$C$491,0),1),"")</f>
        <v>659.8</v>
      </c>
      <c r="M16" s="29">
        <f>IFERROR(INDEX('[1]Link Out Monthly BY'!$F$6:$F$491,MATCH($J16,'[1]Link Out Monthly BY'!$C$6:$C$491,0),1),"")</f>
        <v>776</v>
      </c>
      <c r="N16" s="29">
        <f>IFERROR(INDEX('[1]Link Out Monthly BY'!$G$6:$G$491,MATCH($J16,'[1]Link Out Monthly BY'!$C$6:$C$491,0),1),"")</f>
        <v>776</v>
      </c>
      <c r="O16" s="29">
        <f>IFERROR(INDEX('[1]Link Out Monthly BY'!$H$6:$H$491,MATCH($J16,'[1]Link Out Monthly BY'!$C$6:$C$491,0),1),"")</f>
        <v>776</v>
      </c>
      <c r="P16" s="29">
        <f>IFERROR(INDEX('[1]Link Out Monthly BY'!$I$6:$I$491,MATCH($J16,'[1]Link Out Monthly BY'!$C$6:$C$491,0),1),"")</f>
        <v>776</v>
      </c>
      <c r="Q16" s="29">
        <f>IFERROR(INDEX('[1]Link Out Monthly BY'!$J$6:$J$491,MATCH($J16,'[1]Link Out Monthly BY'!$C$6:$C$491,0),1),"")</f>
        <v>776</v>
      </c>
      <c r="R16" s="29">
        <f>IFERROR(INDEX('[1]Link Out Monthly BY'!$K$6:$K$491,MATCH($J16,'[1]Link Out Monthly BY'!$C$6:$C$491,0),1),"")</f>
        <v>946</v>
      </c>
      <c r="S16" s="29">
        <f>IFERROR(INDEX('[1]Link Out Monthly BY'!$L$6:$L$491,MATCH($J16,'[1]Link Out Monthly BY'!$C$6:$C$491,0),1),"")</f>
        <v>18727</v>
      </c>
      <c r="T16" s="29">
        <f>IFERROR(INDEX('[1]Link Out Monthly BY'!$M$6:$M$491,MATCH($J16,'[1]Link Out Monthly BY'!$C$6:$C$491,0),1),"")</f>
        <v>18727</v>
      </c>
      <c r="U16" s="29">
        <f>IFERROR(INDEX('[1]Link Out Monthly BY'!$N$6:$N$491,MATCH($J16,'[1]Link Out Monthly BY'!$C$6:$C$491,0),1),"")</f>
        <v>18727</v>
      </c>
      <c r="V16" s="29">
        <f>IFERROR(INDEX('[1]Link Out Monthly BY'!$O$6:$O$491,MATCH($J16,'[1]Link Out Monthly BY'!$C$6:$C$491,0),1),"")</f>
        <v>18727</v>
      </c>
      <c r="W16" s="29">
        <f>IFERROR(INDEX('[1]Link Out Monthly BY'!$P$6:$P$491,MATCH($J16,'[1]Link Out Monthly BY'!$C$6:$C$491,0),1),"")</f>
        <v>16310</v>
      </c>
      <c r="X16" s="29">
        <f>IFERROR(INDEX('[1]Link Out Monthly BY'!$Q$6:$Q$491,MATCH($J16,'[1]Link Out Monthly BY'!$C$6:$C$491,0),1),"")</f>
        <v>16310</v>
      </c>
      <c r="Y16" s="29">
        <f t="shared" ref="Y16:Y28" si="1">SUM(M16:X16)</f>
        <v>112354</v>
      </c>
      <c r="Z16" s="122"/>
    </row>
    <row r="17" spans="1:33">
      <c r="A17" s="24"/>
      <c r="B17" s="25"/>
      <c r="H17" s="2" t="str">
        <f>IFERROR(INDEX('[1]Link Out Monthly BY'!$A$6:$A$491,MATCH($J17,'[1]Link Out Monthly BY'!$C$6:$C$491,0),1),"")</f>
        <v>P36</v>
      </c>
      <c r="I17" s="2" t="str">
        <f>IFERROR(INDEX('[1]Link Out Monthly BY'!$B$6:$B$491,MATCH($J17,'[1]Link Out Monthly BY'!$C$6:$C$491,0),1),"")</f>
        <v>Insurance other than group</v>
      </c>
      <c r="J17" s="26">
        <v>55740000</v>
      </c>
      <c r="K17" s="2" t="str">
        <f>IFERROR(INDEX('[1]Link Out Monthly BY'!$D$6:$D$491,MATCH($J17,'[1]Link Out Monthly BY'!$C$6:$C$491,0),1),"")</f>
        <v>Ins Property</v>
      </c>
      <c r="L17" s="2" t="str">
        <f>IFERROR(INDEX('[1]Link Out Monthly BY'!$E$6:$E$491,MATCH($J17,'[1]Link Out Monthly BY'!$C$6:$C$491,0),1),"")</f>
        <v>659.8</v>
      </c>
      <c r="M17" s="29">
        <f>IFERROR(INDEX('[1]Link Out Monthly BY'!$F$6:$F$491,MATCH($J17,'[1]Link Out Monthly BY'!$C$6:$C$491,0),1),"")</f>
        <v>9580</v>
      </c>
      <c r="N17" s="29">
        <f>IFERROR(INDEX('[1]Link Out Monthly BY'!$G$6:$G$491,MATCH($J17,'[1]Link Out Monthly BY'!$C$6:$C$491,0),1),"")</f>
        <v>9580</v>
      </c>
      <c r="O17" s="29">
        <f>IFERROR(INDEX('[1]Link Out Monthly BY'!$H$6:$H$491,MATCH($J17,'[1]Link Out Monthly BY'!$C$6:$C$491,0),1),"")</f>
        <v>9580</v>
      </c>
      <c r="P17" s="29">
        <f>IFERROR(INDEX('[1]Link Out Monthly BY'!$I$6:$I$491,MATCH($J17,'[1]Link Out Monthly BY'!$C$6:$C$491,0),1),"")</f>
        <v>9580</v>
      </c>
      <c r="Q17" s="29">
        <f>IFERROR(INDEX('[1]Link Out Monthly BY'!$J$6:$J$491,MATCH($J17,'[1]Link Out Monthly BY'!$C$6:$C$491,0),1),"")</f>
        <v>9580</v>
      </c>
      <c r="R17" s="29">
        <f>IFERROR(INDEX('[1]Link Out Monthly BY'!$K$6:$K$491,MATCH($J17,'[1]Link Out Monthly BY'!$C$6:$C$491,0),1),"")</f>
        <v>9580</v>
      </c>
      <c r="S17" s="29">
        <f>IFERROR(INDEX('[1]Link Out Monthly BY'!$L$6:$L$491,MATCH($J17,'[1]Link Out Monthly BY'!$C$6:$C$491,0),1),"")</f>
        <v>0</v>
      </c>
      <c r="T17" s="29">
        <f>IFERROR(INDEX('[1]Link Out Monthly BY'!$M$6:$M$491,MATCH($J17,'[1]Link Out Monthly BY'!$C$6:$C$491,0),1),"")</f>
        <v>0</v>
      </c>
      <c r="U17" s="29">
        <f>IFERROR(INDEX('[1]Link Out Monthly BY'!$N$6:$N$491,MATCH($J17,'[1]Link Out Monthly BY'!$C$6:$C$491,0),1),"")</f>
        <v>0</v>
      </c>
      <c r="V17" s="29">
        <f>IFERROR(INDEX('[1]Link Out Monthly BY'!$O$6:$O$491,MATCH($J17,'[1]Link Out Monthly BY'!$C$6:$C$491,0),1),"")</f>
        <v>0</v>
      </c>
      <c r="W17" s="29">
        <f>IFERROR(INDEX('[1]Link Out Monthly BY'!$P$6:$P$491,MATCH($J17,'[1]Link Out Monthly BY'!$C$6:$C$491,0),1),"")</f>
        <v>0</v>
      </c>
      <c r="X17" s="29">
        <f>IFERROR(INDEX('[1]Link Out Monthly BY'!$Q$6:$Q$491,MATCH($J17,'[1]Link Out Monthly BY'!$C$6:$C$491,0),1),"")</f>
        <v>0</v>
      </c>
      <c r="Y17" s="29">
        <f t="shared" si="1"/>
        <v>57480</v>
      </c>
      <c r="Z17" s="122"/>
    </row>
    <row r="18" spans="1:33">
      <c r="A18" s="24"/>
      <c r="B18" s="25"/>
      <c r="H18" s="2" t="str">
        <f>IFERROR(INDEX('[1]Link Out Monthly BY'!$A$6:$A$491,MATCH($J18,'[1]Link Out Monthly BY'!$C$6:$C$491,0),1),"")</f>
        <v>P36</v>
      </c>
      <c r="I18" s="2" t="str">
        <f>IFERROR(INDEX('[1]Link Out Monthly BY'!$B$6:$B$491,MATCH($J18,'[1]Link Out Monthly BY'!$C$6:$C$491,0),1),"")</f>
        <v>Insurance other than group</v>
      </c>
      <c r="J18" s="26">
        <v>55115000</v>
      </c>
      <c r="K18" s="2" t="str">
        <f>IFERROR(INDEX('[1]Link Out Monthly BY'!$D$6:$D$491,MATCH($J18,'[1]Link Out Monthly BY'!$C$6:$C$491,0),1),"")</f>
        <v>Ins Vehicle - I/C</v>
      </c>
      <c r="L18" s="2" t="str">
        <f>IFERROR(INDEX('[1]Link Out Monthly BY'!$E$6:$E$491,MATCH($J18,'[1]Link Out Monthly BY'!$C$6:$C$491,0),1),"")</f>
        <v>656.8</v>
      </c>
      <c r="M18" s="29">
        <f>IFERROR(INDEX('[1]Link Out Monthly BY'!$F$6:$F$491,MATCH($J18,'[1]Link Out Monthly BY'!$C$6:$C$491,0),1),"")</f>
        <v>0</v>
      </c>
      <c r="N18" s="29">
        <f>IFERROR(INDEX('[1]Link Out Monthly BY'!$G$6:$G$491,MATCH($J18,'[1]Link Out Monthly BY'!$C$6:$C$491,0),1),"")</f>
        <v>0</v>
      </c>
      <c r="O18" s="29">
        <f>IFERROR(INDEX('[1]Link Out Monthly BY'!$H$6:$H$491,MATCH($J18,'[1]Link Out Monthly BY'!$C$6:$C$491,0),1),"")</f>
        <v>0</v>
      </c>
      <c r="P18" s="29">
        <f>IFERROR(INDEX('[1]Link Out Monthly BY'!$I$6:$I$491,MATCH($J18,'[1]Link Out Monthly BY'!$C$6:$C$491,0),1),"")</f>
        <v>0</v>
      </c>
      <c r="Q18" s="29">
        <f>IFERROR(INDEX('[1]Link Out Monthly BY'!$J$6:$J$491,MATCH($J18,'[1]Link Out Monthly BY'!$C$6:$C$491,0),1),"")</f>
        <v>0</v>
      </c>
      <c r="R18" s="29">
        <f>IFERROR(INDEX('[1]Link Out Monthly BY'!$K$6:$K$491,MATCH($J18,'[1]Link Out Monthly BY'!$C$6:$C$491,0),1),"")</f>
        <v>0</v>
      </c>
      <c r="S18" s="29">
        <f>IFERROR(INDEX('[1]Link Out Monthly BY'!$L$6:$L$491,MATCH($J18,'[1]Link Out Monthly BY'!$C$6:$C$491,0),1),"")</f>
        <v>0</v>
      </c>
      <c r="T18" s="29">
        <f>IFERROR(INDEX('[1]Link Out Monthly BY'!$M$6:$M$491,MATCH($J18,'[1]Link Out Monthly BY'!$C$6:$C$491,0),1),"")</f>
        <v>0</v>
      </c>
      <c r="U18" s="29">
        <f>IFERROR(INDEX('[1]Link Out Monthly BY'!$N$6:$N$491,MATCH($J18,'[1]Link Out Monthly BY'!$C$6:$C$491,0),1),"")</f>
        <v>0</v>
      </c>
      <c r="V18" s="29">
        <f>IFERROR(INDEX('[1]Link Out Monthly BY'!$O$6:$O$491,MATCH($J18,'[1]Link Out Monthly BY'!$C$6:$C$491,0),1),"")</f>
        <v>0</v>
      </c>
      <c r="W18" s="29">
        <f>IFERROR(INDEX('[1]Link Out Monthly BY'!$P$6:$P$491,MATCH($J18,'[1]Link Out Monthly BY'!$C$6:$C$491,0),1),"")</f>
        <v>0</v>
      </c>
      <c r="X18" s="29">
        <f>IFERROR(INDEX('[1]Link Out Monthly BY'!$Q$6:$Q$491,MATCH($J18,'[1]Link Out Monthly BY'!$C$6:$C$491,0),1),"")</f>
        <v>0</v>
      </c>
      <c r="Y18" s="29">
        <f t="shared" si="1"/>
        <v>0</v>
      </c>
      <c r="Z18" s="122"/>
    </row>
    <row r="19" spans="1:33">
      <c r="A19" s="24"/>
      <c r="B19" s="25"/>
      <c r="H19" s="2" t="str">
        <f>IFERROR(INDEX('[1]Link Out Monthly BY'!$A$6:$A$491,MATCH($J19,'[1]Link Out Monthly BY'!$C$6:$C$491,0),1),"")</f>
        <v>P36</v>
      </c>
      <c r="I19" s="2" t="str">
        <f>IFERROR(INDEX('[1]Link Out Monthly BY'!$B$6:$B$491,MATCH($J19,'[1]Link Out Monthly BY'!$C$6:$C$491,0),1),"")</f>
        <v>Insurance other than group</v>
      </c>
      <c r="J19" s="26">
        <v>55715000</v>
      </c>
      <c r="K19" s="2" t="str">
        <f>IFERROR(INDEX('[1]Link Out Monthly BY'!$D$6:$D$491,MATCH($J19,'[1]Link Out Monthly BY'!$C$6:$C$491,0),1),"")</f>
        <v>Ins General Liab-I/C</v>
      </c>
      <c r="L19" s="2" t="str">
        <f>IFERROR(INDEX('[1]Link Out Monthly BY'!$E$6:$E$491,MATCH($J19,'[1]Link Out Monthly BY'!$C$6:$C$491,0),1),"")</f>
        <v>657.8</v>
      </c>
      <c r="M19" s="29">
        <f>IFERROR(INDEX('[1]Link Out Monthly BY'!$F$6:$F$491,MATCH($J19,'[1]Link Out Monthly BY'!$C$6:$C$491,0),1),"")</f>
        <v>0</v>
      </c>
      <c r="N19" s="29">
        <f>IFERROR(INDEX('[1]Link Out Monthly BY'!$G$6:$G$491,MATCH($J19,'[1]Link Out Monthly BY'!$C$6:$C$491,0),1),"")</f>
        <v>0</v>
      </c>
      <c r="O19" s="29">
        <f>IFERROR(INDEX('[1]Link Out Monthly BY'!$H$6:$H$491,MATCH($J19,'[1]Link Out Monthly BY'!$C$6:$C$491,0),1),"")</f>
        <v>0</v>
      </c>
      <c r="P19" s="29">
        <f>IFERROR(INDEX('[1]Link Out Monthly BY'!$I$6:$I$491,MATCH($J19,'[1]Link Out Monthly BY'!$C$6:$C$491,0),1),"")</f>
        <v>0</v>
      </c>
      <c r="Q19" s="29">
        <f>IFERROR(INDEX('[1]Link Out Monthly BY'!$J$6:$J$491,MATCH($J19,'[1]Link Out Monthly BY'!$C$6:$C$491,0),1),"")</f>
        <v>0</v>
      </c>
      <c r="R19" s="29">
        <f>IFERROR(INDEX('[1]Link Out Monthly BY'!$K$6:$K$491,MATCH($J19,'[1]Link Out Monthly BY'!$C$6:$C$491,0),1),"")</f>
        <v>0</v>
      </c>
      <c r="S19" s="29">
        <f>IFERROR(INDEX('[1]Link Out Monthly BY'!$L$6:$L$491,MATCH($J19,'[1]Link Out Monthly BY'!$C$6:$C$491,0),1),"")</f>
        <v>0</v>
      </c>
      <c r="T19" s="29">
        <f>IFERROR(INDEX('[1]Link Out Monthly BY'!$M$6:$M$491,MATCH($J19,'[1]Link Out Monthly BY'!$C$6:$C$491,0),1),"")</f>
        <v>0</v>
      </c>
      <c r="U19" s="29">
        <f>IFERROR(INDEX('[1]Link Out Monthly BY'!$N$6:$N$491,MATCH($J19,'[1]Link Out Monthly BY'!$C$6:$C$491,0),1),"")</f>
        <v>0</v>
      </c>
      <c r="V19" s="29">
        <f>IFERROR(INDEX('[1]Link Out Monthly BY'!$O$6:$O$491,MATCH($J19,'[1]Link Out Monthly BY'!$C$6:$C$491,0),1),"")</f>
        <v>0</v>
      </c>
      <c r="W19" s="29">
        <f>IFERROR(INDEX('[1]Link Out Monthly BY'!$P$6:$P$491,MATCH($J19,'[1]Link Out Monthly BY'!$C$6:$C$491,0),1),"")</f>
        <v>0</v>
      </c>
      <c r="X19" s="29">
        <f>IFERROR(INDEX('[1]Link Out Monthly BY'!$Q$6:$Q$491,MATCH($J19,'[1]Link Out Monthly BY'!$C$6:$C$491,0),1),"")</f>
        <v>0</v>
      </c>
      <c r="Y19" s="29">
        <f t="shared" si="1"/>
        <v>0</v>
      </c>
      <c r="Z19" s="122"/>
    </row>
    <row r="20" spans="1:33">
      <c r="A20" s="24"/>
      <c r="B20" s="25"/>
      <c r="H20" s="2" t="str">
        <f>IFERROR(INDEX('[1]Link Out Monthly BY'!$A$6:$A$491,MATCH($J20,'[1]Link Out Monthly BY'!$C$6:$C$491,0),1),"")</f>
        <v>P36</v>
      </c>
      <c r="I20" s="2" t="str">
        <f>IFERROR(INDEX('[1]Link Out Monthly BY'!$B$6:$B$491,MATCH($J20,'[1]Link Out Monthly BY'!$C$6:$C$491,0),1),"")</f>
        <v>Insurance other than group</v>
      </c>
      <c r="J20" s="26">
        <v>55725000</v>
      </c>
      <c r="K20" s="2" t="str">
        <f>IFERROR(INDEX('[1]Link Out Monthly BY'!$D$6:$D$491,MATCH($J20,'[1]Link Out Monthly BY'!$C$6:$C$491,0),1),"")</f>
        <v>Ins Work Comp-I/C</v>
      </c>
      <c r="L20" s="2" t="str">
        <f>IFERROR(INDEX('[1]Link Out Monthly BY'!$E$6:$E$491,MATCH($J20,'[1]Link Out Monthly BY'!$C$6:$C$491,0),1),"")</f>
        <v>658.8</v>
      </c>
      <c r="M20" s="29">
        <f>IFERROR(INDEX('[1]Link Out Monthly BY'!$F$6:$F$491,MATCH($J20,'[1]Link Out Monthly BY'!$C$6:$C$491,0),1),"")</f>
        <v>0</v>
      </c>
      <c r="N20" s="29">
        <f>IFERROR(INDEX('[1]Link Out Monthly BY'!$G$6:$G$491,MATCH($J20,'[1]Link Out Monthly BY'!$C$6:$C$491,0),1),"")</f>
        <v>0</v>
      </c>
      <c r="O20" s="29">
        <f>IFERROR(INDEX('[1]Link Out Monthly BY'!$H$6:$H$491,MATCH($J20,'[1]Link Out Monthly BY'!$C$6:$C$491,0),1),"")</f>
        <v>0</v>
      </c>
      <c r="P20" s="29">
        <f>IFERROR(INDEX('[1]Link Out Monthly BY'!$I$6:$I$491,MATCH($J20,'[1]Link Out Monthly BY'!$C$6:$C$491,0),1),"")</f>
        <v>0</v>
      </c>
      <c r="Q20" s="29">
        <f>IFERROR(INDEX('[1]Link Out Monthly BY'!$J$6:$J$491,MATCH($J20,'[1]Link Out Monthly BY'!$C$6:$C$491,0),1),"")</f>
        <v>0</v>
      </c>
      <c r="R20" s="29">
        <f>IFERROR(INDEX('[1]Link Out Monthly BY'!$K$6:$K$491,MATCH($J20,'[1]Link Out Monthly BY'!$C$6:$C$491,0),1),"")</f>
        <v>0</v>
      </c>
      <c r="S20" s="29">
        <f>IFERROR(INDEX('[1]Link Out Monthly BY'!$L$6:$L$491,MATCH($J20,'[1]Link Out Monthly BY'!$C$6:$C$491,0),1),"")</f>
        <v>0</v>
      </c>
      <c r="T20" s="29">
        <f>IFERROR(INDEX('[1]Link Out Monthly BY'!$M$6:$M$491,MATCH($J20,'[1]Link Out Monthly BY'!$C$6:$C$491,0),1),"")</f>
        <v>0</v>
      </c>
      <c r="U20" s="29">
        <f>IFERROR(INDEX('[1]Link Out Monthly BY'!$N$6:$N$491,MATCH($J20,'[1]Link Out Monthly BY'!$C$6:$C$491,0),1),"")</f>
        <v>0</v>
      </c>
      <c r="V20" s="29">
        <f>IFERROR(INDEX('[1]Link Out Monthly BY'!$O$6:$O$491,MATCH($J20,'[1]Link Out Monthly BY'!$C$6:$C$491,0),1),"")</f>
        <v>0</v>
      </c>
      <c r="W20" s="29">
        <f>IFERROR(INDEX('[1]Link Out Monthly BY'!$P$6:$P$491,MATCH($J20,'[1]Link Out Monthly BY'!$C$6:$C$491,0),1),"")</f>
        <v>0</v>
      </c>
      <c r="X20" s="29">
        <f>IFERROR(INDEX('[1]Link Out Monthly BY'!$Q$6:$Q$491,MATCH($J20,'[1]Link Out Monthly BY'!$C$6:$C$491,0),1),"")</f>
        <v>0</v>
      </c>
      <c r="Y20" s="29">
        <f t="shared" si="1"/>
        <v>0</v>
      </c>
      <c r="Z20" s="122"/>
    </row>
    <row r="21" spans="1:33">
      <c r="A21" s="24" t="str">
        <f>'[1]Rate Case Constants'!$C$26</f>
        <v>Type of Filing: _____ Original  _____ Updated  __X__ Revised</v>
      </c>
      <c r="B21" s="25"/>
      <c r="H21" s="2" t="str">
        <f>IFERROR(INDEX('[1]Link Out Monthly BY'!$A$6:$A$491,MATCH($J21,'[1]Link Out Monthly BY'!$C$6:$C$491,0),1),"")</f>
        <v>P36</v>
      </c>
      <c r="I21" s="2" t="str">
        <f>IFERROR(INDEX('[1]Link Out Monthly BY'!$B$6:$B$491,MATCH($J21,'[1]Link Out Monthly BY'!$C$6:$C$491,0),1),"")</f>
        <v>Insurance other than group</v>
      </c>
      <c r="J21" s="26">
        <v>55735000</v>
      </c>
      <c r="K21" s="2" t="str">
        <f>IFERROR(INDEX('[1]Link Out Monthly BY'!$D$6:$D$491,MATCH($J21,'[1]Link Out Monthly BY'!$C$6:$C$491,0),1),"")</f>
        <v>Ins Other - I/C</v>
      </c>
      <c r="L21" s="2" t="str">
        <f>IFERROR(INDEX('[1]Link Out Monthly BY'!$E$6:$E$491,MATCH($J21,'[1]Link Out Monthly BY'!$C$6:$C$491,0),1),"")</f>
        <v>659.8</v>
      </c>
      <c r="M21" s="29">
        <f>IFERROR(INDEX('[1]Link Out Monthly BY'!$F$6:$F$491,MATCH($J21,'[1]Link Out Monthly BY'!$C$6:$C$491,0),1),"")</f>
        <v>0</v>
      </c>
      <c r="N21" s="29">
        <f>IFERROR(INDEX('[1]Link Out Monthly BY'!$G$6:$G$491,MATCH($J21,'[1]Link Out Monthly BY'!$C$6:$C$491,0),1),"")</f>
        <v>0</v>
      </c>
      <c r="O21" s="29">
        <f>IFERROR(INDEX('[1]Link Out Monthly BY'!$H$6:$H$491,MATCH($J21,'[1]Link Out Monthly BY'!$C$6:$C$491,0),1),"")</f>
        <v>0</v>
      </c>
      <c r="P21" s="29">
        <f>IFERROR(INDEX('[1]Link Out Monthly BY'!$I$6:$I$491,MATCH($J21,'[1]Link Out Monthly BY'!$C$6:$C$491,0),1),"")</f>
        <v>0</v>
      </c>
      <c r="Q21" s="29">
        <f>IFERROR(INDEX('[1]Link Out Monthly BY'!$J$6:$J$491,MATCH($J21,'[1]Link Out Monthly BY'!$C$6:$C$491,0),1),"")</f>
        <v>0</v>
      </c>
      <c r="R21" s="29">
        <f>IFERROR(INDEX('[1]Link Out Monthly BY'!$K$6:$K$491,MATCH($J21,'[1]Link Out Monthly BY'!$C$6:$C$491,0),1),"")</f>
        <v>0</v>
      </c>
      <c r="S21" s="29">
        <f>IFERROR(INDEX('[1]Link Out Monthly BY'!$L$6:$L$491,MATCH($J21,'[1]Link Out Monthly BY'!$C$6:$C$491,0),1),"")</f>
        <v>0</v>
      </c>
      <c r="T21" s="29">
        <f>IFERROR(INDEX('[1]Link Out Monthly BY'!$M$6:$M$491,MATCH($J21,'[1]Link Out Monthly BY'!$C$6:$C$491,0),1),"")</f>
        <v>0</v>
      </c>
      <c r="U21" s="29">
        <f>IFERROR(INDEX('[1]Link Out Monthly BY'!$N$6:$N$491,MATCH($J21,'[1]Link Out Monthly BY'!$C$6:$C$491,0),1),"")</f>
        <v>0</v>
      </c>
      <c r="V21" s="29">
        <f>IFERROR(INDEX('[1]Link Out Monthly BY'!$O$6:$O$491,MATCH($J21,'[1]Link Out Monthly BY'!$C$6:$C$491,0),1),"")</f>
        <v>0</v>
      </c>
      <c r="W21" s="29">
        <f>IFERROR(INDEX('[1]Link Out Monthly BY'!$P$6:$P$491,MATCH($J21,'[1]Link Out Monthly BY'!$C$6:$C$491,0),1),"")</f>
        <v>0</v>
      </c>
      <c r="X21" s="29">
        <f>IFERROR(INDEX('[1]Link Out Monthly BY'!$Q$6:$Q$491,MATCH($J21,'[1]Link Out Monthly BY'!$C$6:$C$491,0),1),"")</f>
        <v>0</v>
      </c>
      <c r="Y21" s="29">
        <f t="shared" si="1"/>
        <v>0</v>
      </c>
      <c r="Z21" s="122"/>
    </row>
    <row r="22" spans="1:33">
      <c r="A22" s="24"/>
      <c r="B22" s="25"/>
      <c r="H22" s="2" t="str">
        <f>IFERROR(INDEX('[1]Link Out Monthly BY'!$A$6:$A$491,MATCH($J22,'[1]Link Out Monthly BY'!$C$6:$C$491,0),1),"")</f>
        <v/>
      </c>
      <c r="I22" s="2" t="str">
        <f>IFERROR(INDEX('[1]Link Out Monthly BY'!$B$6:$B$491,MATCH($J22,'[1]Link Out Monthly BY'!$C$6:$C$491,0),1),"")</f>
        <v/>
      </c>
      <c r="J22" s="26">
        <v>55711000</v>
      </c>
      <c r="K22" s="2" t="str">
        <f>IFERROR(INDEX('[1]Link Out Monthly BY'!$D$6:$D$491,MATCH($J22,'[1]Link Out Monthly BY'!$C$6:$C$491,0),1),"")</f>
        <v/>
      </c>
      <c r="L22" s="2" t="str">
        <f>IFERROR(INDEX('[1]Link Out Monthly BY'!$E$6:$E$491,MATCH($J22,'[1]Link Out Monthly BY'!$C$6:$C$491,0),1),"")</f>
        <v/>
      </c>
      <c r="M22" s="29" t="str">
        <f>IFERROR(INDEX('[1]Link Out Monthly BY'!$F$6:$F$491,MATCH($J22,'[1]Link Out Monthly BY'!$C$6:$C$491,0),1),"")</f>
        <v/>
      </c>
      <c r="N22" s="29" t="str">
        <f>IFERROR(INDEX('[1]Link Out Monthly BY'!$G$6:$G$491,MATCH($J22,'[1]Link Out Monthly BY'!$C$6:$C$491,0),1),"")</f>
        <v/>
      </c>
      <c r="O22" s="29" t="str">
        <f>IFERROR(INDEX('[1]Link Out Monthly BY'!$H$6:$H$491,MATCH($J22,'[1]Link Out Monthly BY'!$C$6:$C$491,0),1),"")</f>
        <v/>
      </c>
      <c r="P22" s="29" t="str">
        <f>IFERROR(INDEX('[1]Link Out Monthly BY'!$I$6:$I$491,MATCH($J22,'[1]Link Out Monthly BY'!$C$6:$C$491,0),1),"")</f>
        <v/>
      </c>
      <c r="Q22" s="29" t="str">
        <f>IFERROR(INDEX('[1]Link Out Monthly BY'!$J$6:$J$491,MATCH($J22,'[1]Link Out Monthly BY'!$C$6:$C$491,0),1),"")</f>
        <v/>
      </c>
      <c r="R22" s="29" t="str">
        <f>IFERROR(INDEX('[1]Link Out Monthly BY'!$K$6:$K$491,MATCH($J22,'[1]Link Out Monthly BY'!$C$6:$C$491,0),1),"")</f>
        <v/>
      </c>
      <c r="S22" s="29" t="str">
        <f>IFERROR(INDEX('[1]Link Out Monthly BY'!$L$6:$L$491,MATCH($J22,'[1]Link Out Monthly BY'!$C$6:$C$491,0),1),"")</f>
        <v/>
      </c>
      <c r="T22" s="29" t="str">
        <f>IFERROR(INDEX('[1]Link Out Monthly BY'!$M$6:$M$491,MATCH($J22,'[1]Link Out Monthly BY'!$C$6:$C$491,0),1),"")</f>
        <v/>
      </c>
      <c r="U22" s="29" t="str">
        <f>IFERROR(INDEX('[1]Link Out Monthly BY'!$N$6:$N$491,MATCH($J22,'[1]Link Out Monthly BY'!$C$6:$C$491,0),1),"")</f>
        <v/>
      </c>
      <c r="V22" s="29" t="str">
        <f>IFERROR(INDEX('[1]Link Out Monthly BY'!$O$6:$O$491,MATCH($J22,'[1]Link Out Monthly BY'!$C$6:$C$491,0),1),"")</f>
        <v/>
      </c>
      <c r="W22" s="29" t="str">
        <f>IFERROR(INDEX('[1]Link Out Monthly BY'!$P$6:$P$491,MATCH($J22,'[1]Link Out Monthly BY'!$C$6:$C$491,0),1),"")</f>
        <v/>
      </c>
      <c r="X22" s="29" t="str">
        <f>IFERROR(INDEX('[1]Link Out Monthly BY'!$Q$6:$Q$491,MATCH($J22,'[1]Link Out Monthly BY'!$C$6:$C$491,0),1),"")</f>
        <v/>
      </c>
      <c r="Y22" s="29">
        <f t="shared" ref="Y22" si="2">SUM(M22:X22)</f>
        <v>0</v>
      </c>
      <c r="Z22" s="122"/>
    </row>
    <row r="23" spans="1:33">
      <c r="H23" s="2" t="str">
        <f>IFERROR(INDEX('[1]Link Out Monthly BY'!$A$6:$A$491,MATCH($J23,'[1]Link Out Monthly BY'!$C$6:$C$491,0),1),"")</f>
        <v/>
      </c>
      <c r="I23" s="2" t="str">
        <f>IFERROR(INDEX('[1]Link Out Monthly BY'!$B$6:$B$491,MATCH($J23,'[1]Link Out Monthly BY'!$C$6:$C$491,0),1),"")</f>
        <v/>
      </c>
      <c r="J23" s="26">
        <v>55745000</v>
      </c>
      <c r="K23" s="2" t="str">
        <f>IFERROR(INDEX('[1]Link Out Monthly BY'!$D$6:$D$491,MATCH($J23,'[1]Link Out Monthly BY'!$C$6:$C$491,0),1),"")</f>
        <v/>
      </c>
      <c r="L23" s="2" t="str">
        <f>IFERROR(INDEX('[1]Link Out Monthly BY'!$E$6:$E$491,MATCH($J23,'[1]Link Out Monthly BY'!$C$6:$C$491,0),1),"")</f>
        <v/>
      </c>
      <c r="M23" s="29" t="str">
        <f>IFERROR(INDEX('[1]Link Out Monthly BY'!$F$6:$F$491,MATCH($J23,'[1]Link Out Monthly BY'!$C$6:$C$491,0),1),"")</f>
        <v/>
      </c>
      <c r="N23" s="29" t="str">
        <f>IFERROR(INDEX('[1]Link Out Monthly BY'!$G$6:$G$491,MATCH($J23,'[1]Link Out Monthly BY'!$C$6:$C$491,0),1),"")</f>
        <v/>
      </c>
      <c r="O23" s="29" t="str">
        <f>IFERROR(INDEX('[1]Link Out Monthly BY'!$H$6:$H$491,MATCH($J23,'[1]Link Out Monthly BY'!$C$6:$C$491,0),1),"")</f>
        <v/>
      </c>
      <c r="P23" s="29" t="str">
        <f>IFERROR(INDEX('[1]Link Out Monthly BY'!$I$6:$I$491,MATCH($J23,'[1]Link Out Monthly BY'!$C$6:$C$491,0),1),"")</f>
        <v/>
      </c>
      <c r="Q23" s="29" t="str">
        <f>IFERROR(INDEX('[1]Link Out Monthly BY'!$J$6:$J$491,MATCH($J23,'[1]Link Out Monthly BY'!$C$6:$C$491,0),1),"")</f>
        <v/>
      </c>
      <c r="R23" s="29" t="str">
        <f>IFERROR(INDEX('[1]Link Out Monthly BY'!$K$6:$K$491,MATCH($J23,'[1]Link Out Monthly BY'!$C$6:$C$491,0),1),"")</f>
        <v/>
      </c>
      <c r="S23" s="29" t="str">
        <f>IFERROR(INDEX('[1]Link Out Monthly BY'!$L$6:$L$491,MATCH($J23,'[1]Link Out Monthly BY'!$C$6:$C$491,0),1),"")</f>
        <v/>
      </c>
      <c r="T23" s="29" t="str">
        <f>IFERROR(INDEX('[1]Link Out Monthly BY'!$M$6:$M$491,MATCH($J23,'[1]Link Out Monthly BY'!$C$6:$C$491,0),1),"")</f>
        <v/>
      </c>
      <c r="U23" s="29" t="str">
        <f>IFERROR(INDEX('[1]Link Out Monthly BY'!$N$6:$N$491,MATCH($J23,'[1]Link Out Monthly BY'!$C$6:$C$491,0),1),"")</f>
        <v/>
      </c>
      <c r="V23" s="29" t="str">
        <f>IFERROR(INDEX('[1]Link Out Monthly BY'!$O$6:$O$491,MATCH($J23,'[1]Link Out Monthly BY'!$C$6:$C$491,0),1),"")</f>
        <v/>
      </c>
      <c r="W23" s="29" t="str">
        <f>IFERROR(INDEX('[1]Link Out Monthly BY'!$P$6:$P$491,MATCH($J23,'[1]Link Out Monthly BY'!$C$6:$C$491,0),1),"")</f>
        <v/>
      </c>
      <c r="X23" s="29" t="str">
        <f>IFERROR(INDEX('[1]Link Out Monthly BY'!$Q$6:$Q$491,MATCH($J23,'[1]Link Out Monthly BY'!$C$6:$C$491,0),1),"")</f>
        <v/>
      </c>
      <c r="Y23" s="29">
        <f t="shared" si="1"/>
        <v>0</v>
      </c>
      <c r="Z23" s="122"/>
    </row>
    <row r="24" spans="1:33">
      <c r="H24" s="2" t="str">
        <f>IFERROR(INDEX('[1]Link Out Monthly BY'!$A$6:$A$491,MATCH($J24,'[1]Link Out Monthly BY'!$C$6:$C$491,0),1),"")</f>
        <v/>
      </c>
      <c r="I24" s="2" t="str">
        <f>IFERROR(INDEX('[1]Link Out Monthly BY'!$B$6:$B$491,MATCH($J24,'[1]Link Out Monthly BY'!$C$6:$C$491,0),1),"")</f>
        <v/>
      </c>
      <c r="J24" s="26">
        <v>55750000</v>
      </c>
      <c r="K24" s="2" t="str">
        <f>IFERROR(INDEX('[1]Link Out Monthly BY'!$D$6:$D$491,MATCH($J24,'[1]Link Out Monthly BY'!$C$6:$C$491,0),1),"")</f>
        <v/>
      </c>
      <c r="L24" s="2" t="str">
        <f>IFERROR(INDEX('[1]Link Out Monthly BY'!$E$6:$E$491,MATCH($J24,'[1]Link Out Monthly BY'!$C$6:$C$491,0),1),"")</f>
        <v/>
      </c>
      <c r="M24" s="29" t="str">
        <f>IFERROR(INDEX('[1]Link Out Monthly BY'!$F$6:$F$491,MATCH($J24,'[1]Link Out Monthly BY'!$C$6:$C$491,0),1),"")</f>
        <v/>
      </c>
      <c r="N24" s="29" t="str">
        <f>IFERROR(INDEX('[1]Link Out Monthly BY'!$G$6:$G$491,MATCH($J24,'[1]Link Out Monthly BY'!$C$6:$C$491,0),1),"")</f>
        <v/>
      </c>
      <c r="O24" s="29" t="str">
        <f>IFERROR(INDEX('[1]Link Out Monthly BY'!$H$6:$H$491,MATCH($J24,'[1]Link Out Monthly BY'!$C$6:$C$491,0),1),"")</f>
        <v/>
      </c>
      <c r="P24" s="29" t="str">
        <f>IFERROR(INDEX('[1]Link Out Monthly BY'!$I$6:$I$491,MATCH($J24,'[1]Link Out Monthly BY'!$C$6:$C$491,0),1),"")</f>
        <v/>
      </c>
      <c r="Q24" s="29" t="str">
        <f>IFERROR(INDEX('[1]Link Out Monthly BY'!$J$6:$J$491,MATCH($J24,'[1]Link Out Monthly BY'!$C$6:$C$491,0),1),"")</f>
        <v/>
      </c>
      <c r="R24" s="29" t="str">
        <f>IFERROR(INDEX('[1]Link Out Monthly BY'!$K$6:$K$491,MATCH($J24,'[1]Link Out Monthly BY'!$C$6:$C$491,0),1),"")</f>
        <v/>
      </c>
      <c r="S24" s="29" t="str">
        <f>IFERROR(INDEX('[1]Link Out Monthly BY'!$L$6:$L$491,MATCH($J24,'[1]Link Out Monthly BY'!$C$6:$C$491,0),1),"")</f>
        <v/>
      </c>
      <c r="T24" s="29" t="str">
        <f>IFERROR(INDEX('[1]Link Out Monthly BY'!$M$6:$M$491,MATCH($J24,'[1]Link Out Monthly BY'!$C$6:$C$491,0),1),"")</f>
        <v/>
      </c>
      <c r="U24" s="29" t="str">
        <f>IFERROR(INDEX('[1]Link Out Monthly BY'!$N$6:$N$491,MATCH($J24,'[1]Link Out Monthly BY'!$C$6:$C$491,0),1),"")</f>
        <v/>
      </c>
      <c r="V24" s="29" t="str">
        <f>IFERROR(INDEX('[1]Link Out Monthly BY'!$O$6:$O$491,MATCH($J24,'[1]Link Out Monthly BY'!$C$6:$C$491,0),1),"")</f>
        <v/>
      </c>
      <c r="W24" s="29" t="str">
        <f>IFERROR(INDEX('[1]Link Out Monthly BY'!$P$6:$P$491,MATCH($J24,'[1]Link Out Monthly BY'!$C$6:$C$491,0),1),"")</f>
        <v/>
      </c>
      <c r="X24" s="29" t="str">
        <f>IFERROR(INDEX('[1]Link Out Monthly BY'!$Q$6:$Q$491,MATCH($J24,'[1]Link Out Monthly BY'!$C$6:$C$491,0),1),"")</f>
        <v/>
      </c>
      <c r="Y24" s="29">
        <f t="shared" si="1"/>
        <v>0</v>
      </c>
      <c r="Z24" s="122"/>
    </row>
    <row r="25" spans="1:33">
      <c r="H25" s="2" t="str">
        <f>IFERROR(INDEX('[1]Link Out Monthly BY'!$A$6:$A$491,MATCH($J25,'[1]Link Out Monthly BY'!$C$6:$C$491,0),1),"")</f>
        <v/>
      </c>
      <c r="I25" s="2" t="str">
        <f>IFERROR(INDEX('[1]Link Out Monthly BY'!$B$6:$B$491,MATCH($J25,'[1]Link Out Monthly BY'!$C$6:$C$491,0),1),"")</f>
        <v/>
      </c>
      <c r="J25" s="26">
        <v>55751000</v>
      </c>
      <c r="K25" s="2" t="str">
        <f>IFERROR(INDEX('[1]Link Out Monthly BY'!$D$6:$D$491,MATCH($J25,'[1]Link Out Monthly BY'!$C$6:$C$491,0),1),"")</f>
        <v/>
      </c>
      <c r="L25" s="2" t="str">
        <f>IFERROR(INDEX('[1]Link Out Monthly BY'!$E$6:$E$491,MATCH($J25,'[1]Link Out Monthly BY'!$C$6:$C$491,0),1),"")</f>
        <v/>
      </c>
      <c r="M25" s="29" t="str">
        <f>IFERROR(INDEX('[1]Link Out Monthly BY'!$F$6:$F$491,MATCH($J25,'[1]Link Out Monthly BY'!$C$6:$C$491,0),1),"")</f>
        <v/>
      </c>
      <c r="N25" s="29" t="str">
        <f>IFERROR(INDEX('[1]Link Out Monthly BY'!$G$6:$G$491,MATCH($J25,'[1]Link Out Monthly BY'!$C$6:$C$491,0),1),"")</f>
        <v/>
      </c>
      <c r="O25" s="29" t="str">
        <f>IFERROR(INDEX('[1]Link Out Monthly BY'!$H$6:$H$491,MATCH($J25,'[1]Link Out Monthly BY'!$C$6:$C$491,0),1),"")</f>
        <v/>
      </c>
      <c r="P25" s="29" t="str">
        <f>IFERROR(INDEX('[1]Link Out Monthly BY'!$I$6:$I$491,MATCH($J25,'[1]Link Out Monthly BY'!$C$6:$C$491,0),1),"")</f>
        <v/>
      </c>
      <c r="Q25" s="29" t="str">
        <f>IFERROR(INDEX('[1]Link Out Monthly BY'!$J$6:$J$491,MATCH($J25,'[1]Link Out Monthly BY'!$C$6:$C$491,0),1),"")</f>
        <v/>
      </c>
      <c r="R25" s="29" t="str">
        <f>IFERROR(INDEX('[1]Link Out Monthly BY'!$K$6:$K$491,MATCH($J25,'[1]Link Out Monthly BY'!$C$6:$C$491,0),1),"")</f>
        <v/>
      </c>
      <c r="S25" s="29" t="str">
        <f>IFERROR(INDEX('[1]Link Out Monthly BY'!$L$6:$L$491,MATCH($J25,'[1]Link Out Monthly BY'!$C$6:$C$491,0),1),"")</f>
        <v/>
      </c>
      <c r="T25" s="29" t="str">
        <f>IFERROR(INDEX('[1]Link Out Monthly BY'!$M$6:$M$491,MATCH($J25,'[1]Link Out Monthly BY'!$C$6:$C$491,0),1),"")</f>
        <v/>
      </c>
      <c r="U25" s="29" t="str">
        <f>IFERROR(INDEX('[1]Link Out Monthly BY'!$N$6:$N$491,MATCH($J25,'[1]Link Out Monthly BY'!$C$6:$C$491,0),1),"")</f>
        <v/>
      </c>
      <c r="V25" s="29" t="str">
        <f>IFERROR(INDEX('[1]Link Out Monthly BY'!$O$6:$O$491,MATCH($J25,'[1]Link Out Monthly BY'!$C$6:$C$491,0),1),"")</f>
        <v/>
      </c>
      <c r="W25" s="29" t="str">
        <f>IFERROR(INDEX('[1]Link Out Monthly BY'!$P$6:$P$491,MATCH($J25,'[1]Link Out Monthly BY'!$C$6:$C$491,0),1),"")</f>
        <v/>
      </c>
      <c r="X25" s="29" t="str">
        <f>IFERROR(INDEX('[1]Link Out Monthly BY'!$Q$6:$Q$491,MATCH($J25,'[1]Link Out Monthly BY'!$C$6:$C$491,0),1),"")</f>
        <v/>
      </c>
      <c r="Y25" s="29">
        <f t="shared" si="1"/>
        <v>0</v>
      </c>
      <c r="Z25" s="122"/>
    </row>
    <row r="26" spans="1:33">
      <c r="H26" s="2" t="str">
        <f>IFERROR(INDEX('[1]Link Out Monthly BY'!$A$6:$A$491,MATCH($J26,'[1]Link Out Monthly BY'!$C$6:$C$491,0),1),"")</f>
        <v/>
      </c>
      <c r="I26" s="2" t="str">
        <f>IFERROR(INDEX('[1]Link Out Monthly BY'!$B$6:$B$491,MATCH($J26,'[1]Link Out Monthly BY'!$C$6:$C$491,0),1),"")</f>
        <v/>
      </c>
      <c r="J26" s="26">
        <v>55752000</v>
      </c>
      <c r="K26" s="2" t="str">
        <f>IFERROR(INDEX('[1]Link Out Monthly BY'!$D$6:$D$491,MATCH($J26,'[1]Link Out Monthly BY'!$C$6:$C$491,0),1),"")</f>
        <v/>
      </c>
      <c r="L26" s="2" t="str">
        <f>IFERROR(INDEX('[1]Link Out Monthly BY'!$E$6:$E$491,MATCH($J26,'[1]Link Out Monthly BY'!$C$6:$C$491,0),1),"")</f>
        <v/>
      </c>
      <c r="M26" s="29" t="str">
        <f>IFERROR(INDEX('[1]Link Out Monthly BY'!$F$6:$F$491,MATCH($J26,'[1]Link Out Monthly BY'!$C$6:$C$491,0),1),"")</f>
        <v/>
      </c>
      <c r="N26" s="29" t="str">
        <f>IFERROR(INDEX('[1]Link Out Monthly BY'!$G$6:$G$491,MATCH($J26,'[1]Link Out Monthly BY'!$C$6:$C$491,0),1),"")</f>
        <v/>
      </c>
      <c r="O26" s="29" t="str">
        <f>IFERROR(INDEX('[1]Link Out Monthly BY'!$H$6:$H$491,MATCH($J26,'[1]Link Out Monthly BY'!$C$6:$C$491,0),1),"")</f>
        <v/>
      </c>
      <c r="P26" s="29" t="str">
        <f>IFERROR(INDEX('[1]Link Out Monthly BY'!$I$6:$I$491,MATCH($J26,'[1]Link Out Monthly BY'!$C$6:$C$491,0),1),"")</f>
        <v/>
      </c>
      <c r="Q26" s="29" t="str">
        <f>IFERROR(INDEX('[1]Link Out Monthly BY'!$J$6:$J$491,MATCH($J26,'[1]Link Out Monthly BY'!$C$6:$C$491,0),1),"")</f>
        <v/>
      </c>
      <c r="R26" s="29" t="str">
        <f>IFERROR(INDEX('[1]Link Out Monthly BY'!$K$6:$K$491,MATCH($J26,'[1]Link Out Monthly BY'!$C$6:$C$491,0),1),"")</f>
        <v/>
      </c>
      <c r="S26" s="29" t="str">
        <f>IFERROR(INDEX('[1]Link Out Monthly BY'!$L$6:$L$491,MATCH($J26,'[1]Link Out Monthly BY'!$C$6:$C$491,0),1),"")</f>
        <v/>
      </c>
      <c r="T26" s="29" t="str">
        <f>IFERROR(INDEX('[1]Link Out Monthly BY'!$M$6:$M$491,MATCH($J26,'[1]Link Out Monthly BY'!$C$6:$C$491,0),1),"")</f>
        <v/>
      </c>
      <c r="U26" s="29" t="str">
        <f>IFERROR(INDEX('[1]Link Out Monthly BY'!$N$6:$N$491,MATCH($J26,'[1]Link Out Monthly BY'!$C$6:$C$491,0),1),"")</f>
        <v/>
      </c>
      <c r="V26" s="29" t="str">
        <f>IFERROR(INDEX('[1]Link Out Monthly BY'!$O$6:$O$491,MATCH($J26,'[1]Link Out Monthly BY'!$C$6:$C$491,0),1),"")</f>
        <v/>
      </c>
      <c r="W26" s="29" t="str">
        <f>IFERROR(INDEX('[1]Link Out Monthly BY'!$P$6:$P$491,MATCH($J26,'[1]Link Out Monthly BY'!$C$6:$C$491,0),1),"")</f>
        <v/>
      </c>
      <c r="X26" s="29" t="str">
        <f>IFERROR(INDEX('[1]Link Out Monthly BY'!$Q$6:$Q$491,MATCH($J26,'[1]Link Out Monthly BY'!$C$6:$C$491,0),1),"")</f>
        <v/>
      </c>
      <c r="Y26" s="29">
        <f t="shared" si="1"/>
        <v>0</v>
      </c>
      <c r="Z26" s="122"/>
    </row>
    <row r="27" spans="1:33">
      <c r="H27" s="2" t="str">
        <f>IFERROR(INDEX('[1]Link Out Monthly BY'!$A$6:$A$491,MATCH($J27,'[1]Link Out Monthly BY'!$C$6:$C$491,0),1),"")</f>
        <v/>
      </c>
      <c r="I27" s="2" t="str">
        <f>IFERROR(INDEX('[1]Link Out Monthly BY'!$B$6:$B$491,MATCH($J27,'[1]Link Out Monthly BY'!$C$6:$C$491,0),1),"")</f>
        <v/>
      </c>
      <c r="J27" s="26">
        <v>55753000</v>
      </c>
      <c r="K27" s="2" t="str">
        <f>IFERROR(INDEX('[1]Link Out Monthly BY'!$D$6:$D$491,MATCH($J27,'[1]Link Out Monthly BY'!$C$6:$C$491,0),1),"")</f>
        <v/>
      </c>
      <c r="L27" s="2" t="str">
        <f>IFERROR(INDEX('[1]Link Out Monthly BY'!$E$6:$E$491,MATCH($J27,'[1]Link Out Monthly BY'!$C$6:$C$491,0),1),"")</f>
        <v/>
      </c>
      <c r="M27" s="29" t="str">
        <f>IFERROR(INDEX('[1]Link Out Monthly BY'!$F$6:$F$491,MATCH($J27,'[1]Link Out Monthly BY'!$C$6:$C$491,0),1),"")</f>
        <v/>
      </c>
      <c r="N27" s="29" t="str">
        <f>IFERROR(INDEX('[1]Link Out Monthly BY'!$G$6:$G$491,MATCH($J27,'[1]Link Out Monthly BY'!$C$6:$C$491,0),1),"")</f>
        <v/>
      </c>
      <c r="O27" s="29" t="str">
        <f>IFERROR(INDEX('[1]Link Out Monthly BY'!$H$6:$H$491,MATCH($J27,'[1]Link Out Monthly BY'!$C$6:$C$491,0),1),"")</f>
        <v/>
      </c>
      <c r="P27" s="29" t="str">
        <f>IFERROR(INDEX('[1]Link Out Monthly BY'!$I$6:$I$491,MATCH($J27,'[1]Link Out Monthly BY'!$C$6:$C$491,0),1),"")</f>
        <v/>
      </c>
      <c r="Q27" s="29" t="str">
        <f>IFERROR(INDEX('[1]Link Out Monthly BY'!$J$6:$J$491,MATCH($J27,'[1]Link Out Monthly BY'!$C$6:$C$491,0),1),"")</f>
        <v/>
      </c>
      <c r="R27" s="29" t="str">
        <f>IFERROR(INDEX('[1]Link Out Monthly BY'!$K$6:$K$491,MATCH($J27,'[1]Link Out Monthly BY'!$C$6:$C$491,0),1),"")</f>
        <v/>
      </c>
      <c r="S27" s="29" t="str">
        <f>IFERROR(INDEX('[1]Link Out Monthly BY'!$L$6:$L$491,MATCH($J27,'[1]Link Out Monthly BY'!$C$6:$C$491,0),1),"")</f>
        <v/>
      </c>
      <c r="T27" s="29" t="str">
        <f>IFERROR(INDEX('[1]Link Out Monthly BY'!$M$6:$M$491,MATCH($J27,'[1]Link Out Monthly BY'!$C$6:$C$491,0),1),"")</f>
        <v/>
      </c>
      <c r="U27" s="29" t="str">
        <f>IFERROR(INDEX('[1]Link Out Monthly BY'!$N$6:$N$491,MATCH($J27,'[1]Link Out Monthly BY'!$C$6:$C$491,0),1),"")</f>
        <v/>
      </c>
      <c r="V27" s="29" t="str">
        <f>IFERROR(INDEX('[1]Link Out Monthly BY'!$O$6:$O$491,MATCH($J27,'[1]Link Out Monthly BY'!$C$6:$C$491,0),1),"")</f>
        <v/>
      </c>
      <c r="W27" s="29" t="str">
        <f>IFERROR(INDEX('[1]Link Out Monthly BY'!$P$6:$P$491,MATCH($J27,'[1]Link Out Monthly BY'!$C$6:$C$491,0),1),"")</f>
        <v/>
      </c>
      <c r="X27" s="29" t="str">
        <f>IFERROR(INDEX('[1]Link Out Monthly BY'!$Q$6:$Q$491,MATCH($J27,'[1]Link Out Monthly BY'!$C$6:$C$491,0),1),"")</f>
        <v/>
      </c>
      <c r="Y27" s="29">
        <f t="shared" si="1"/>
        <v>0</v>
      </c>
      <c r="Z27" s="122"/>
    </row>
    <row r="28" spans="1:33">
      <c r="H28" s="2" t="str">
        <f>IFERROR(INDEX('[1]Link Out Monthly BY'!$A$6:$A$491,MATCH($J28,'[1]Link Out Monthly BY'!$C$6:$C$491,0),1),"")</f>
        <v/>
      </c>
      <c r="I28" s="2" t="str">
        <f>IFERROR(INDEX('[1]Link Out Monthly BY'!$B$6:$B$491,MATCH($J28,'[1]Link Out Monthly BY'!$C$6:$C$491,0),1),"")</f>
        <v/>
      </c>
      <c r="J28" s="26">
        <v>55754000</v>
      </c>
      <c r="K28" s="2" t="str">
        <f>IFERROR(INDEX('[1]Link Out Monthly BY'!$D$6:$D$491,MATCH($J28,'[1]Link Out Monthly BY'!$C$6:$C$491,0),1),"")</f>
        <v/>
      </c>
      <c r="L28" s="2" t="str">
        <f>IFERROR(INDEX('[1]Link Out Monthly BY'!$E$6:$E$491,MATCH($J28,'[1]Link Out Monthly BY'!$C$6:$C$491,0),1),"")</f>
        <v/>
      </c>
      <c r="M28" s="29" t="str">
        <f>IFERROR(INDEX('[1]Link Out Monthly BY'!$F$6:$F$491,MATCH($J28,'[1]Link Out Monthly BY'!$C$6:$C$491,0),1),"")</f>
        <v/>
      </c>
      <c r="N28" s="29" t="str">
        <f>IFERROR(INDEX('[1]Link Out Monthly BY'!$G$6:$G$491,MATCH($J28,'[1]Link Out Monthly BY'!$C$6:$C$491,0),1),"")</f>
        <v/>
      </c>
      <c r="O28" s="29" t="str">
        <f>IFERROR(INDEX('[1]Link Out Monthly BY'!$H$6:$H$491,MATCH($J28,'[1]Link Out Monthly BY'!$C$6:$C$491,0),1),"")</f>
        <v/>
      </c>
      <c r="P28" s="29" t="str">
        <f>IFERROR(INDEX('[1]Link Out Monthly BY'!$I$6:$I$491,MATCH($J28,'[1]Link Out Monthly BY'!$C$6:$C$491,0),1),"")</f>
        <v/>
      </c>
      <c r="Q28" s="29" t="str">
        <f>IFERROR(INDEX('[1]Link Out Monthly BY'!$J$6:$J$491,MATCH($J28,'[1]Link Out Monthly BY'!$C$6:$C$491,0),1),"")</f>
        <v/>
      </c>
      <c r="R28" s="29" t="str">
        <f>IFERROR(INDEX('[1]Link Out Monthly BY'!$K$6:$K$491,MATCH($J28,'[1]Link Out Monthly BY'!$C$6:$C$491,0),1),"")</f>
        <v/>
      </c>
      <c r="S28" s="29" t="str">
        <f>IFERROR(INDEX('[1]Link Out Monthly BY'!$L$6:$L$491,MATCH($J28,'[1]Link Out Monthly BY'!$C$6:$C$491,0),1),"")</f>
        <v/>
      </c>
      <c r="T28" s="29" t="str">
        <f>IFERROR(INDEX('[1]Link Out Monthly BY'!$M$6:$M$491,MATCH($J28,'[1]Link Out Monthly BY'!$C$6:$C$491,0),1),"")</f>
        <v/>
      </c>
      <c r="U28" s="29" t="str">
        <f>IFERROR(INDEX('[1]Link Out Monthly BY'!$N$6:$N$491,MATCH($J28,'[1]Link Out Monthly BY'!$C$6:$C$491,0),1),"")</f>
        <v/>
      </c>
      <c r="V28" s="29" t="str">
        <f>IFERROR(INDEX('[1]Link Out Monthly BY'!$O$6:$O$491,MATCH($J28,'[1]Link Out Monthly BY'!$C$6:$C$491,0),1),"")</f>
        <v/>
      </c>
      <c r="W28" s="29" t="str">
        <f>IFERROR(INDEX('[1]Link Out Monthly BY'!$P$6:$P$491,MATCH($J28,'[1]Link Out Monthly BY'!$C$6:$C$491,0),1),"")</f>
        <v/>
      </c>
      <c r="X28" s="29" t="str">
        <f>IFERROR(INDEX('[1]Link Out Monthly BY'!$Q$6:$Q$491,MATCH($J28,'[1]Link Out Monthly BY'!$C$6:$C$491,0),1),"")</f>
        <v/>
      </c>
      <c r="Y28" s="29">
        <f t="shared" si="1"/>
        <v>0</v>
      </c>
      <c r="Z28" s="122"/>
    </row>
    <row r="29" spans="1:33">
      <c r="A29" s="24" t="str">
        <f>'[1]Rate Case Constants'!$A$30</f>
        <v>Witness Responsible:</v>
      </c>
      <c r="B29" s="25"/>
      <c r="Z29" s="122"/>
    </row>
    <row r="30" spans="1:33">
      <c r="A30" s="26" t="str">
        <f>+'[1]Rate Case Constants'!$C$39</f>
        <v>Witness Responsible:   Melissa Schwarzell</v>
      </c>
      <c r="M30" s="38">
        <f t="shared" ref="M30:Y30" si="3">SUM(M12:M29)</f>
        <v>54066</v>
      </c>
      <c r="N30" s="38">
        <f t="shared" si="3"/>
        <v>54240</v>
      </c>
      <c r="O30" s="38">
        <f t="shared" si="3"/>
        <v>53441</v>
      </c>
      <c r="P30" s="38">
        <f t="shared" si="3"/>
        <v>53273</v>
      </c>
      <c r="Q30" s="38">
        <f t="shared" si="3"/>
        <v>53642</v>
      </c>
      <c r="R30" s="38">
        <f t="shared" si="3"/>
        <v>52791</v>
      </c>
      <c r="S30" s="38">
        <f t="shared" si="3"/>
        <v>62944</v>
      </c>
      <c r="T30" s="38">
        <f t="shared" si="3"/>
        <v>62944</v>
      </c>
      <c r="U30" s="38">
        <f t="shared" si="3"/>
        <v>62944</v>
      </c>
      <c r="V30" s="38">
        <f t="shared" si="3"/>
        <v>62944</v>
      </c>
      <c r="W30" s="38">
        <f t="shared" si="3"/>
        <v>56420</v>
      </c>
      <c r="X30" s="38">
        <f t="shared" si="3"/>
        <v>56420</v>
      </c>
      <c r="Y30" s="38">
        <f t="shared" si="3"/>
        <v>686069</v>
      </c>
      <c r="Z30" s="122"/>
    </row>
    <row r="31" spans="1:33">
      <c r="M31" s="9"/>
      <c r="N31" s="9"/>
      <c r="O31" s="9"/>
      <c r="P31" s="9"/>
      <c r="Q31" s="9"/>
      <c r="R31" s="9"/>
      <c r="S31" s="9"/>
      <c r="T31" s="9"/>
      <c r="U31" s="9"/>
      <c r="V31" s="53"/>
      <c r="W31" s="53"/>
      <c r="X31" s="53"/>
      <c r="Y31" s="9"/>
      <c r="Z31" s="9"/>
      <c r="AA31" s="9"/>
      <c r="AB31" s="9"/>
      <c r="AC31" s="9"/>
      <c r="AD31" s="9"/>
      <c r="AE31" s="9"/>
      <c r="AF31" s="9"/>
      <c r="AG31" s="9"/>
    </row>
    <row r="32" spans="1:33">
      <c r="A32" s="27" t="str">
        <f>+'[1]Link Out WP'!$D$52</f>
        <v>Insurance Other than Group</v>
      </c>
      <c r="B32" s="28"/>
      <c r="M32" s="9"/>
      <c r="N32" s="9"/>
      <c r="O32" s="9"/>
      <c r="P32" s="9"/>
      <c r="Q32" s="9"/>
      <c r="R32" s="9"/>
      <c r="S32" s="9"/>
      <c r="T32" s="9"/>
      <c r="U32" s="9"/>
      <c r="V32" s="122"/>
      <c r="W32" s="122"/>
      <c r="X32" s="122"/>
      <c r="Y32" s="9"/>
      <c r="Z32" s="9"/>
      <c r="AA32" s="9"/>
      <c r="AB32" s="9"/>
      <c r="AC32" s="9"/>
      <c r="AD32" s="9"/>
      <c r="AE32" s="9"/>
      <c r="AF32" s="9"/>
      <c r="AG32" s="9"/>
    </row>
    <row r="33" spans="1:33">
      <c r="A33" s="6" t="str">
        <f>CONCATENATE(A8, " ", A32)</f>
        <v>Base Year Adjustment Insurance Other than Group</v>
      </c>
      <c r="B33" s="28"/>
      <c r="M33" s="9"/>
      <c r="N33" s="9"/>
      <c r="O33" s="9"/>
      <c r="P33" s="9"/>
      <c r="Q33" s="9"/>
      <c r="R33" s="9"/>
      <c r="S33" s="9"/>
      <c r="T33" s="9"/>
      <c r="U33" s="9"/>
      <c r="V33" s="122"/>
      <c r="W33" s="122"/>
      <c r="X33" s="122"/>
      <c r="Y33" s="9"/>
      <c r="Z33" s="9"/>
      <c r="AA33" s="9"/>
      <c r="AB33" s="9"/>
      <c r="AC33" s="46"/>
      <c r="AD33" s="46"/>
      <c r="AE33" s="46"/>
      <c r="AF33" s="46"/>
      <c r="AG33" s="46"/>
    </row>
    <row r="34" spans="1:33">
      <c r="A34" s="6"/>
      <c r="B34" s="28"/>
      <c r="M34" s="9"/>
      <c r="N34" s="9"/>
      <c r="O34" s="9"/>
      <c r="P34" s="9"/>
      <c r="Q34" s="9"/>
      <c r="R34" s="9"/>
      <c r="S34" s="9"/>
      <c r="T34" s="9"/>
      <c r="U34" s="9"/>
      <c r="V34" s="122"/>
      <c r="W34" s="122"/>
      <c r="X34" s="122"/>
      <c r="Y34" s="9"/>
      <c r="Z34" s="9"/>
      <c r="AA34" s="9"/>
      <c r="AB34" s="9"/>
      <c r="AC34" s="46"/>
      <c r="AD34" s="46"/>
      <c r="AE34" s="46"/>
      <c r="AF34" s="46"/>
      <c r="AG34" s="46"/>
    </row>
    <row r="35" spans="1:33">
      <c r="A35" s="27" t="str">
        <f>+'[1]Link Out WP'!$F$52</f>
        <v>W/P - 3-8</v>
      </c>
      <c r="B35" s="28"/>
      <c r="M35" s="9"/>
      <c r="N35" s="9"/>
      <c r="O35" s="9"/>
      <c r="P35" s="9"/>
      <c r="Q35" s="9"/>
      <c r="R35" s="9"/>
      <c r="S35" s="9"/>
      <c r="T35" s="9"/>
      <c r="U35" s="9"/>
      <c r="V35" s="9"/>
      <c r="W35" s="9"/>
      <c r="X35" s="9"/>
      <c r="Y35" s="9"/>
      <c r="Z35" s="9"/>
      <c r="AA35" s="9"/>
      <c r="AB35" s="9"/>
      <c r="AC35" s="46"/>
      <c r="AD35" s="46"/>
      <c r="AE35" s="46"/>
      <c r="AF35" s="46"/>
      <c r="AG35" s="46"/>
    </row>
    <row r="36" spans="1:33">
      <c r="A36" s="6" t="str">
        <f>'[1]Link Out Filing Exhibits'!$M$80</f>
        <v>Schedule D-2.3</v>
      </c>
      <c r="B36" s="28"/>
      <c r="M36" s="9"/>
      <c r="N36" s="9"/>
      <c r="O36" s="9"/>
      <c r="P36" s="9"/>
      <c r="Q36" s="9"/>
      <c r="R36" s="9"/>
      <c r="S36" s="9"/>
      <c r="T36" s="9"/>
      <c r="U36" s="9"/>
      <c r="V36" s="9"/>
      <c r="W36" s="9"/>
      <c r="X36" s="9"/>
      <c r="Y36" s="9"/>
      <c r="Z36" s="9"/>
      <c r="AA36" s="9"/>
      <c r="AB36" s="9"/>
      <c r="AC36" s="48"/>
      <c r="AD36" s="48"/>
      <c r="AE36" s="48"/>
      <c r="AF36" s="48"/>
      <c r="AG36" s="48"/>
    </row>
    <row r="37" spans="1:33">
      <c r="A37" s="6"/>
      <c r="B37" s="28"/>
      <c r="M37" s="9"/>
      <c r="N37" s="9"/>
      <c r="O37" s="9"/>
      <c r="P37" s="9"/>
      <c r="Q37" s="9"/>
      <c r="R37" s="9"/>
      <c r="S37" s="9"/>
      <c r="T37" s="9"/>
      <c r="U37" s="9"/>
      <c r="V37" s="9"/>
      <c r="W37" s="9"/>
      <c r="X37" s="9"/>
      <c r="Y37" s="9"/>
      <c r="Z37" s="9"/>
      <c r="AA37" s="9"/>
      <c r="AB37" s="9"/>
      <c r="AC37" s="124"/>
      <c r="AD37" s="124"/>
      <c r="AE37" s="124"/>
      <c r="AF37" s="124"/>
      <c r="AG37" s="124"/>
    </row>
    <row r="38" spans="1:33">
      <c r="A38" s="50"/>
      <c r="B38" s="28"/>
      <c r="H38" s="6" t="s">
        <v>23</v>
      </c>
      <c r="M38" s="9"/>
      <c r="N38" s="9"/>
      <c r="O38" s="9"/>
      <c r="P38" s="9"/>
      <c r="Q38" s="123"/>
      <c r="R38" s="9"/>
      <c r="S38" s="9"/>
      <c r="T38" s="9"/>
      <c r="U38" s="9"/>
      <c r="V38" s="9"/>
      <c r="W38" s="9"/>
      <c r="X38" s="9"/>
      <c r="Y38" s="9"/>
      <c r="Z38" s="9"/>
      <c r="AA38" s="9"/>
      <c r="AB38" s="9"/>
      <c r="AC38" s="46"/>
      <c r="AD38" s="46"/>
      <c r="AE38" s="46"/>
      <c r="AF38" s="46"/>
      <c r="AG38" s="46"/>
    </row>
    <row r="39" spans="1:33">
      <c r="A39" s="45"/>
      <c r="B39" s="47"/>
      <c r="C39" s="47"/>
      <c r="D39" s="48"/>
      <c r="E39" s="48"/>
      <c r="F39" s="48"/>
      <c r="G39" s="3"/>
      <c r="H39" s="30" t="s">
        <v>24</v>
      </c>
      <c r="I39" s="30" t="s">
        <v>12</v>
      </c>
      <c r="J39" s="30" t="s">
        <v>13</v>
      </c>
      <c r="K39" s="30" t="s">
        <v>6</v>
      </c>
      <c r="L39" s="10" t="s">
        <v>14</v>
      </c>
      <c r="M39" s="31">
        <v>43647</v>
      </c>
      <c r="N39" s="31">
        <v>43678</v>
      </c>
      <c r="O39" s="31">
        <v>43709</v>
      </c>
      <c r="P39" s="31">
        <v>43739</v>
      </c>
      <c r="Q39" s="31">
        <v>43770</v>
      </c>
      <c r="R39" s="31">
        <v>43800</v>
      </c>
      <c r="S39" s="31">
        <v>43831</v>
      </c>
      <c r="T39" s="31">
        <v>43862</v>
      </c>
      <c r="U39" s="31">
        <v>43891</v>
      </c>
      <c r="V39" s="31">
        <v>43922</v>
      </c>
      <c r="W39" s="31">
        <v>43952</v>
      </c>
      <c r="X39" s="31">
        <v>43983</v>
      </c>
      <c r="Y39" s="30" t="s">
        <v>25</v>
      </c>
      <c r="AC39" s="125"/>
      <c r="AD39" s="125"/>
      <c r="AE39" s="125"/>
      <c r="AF39" s="125"/>
      <c r="AG39" s="125"/>
    </row>
    <row r="40" spans="1:33">
      <c r="A40" s="39"/>
      <c r="B40" s="46"/>
      <c r="C40" s="46"/>
      <c r="D40" s="46"/>
      <c r="E40" s="46"/>
      <c r="F40" s="46"/>
      <c r="AC40" s="46"/>
      <c r="AD40" s="46"/>
      <c r="AE40" s="46"/>
      <c r="AF40" s="46"/>
      <c r="AG40" s="46"/>
    </row>
    <row r="41" spans="1:33">
      <c r="A41" s="39"/>
      <c r="B41" s="46"/>
      <c r="C41" s="46"/>
      <c r="D41" s="46"/>
      <c r="E41" s="46"/>
      <c r="F41" s="49"/>
      <c r="H41" s="2" t="str">
        <f>IFERROR(INDEX('[1]Link Out Forecast'!$A$6:$A$250,MATCH($J41,'[1]Link Out Forecast'!$C$6:$C$250,0),1),"")</f>
        <v>P36</v>
      </c>
      <c r="I41" s="2" t="str">
        <f>IFERROR(INDEX('[1]Link Out Forecast'!$B$6:$B$250,MATCH($J41,'[1]Link Out Forecast'!$C$6:$C$250,0),1),"")</f>
        <v>Insurance other than group</v>
      </c>
      <c r="J41" s="26">
        <v>55110000</v>
      </c>
      <c r="K41" s="2" t="str">
        <f>IFERROR(INDEX('[1]Link Out Forecast'!$D$6:$D$250,MATCH($J41,'[1]Link Out Forecast'!$C$6:$C$250,0),1),"")</f>
        <v>Ins Vehicle</v>
      </c>
      <c r="L41" s="2" t="str">
        <f>IFERROR(INDEX('[1]Link Out Forecast'!$E$6:$E$250,MATCH($J41,'[1]Link Out Forecast'!$C$6:$C$250,0),1),"")</f>
        <v>656.8</v>
      </c>
      <c r="M41" s="29">
        <f>IFERROR(INDEX('[1]Link Out Forecast'!$F$6:$F$250,MATCH($J41,'[1]Link Out Forecast'!$C$6:$C$250,0),1),"")</f>
        <v>2313</v>
      </c>
      <c r="N41" s="29">
        <f>IFERROR(INDEX('[1]Link Out Forecast'!$G$6:$G$250,MATCH($J41,'[1]Link Out Forecast'!$C$6:$C$250,0),1),"")</f>
        <v>2313</v>
      </c>
      <c r="O41" s="29">
        <f>IFERROR(INDEX('[1]Link Out Forecast'!$H$6:$H$250,MATCH($J41,'[1]Link Out Forecast'!$C$6:$C$250,0),1),"")</f>
        <v>2313</v>
      </c>
      <c r="P41" s="29">
        <f>IFERROR(INDEX('[1]Link Out Forecast'!$I$6:$I$250,MATCH($J41,'[1]Link Out Forecast'!$C$6:$C$250,0),1),"")</f>
        <v>2313</v>
      </c>
      <c r="Q41" s="29">
        <f>IFERROR(INDEX('[1]Link Out Forecast'!$J$6:$J$250,MATCH($J41,'[1]Link Out Forecast'!$C$6:$C$250,0),1),"")</f>
        <v>2313</v>
      </c>
      <c r="R41" s="29">
        <f>IFERROR(INDEX('[1]Link Out Forecast'!$K$6:$K$250,MATCH($J41,'[1]Link Out Forecast'!$C$6:$C$250,0),1),"")</f>
        <v>2313</v>
      </c>
      <c r="S41" s="29">
        <f>IFERROR(INDEX('[1]Link Out Forecast'!$L$6:$L$250,MATCH($J41,'[1]Link Out Forecast'!$C$6:$C$250,0),1),"")</f>
        <v>0</v>
      </c>
      <c r="T41" s="29">
        <f>IFERROR(INDEX('[1]Link Out Forecast'!$M$6:$M$250,MATCH($J41,'[1]Link Out Forecast'!$C$6:$C$250,0),1),"")</f>
        <v>0</v>
      </c>
      <c r="U41" s="29">
        <f>IFERROR(INDEX('[1]Link Out Forecast'!$N$6:$N$250,MATCH($J41,'[1]Link Out Forecast'!$C$6:$C$250,0),1),"")</f>
        <v>0</v>
      </c>
      <c r="V41" s="29">
        <f>IFERROR(INDEX('[1]Link Out Forecast'!$O$6:$O$250,MATCH($J41,'[1]Link Out Forecast'!$C$6:$C$250,0),1),"")</f>
        <v>0</v>
      </c>
      <c r="W41" s="29">
        <f>IFERROR(INDEX('[1]Link Out Forecast'!$P$6:$P$250,MATCH($J41,'[1]Link Out Forecast'!$C$6:$C$250,0),1),"")</f>
        <v>0</v>
      </c>
      <c r="X41" s="29">
        <f>IFERROR(INDEX('[1]Link Out Forecast'!$Q$6:$Q$250,MATCH($J41,'[1]Link Out Forecast'!$C$6:$C$250,0),1),"")</f>
        <v>0</v>
      </c>
      <c r="Y41" s="29">
        <f>IFERROR(INDEX('[1]Link Out Forecast'!$R$6:$R$250,MATCH($J41,'[1]Link Out Forecast'!$C$6:$C$250,0),1),"")</f>
        <v>13878</v>
      </c>
      <c r="AC41" s="46"/>
      <c r="AD41" s="46"/>
      <c r="AE41" s="46"/>
      <c r="AF41" s="46"/>
      <c r="AG41" s="46"/>
    </row>
    <row r="42" spans="1:33">
      <c r="A42" s="39"/>
      <c r="B42" s="46"/>
      <c r="C42" s="46"/>
      <c r="D42" s="46"/>
      <c r="E42" s="46"/>
      <c r="F42" s="49"/>
      <c r="H42" s="2" t="str">
        <f>IFERROR(INDEX('[1]Link Out Forecast'!$A$6:$A$250,MATCH($J42,'[1]Link Out Forecast'!$C$6:$C$250,0),1),"")</f>
        <v>P36</v>
      </c>
      <c r="I42" s="2" t="str">
        <f>IFERROR(INDEX('[1]Link Out Forecast'!$B$6:$B$250,MATCH($J42,'[1]Link Out Forecast'!$C$6:$C$250,0),1),"")</f>
        <v>Insurance other than group</v>
      </c>
      <c r="J42" s="26">
        <v>55710000</v>
      </c>
      <c r="K42" s="2" t="str">
        <f>IFERROR(INDEX('[1]Link Out Forecast'!$D$6:$D$250,MATCH($J42,'[1]Link Out Forecast'!$C$6:$C$250,0),1),"")</f>
        <v>Ins General Liabilty</v>
      </c>
      <c r="L42" s="2" t="str">
        <f>IFERROR(INDEX('[1]Link Out Forecast'!$E$6:$E$250,MATCH($J42,'[1]Link Out Forecast'!$C$6:$C$250,0),1),"")</f>
        <v>657.8</v>
      </c>
      <c r="M42" s="29">
        <f>IFERROR(INDEX('[1]Link Out Forecast'!$F$6:$F$250,MATCH($J42,'[1]Link Out Forecast'!$C$6:$C$250,0),1),"")</f>
        <v>33067</v>
      </c>
      <c r="N42" s="29">
        <f>IFERROR(INDEX('[1]Link Out Forecast'!$G$6:$G$250,MATCH($J42,'[1]Link Out Forecast'!$C$6:$C$250,0),1),"")</f>
        <v>33067</v>
      </c>
      <c r="O42" s="29">
        <f>IFERROR(INDEX('[1]Link Out Forecast'!$H$6:$H$250,MATCH($J42,'[1]Link Out Forecast'!$C$6:$C$250,0),1),"")</f>
        <v>33067</v>
      </c>
      <c r="P42" s="29">
        <f>IFERROR(INDEX('[1]Link Out Forecast'!$I$6:$I$250,MATCH($J42,'[1]Link Out Forecast'!$C$6:$C$250,0),1),"")</f>
        <v>33067</v>
      </c>
      <c r="Q42" s="29">
        <f>IFERROR(INDEX('[1]Link Out Forecast'!$J$6:$J$250,MATCH($J42,'[1]Link Out Forecast'!$C$6:$C$250,0),1),"")</f>
        <v>33067</v>
      </c>
      <c r="R42" s="29">
        <f>IFERROR(INDEX('[1]Link Out Forecast'!$K$6:$K$250,MATCH($J42,'[1]Link Out Forecast'!$C$6:$C$250,0),1),"")</f>
        <v>33067</v>
      </c>
      <c r="S42" s="29">
        <f>IFERROR(INDEX('[1]Link Out Forecast'!$L$6:$L$250,MATCH($J42,'[1]Link Out Forecast'!$C$6:$C$250,0),1),"")</f>
        <v>55720</v>
      </c>
      <c r="T42" s="29">
        <f>IFERROR(INDEX('[1]Link Out Forecast'!$M$6:$M$250,MATCH($J42,'[1]Link Out Forecast'!$C$6:$C$250,0),1),"")</f>
        <v>55720</v>
      </c>
      <c r="U42" s="29">
        <f>IFERROR(INDEX('[1]Link Out Forecast'!$N$6:$N$250,MATCH($J42,'[1]Link Out Forecast'!$C$6:$C$250,0),1),"")</f>
        <v>55720</v>
      </c>
      <c r="V42" s="29">
        <f>IFERROR(INDEX('[1]Link Out Forecast'!$O$6:$O$250,MATCH($J42,'[1]Link Out Forecast'!$C$6:$C$250,0),1),"")</f>
        <v>55720</v>
      </c>
      <c r="W42" s="29">
        <f>IFERROR(INDEX('[1]Link Out Forecast'!$P$6:$P$250,MATCH($J42,'[1]Link Out Forecast'!$C$6:$C$250,0),1),"")</f>
        <v>55720</v>
      </c>
      <c r="X42" s="29">
        <f>IFERROR(INDEX('[1]Link Out Forecast'!$Q$6:$Q$250,MATCH($J42,'[1]Link Out Forecast'!$C$6:$C$250,0),1),"")</f>
        <v>55720</v>
      </c>
      <c r="Y42" s="29">
        <f>IFERROR(INDEX('[1]Link Out Forecast'!$R$6:$R$250,MATCH($J42,'[1]Link Out Forecast'!$C$6:$C$250,0),1),"")</f>
        <v>532722</v>
      </c>
    </row>
    <row r="43" spans="1:33">
      <c r="A43" s="39"/>
      <c r="B43" s="46"/>
      <c r="C43" s="46"/>
      <c r="D43" s="46"/>
      <c r="E43" s="46"/>
      <c r="F43" s="49"/>
      <c r="H43" s="2" t="str">
        <f>IFERROR(INDEX('[1]Link Out Forecast'!$A$6:$A$250,MATCH($J43,'[1]Link Out Forecast'!$C$6:$C$250,0),1),"")</f>
        <v>P36</v>
      </c>
      <c r="I43" s="2" t="str">
        <f>IFERROR(INDEX('[1]Link Out Forecast'!$B$6:$B$250,MATCH($J43,'[1]Link Out Forecast'!$C$6:$C$250,0),1),"")</f>
        <v>Insurance other than group</v>
      </c>
      <c r="J43" s="26">
        <v>55720000</v>
      </c>
      <c r="K43" s="2" t="str">
        <f>IFERROR(INDEX('[1]Link Out Forecast'!$D$6:$D$250,MATCH($J43,'[1]Link Out Forecast'!$C$6:$C$250,0),1),"")</f>
        <v>Ins Work Comp</v>
      </c>
      <c r="L43" s="2" t="str">
        <f>IFERROR(INDEX('[1]Link Out Forecast'!$E$6:$E$250,MATCH($J43,'[1]Link Out Forecast'!$C$6:$C$250,0),1),"")</f>
        <v>658.8</v>
      </c>
      <c r="M43" s="29">
        <f>IFERROR(INDEX('[1]Link Out Forecast'!$F$6:$F$250,MATCH($J43,'[1]Link Out Forecast'!$C$6:$C$250,0),1),"")</f>
        <v>6445</v>
      </c>
      <c r="N43" s="29">
        <f>IFERROR(INDEX('[1]Link Out Forecast'!$G$6:$G$250,MATCH($J43,'[1]Link Out Forecast'!$C$6:$C$250,0),1),"")</f>
        <v>6445</v>
      </c>
      <c r="O43" s="29">
        <f>IFERROR(INDEX('[1]Link Out Forecast'!$H$6:$H$250,MATCH($J43,'[1]Link Out Forecast'!$C$6:$C$250,0),1),"")</f>
        <v>6445</v>
      </c>
      <c r="P43" s="29">
        <f>IFERROR(INDEX('[1]Link Out Forecast'!$I$6:$I$250,MATCH($J43,'[1]Link Out Forecast'!$C$6:$C$250,0),1),"")</f>
        <v>6445</v>
      </c>
      <c r="Q43" s="29">
        <f>IFERROR(INDEX('[1]Link Out Forecast'!$J$6:$J$250,MATCH($J43,'[1]Link Out Forecast'!$C$6:$C$250,0),1),"")</f>
        <v>6445</v>
      </c>
      <c r="R43" s="29">
        <f>IFERROR(INDEX('[1]Link Out Forecast'!$K$6:$K$250,MATCH($J43,'[1]Link Out Forecast'!$C$6:$C$250,0),1),"")</f>
        <v>6445</v>
      </c>
      <c r="S43" s="29">
        <f>IFERROR(INDEX('[1]Link Out Forecast'!$L$6:$L$250,MATCH($J43,'[1]Link Out Forecast'!$C$6:$C$250,0),1),"")</f>
        <v>0</v>
      </c>
      <c r="T43" s="29">
        <f>IFERROR(INDEX('[1]Link Out Forecast'!$M$6:$M$250,MATCH($J43,'[1]Link Out Forecast'!$C$6:$C$250,0),1),"")</f>
        <v>0</v>
      </c>
      <c r="U43" s="29">
        <f>IFERROR(INDEX('[1]Link Out Forecast'!$N$6:$N$250,MATCH($J43,'[1]Link Out Forecast'!$C$6:$C$250,0),1),"")</f>
        <v>0</v>
      </c>
      <c r="V43" s="29">
        <f>IFERROR(INDEX('[1]Link Out Forecast'!$O$6:$O$250,MATCH($J43,'[1]Link Out Forecast'!$C$6:$C$250,0),1),"")</f>
        <v>0</v>
      </c>
      <c r="W43" s="29">
        <f>IFERROR(INDEX('[1]Link Out Forecast'!$P$6:$P$250,MATCH($J43,'[1]Link Out Forecast'!$C$6:$C$250,0),1),"")</f>
        <v>0</v>
      </c>
      <c r="X43" s="29">
        <f>IFERROR(INDEX('[1]Link Out Forecast'!$Q$6:$Q$250,MATCH($J43,'[1]Link Out Forecast'!$C$6:$C$250,0),1),"")</f>
        <v>0</v>
      </c>
      <c r="Y43" s="29">
        <f>IFERROR(INDEX('[1]Link Out Forecast'!$R$6:$R$250,MATCH($J43,'[1]Link Out Forecast'!$C$6:$C$250,0),1),"")</f>
        <v>38670</v>
      </c>
    </row>
    <row r="44" spans="1:33">
      <c r="A44" s="39"/>
      <c r="B44" s="46"/>
      <c r="C44" s="46"/>
      <c r="D44" s="46"/>
      <c r="E44" s="46"/>
      <c r="F44" s="49"/>
      <c r="H44" s="2" t="str">
        <f>IFERROR(INDEX('[1]Link Out Forecast'!$A$6:$A$250,MATCH($J44,'[1]Link Out Forecast'!$C$6:$C$250,0),1),"")</f>
        <v>P36</v>
      </c>
      <c r="I44" s="2" t="str">
        <f>IFERROR(INDEX('[1]Link Out Forecast'!$B$6:$B$250,MATCH($J44,'[1]Link Out Forecast'!$C$6:$C$250,0),1),"")</f>
        <v>Insurance other than group</v>
      </c>
      <c r="J44" s="26">
        <v>55720100</v>
      </c>
      <c r="K44" s="2" t="str">
        <f>IFERROR(INDEX('[1]Link Out Forecast'!$D$6:$D$250,MATCH($J44,'[1]Link Out Forecast'!$C$6:$C$250,0),1),"")</f>
        <v>Ins W/C Cap Credits</v>
      </c>
      <c r="L44" s="2" t="str">
        <f>IFERROR(INDEX('[1]Link Out Forecast'!$E$6:$E$250,MATCH($J44,'[1]Link Out Forecast'!$C$6:$C$250,0),1),"")</f>
        <v>658.8</v>
      </c>
      <c r="M44" s="29">
        <f>IFERROR(INDEX('[1]Link Out Forecast'!$F$6:$F$250,MATCH($J44,'[1]Link Out Forecast'!$C$6:$C$250,0),1),"")</f>
        <v>-1715</v>
      </c>
      <c r="N44" s="29">
        <f>IFERROR(INDEX('[1]Link Out Forecast'!$G$6:$G$250,MATCH($J44,'[1]Link Out Forecast'!$C$6:$C$250,0),1),"")</f>
        <v>-1715</v>
      </c>
      <c r="O44" s="29">
        <f>IFERROR(INDEX('[1]Link Out Forecast'!$H$6:$H$250,MATCH($J44,'[1]Link Out Forecast'!$C$6:$C$250,0),1),"")</f>
        <v>-1715</v>
      </c>
      <c r="P44" s="29">
        <f>IFERROR(INDEX('[1]Link Out Forecast'!$I$6:$I$250,MATCH($J44,'[1]Link Out Forecast'!$C$6:$C$250,0),1),"")</f>
        <v>-1715</v>
      </c>
      <c r="Q44" s="29">
        <f>IFERROR(INDEX('[1]Link Out Forecast'!$J$6:$J$250,MATCH($J44,'[1]Link Out Forecast'!$C$6:$C$250,0),1),"")</f>
        <v>-1715</v>
      </c>
      <c r="R44" s="29">
        <f>IFERROR(INDEX('[1]Link Out Forecast'!$K$6:$K$250,MATCH($J44,'[1]Link Out Forecast'!$C$6:$C$250,0),1),"")</f>
        <v>-1715</v>
      </c>
      <c r="S44" s="29">
        <f>IFERROR(INDEX('[1]Link Out Forecast'!$L$6:$L$250,MATCH($J44,'[1]Link Out Forecast'!$C$6:$C$250,0),1),"")</f>
        <v>0</v>
      </c>
      <c r="T44" s="29">
        <f>IFERROR(INDEX('[1]Link Out Forecast'!$M$6:$M$250,MATCH($J44,'[1]Link Out Forecast'!$C$6:$C$250,0),1),"")</f>
        <v>0</v>
      </c>
      <c r="U44" s="29">
        <f>IFERROR(INDEX('[1]Link Out Forecast'!$N$6:$N$250,MATCH($J44,'[1]Link Out Forecast'!$C$6:$C$250,0),1),"")</f>
        <v>0</v>
      </c>
      <c r="V44" s="29">
        <f>IFERROR(INDEX('[1]Link Out Forecast'!$O$6:$O$250,MATCH($J44,'[1]Link Out Forecast'!$C$6:$C$250,0),1),"")</f>
        <v>0</v>
      </c>
      <c r="W44" s="29">
        <f>IFERROR(INDEX('[1]Link Out Forecast'!$P$6:$P$250,MATCH($J44,'[1]Link Out Forecast'!$C$6:$C$250,0),1),"")</f>
        <v>0</v>
      </c>
      <c r="X44" s="29">
        <f>IFERROR(INDEX('[1]Link Out Forecast'!$Q$6:$Q$250,MATCH($J44,'[1]Link Out Forecast'!$C$6:$C$250,0),1),"")</f>
        <v>0</v>
      </c>
      <c r="Y44" s="29">
        <f>IFERROR(INDEX('[1]Link Out Forecast'!$R$6:$R$250,MATCH($J44,'[1]Link Out Forecast'!$C$6:$C$250,0),1),"")</f>
        <v>-10290</v>
      </c>
    </row>
    <row r="45" spans="1:33">
      <c r="A45" s="39"/>
      <c r="B45" s="46"/>
      <c r="C45" s="46"/>
      <c r="D45" s="46"/>
      <c r="E45" s="46"/>
      <c r="F45" s="49"/>
      <c r="H45" s="2" t="str">
        <f>IFERROR(INDEX('[1]Link Out Forecast'!$A$6:$A$250,MATCH($J45,'[1]Link Out Forecast'!$C$6:$C$250,0),1),"")</f>
        <v>P36</v>
      </c>
      <c r="I45" s="2" t="str">
        <f>IFERROR(INDEX('[1]Link Out Forecast'!$B$6:$B$250,MATCH($J45,'[1]Link Out Forecast'!$C$6:$C$250,0),1),"")</f>
        <v>Insurance other than group</v>
      </c>
      <c r="J45" s="26">
        <v>55730000</v>
      </c>
      <c r="K45" s="2" t="str">
        <f>IFERROR(INDEX('[1]Link Out Forecast'!$D$6:$D$250,MATCH($J45,'[1]Link Out Forecast'!$C$6:$C$250,0),1),"")</f>
        <v>Ins Other</v>
      </c>
      <c r="L45" s="2" t="str">
        <f>IFERROR(INDEX('[1]Link Out Forecast'!$E$6:$E$250,MATCH($J45,'[1]Link Out Forecast'!$C$6:$C$250,0),1),"")</f>
        <v>659.8</v>
      </c>
      <c r="M45" s="29">
        <f>IFERROR(INDEX('[1]Link Out Forecast'!$F$6:$F$250,MATCH($J45,'[1]Link Out Forecast'!$C$6:$C$250,0),1),"")</f>
        <v>16310</v>
      </c>
      <c r="N45" s="29">
        <f>IFERROR(INDEX('[1]Link Out Forecast'!$G$6:$G$250,MATCH($J45,'[1]Link Out Forecast'!$C$6:$C$250,0),1),"")</f>
        <v>16310</v>
      </c>
      <c r="O45" s="29">
        <f>IFERROR(INDEX('[1]Link Out Forecast'!$H$6:$H$250,MATCH($J45,'[1]Link Out Forecast'!$C$6:$C$250,0),1),"")</f>
        <v>16310</v>
      </c>
      <c r="P45" s="29">
        <f>IFERROR(INDEX('[1]Link Out Forecast'!$I$6:$I$250,MATCH($J45,'[1]Link Out Forecast'!$C$6:$C$250,0),1),"")</f>
        <v>16310</v>
      </c>
      <c r="Q45" s="29">
        <f>IFERROR(INDEX('[1]Link Out Forecast'!$J$6:$J$250,MATCH($J45,'[1]Link Out Forecast'!$C$6:$C$250,0),1),"")</f>
        <v>61942</v>
      </c>
      <c r="R45" s="29">
        <f>IFERROR(INDEX('[1]Link Out Forecast'!$K$6:$K$250,MATCH($J45,'[1]Link Out Forecast'!$C$6:$C$250,0),1),"")</f>
        <v>16310</v>
      </c>
      <c r="S45" s="29">
        <f>IFERROR(INDEX('[1]Link Out Forecast'!$L$6:$L$250,MATCH($J45,'[1]Link Out Forecast'!$C$6:$C$250,0),1),"")</f>
        <v>0</v>
      </c>
      <c r="T45" s="29">
        <f>IFERROR(INDEX('[1]Link Out Forecast'!$M$6:$M$250,MATCH($J45,'[1]Link Out Forecast'!$C$6:$C$250,0),1),"")</f>
        <v>0</v>
      </c>
      <c r="U45" s="29">
        <f>IFERROR(INDEX('[1]Link Out Forecast'!$N$6:$N$250,MATCH($J45,'[1]Link Out Forecast'!$C$6:$C$250,0),1),"")</f>
        <v>0</v>
      </c>
      <c r="V45" s="29">
        <f>IFERROR(INDEX('[1]Link Out Forecast'!$O$6:$O$250,MATCH($J45,'[1]Link Out Forecast'!$C$6:$C$250,0),1),"")</f>
        <v>0</v>
      </c>
      <c r="W45" s="29">
        <f>IFERROR(INDEX('[1]Link Out Forecast'!$P$6:$P$250,MATCH($J45,'[1]Link Out Forecast'!$C$6:$C$250,0),1),"")</f>
        <v>0</v>
      </c>
      <c r="X45" s="29">
        <f>IFERROR(INDEX('[1]Link Out Forecast'!$Q$6:$Q$250,MATCH($J45,'[1]Link Out Forecast'!$C$6:$C$250,0),1),"")</f>
        <v>0</v>
      </c>
      <c r="Y45" s="29">
        <f>IFERROR(INDEX('[1]Link Out Forecast'!$R$6:$R$250,MATCH($J45,'[1]Link Out Forecast'!$C$6:$C$250,0),1),"")</f>
        <v>143492</v>
      </c>
    </row>
    <row r="46" spans="1:33">
      <c r="A46" s="39"/>
      <c r="B46" s="46"/>
      <c r="C46" s="46"/>
      <c r="D46" s="46"/>
      <c r="E46" s="46"/>
      <c r="F46" s="49"/>
      <c r="H46" s="2" t="str">
        <f>IFERROR(INDEX('[1]Link Out Forecast'!$A$6:$A$250,MATCH($J46,'[1]Link Out Forecast'!$C$6:$C$250,0),1),"")</f>
        <v/>
      </c>
      <c r="I46" s="2" t="str">
        <f>IFERROR(INDEX('[1]Link Out Forecast'!$B$6:$B$250,MATCH($J46,'[1]Link Out Forecast'!$C$6:$C$250,0),1),"")</f>
        <v/>
      </c>
      <c r="J46" s="26">
        <v>55740000</v>
      </c>
      <c r="K46" s="2" t="str">
        <f>IFERROR(INDEX('[1]Link Out Forecast'!$D$6:$D$250,MATCH($J46,'[1]Link Out Forecast'!$C$6:$C$250,0),1),"")</f>
        <v/>
      </c>
      <c r="L46" s="2" t="str">
        <f>IFERROR(INDEX('[1]Link Out Forecast'!$E$6:$E$250,MATCH($J46,'[1]Link Out Forecast'!$C$6:$C$250,0),1),"")</f>
        <v/>
      </c>
      <c r="M46" s="29" t="str">
        <f>IFERROR(INDEX('[1]Link Out Forecast'!$F$6:$F$250,MATCH($J46,'[1]Link Out Forecast'!$C$6:$C$250,0),1),"")</f>
        <v/>
      </c>
      <c r="N46" s="29" t="str">
        <f>IFERROR(INDEX('[1]Link Out Forecast'!$G$6:$G$250,MATCH($J46,'[1]Link Out Forecast'!$C$6:$C$250,0),1),"")</f>
        <v/>
      </c>
      <c r="O46" s="29" t="str">
        <f>IFERROR(INDEX('[1]Link Out Forecast'!$H$6:$H$250,MATCH($J46,'[1]Link Out Forecast'!$C$6:$C$250,0),1),"")</f>
        <v/>
      </c>
      <c r="P46" s="29" t="str">
        <f>IFERROR(INDEX('[1]Link Out Forecast'!$I$6:$I$250,MATCH($J46,'[1]Link Out Forecast'!$C$6:$C$250,0),1),"")</f>
        <v/>
      </c>
      <c r="Q46" s="29" t="str">
        <f>IFERROR(INDEX('[1]Link Out Forecast'!$J$6:$J$250,MATCH($J46,'[1]Link Out Forecast'!$C$6:$C$250,0),1),"")</f>
        <v/>
      </c>
      <c r="R46" s="29" t="str">
        <f>IFERROR(INDEX('[1]Link Out Forecast'!$K$6:$K$250,MATCH($J46,'[1]Link Out Forecast'!$C$6:$C$250,0),1),"")</f>
        <v/>
      </c>
      <c r="S46" s="29" t="str">
        <f>IFERROR(INDEX('[1]Link Out Forecast'!$L$6:$L$250,MATCH($J46,'[1]Link Out Forecast'!$C$6:$C$250,0),1),"")</f>
        <v/>
      </c>
      <c r="T46" s="29" t="str">
        <f>IFERROR(INDEX('[1]Link Out Forecast'!$M$6:$M$250,MATCH($J46,'[1]Link Out Forecast'!$C$6:$C$250,0),1),"")</f>
        <v/>
      </c>
      <c r="U46" s="29" t="str">
        <f>IFERROR(INDEX('[1]Link Out Forecast'!$N$6:$N$250,MATCH($J46,'[1]Link Out Forecast'!$C$6:$C$250,0),1),"")</f>
        <v/>
      </c>
      <c r="V46" s="29" t="str">
        <f>IFERROR(INDEX('[1]Link Out Forecast'!$O$6:$O$250,MATCH($J46,'[1]Link Out Forecast'!$C$6:$C$250,0),1),"")</f>
        <v/>
      </c>
      <c r="W46" s="29" t="str">
        <f>IFERROR(INDEX('[1]Link Out Forecast'!$P$6:$P$250,MATCH($J46,'[1]Link Out Forecast'!$C$6:$C$250,0),1),"")</f>
        <v/>
      </c>
      <c r="X46" s="29" t="str">
        <f>IFERROR(INDEX('[1]Link Out Forecast'!$Q$6:$Q$250,MATCH($J46,'[1]Link Out Forecast'!$C$6:$C$250,0),1),"")</f>
        <v/>
      </c>
      <c r="Y46" s="29" t="str">
        <f>IFERROR(INDEX('[1]Link Out Forecast'!$R$6:$R$250,MATCH($J46,'[1]Link Out Forecast'!$C$6:$C$250,0),1),"")</f>
        <v/>
      </c>
    </row>
    <row r="47" spans="1:33">
      <c r="A47" s="39"/>
      <c r="B47" s="46"/>
      <c r="C47" s="46"/>
      <c r="D47" s="46"/>
      <c r="E47" s="46"/>
      <c r="F47" s="49"/>
      <c r="H47" s="2" t="str">
        <f>IFERROR(INDEX('[1]Link Out Forecast'!$A$6:$A$250,MATCH($J47,'[1]Link Out Forecast'!$C$6:$C$250,0),1),"")</f>
        <v/>
      </c>
      <c r="I47" s="2" t="str">
        <f>IFERROR(INDEX('[1]Link Out Forecast'!$B$6:$B$250,MATCH($J47,'[1]Link Out Forecast'!$C$6:$C$250,0),1),"")</f>
        <v/>
      </c>
      <c r="J47" s="26">
        <v>55115000</v>
      </c>
      <c r="K47" s="2" t="str">
        <f>IFERROR(INDEX('[1]Link Out Forecast'!$D$6:$D$250,MATCH($J47,'[1]Link Out Forecast'!$C$6:$C$250,0),1),"")</f>
        <v/>
      </c>
      <c r="L47" s="2" t="str">
        <f>IFERROR(INDEX('[1]Link Out Forecast'!$E$6:$E$250,MATCH($J47,'[1]Link Out Forecast'!$C$6:$C$250,0),1),"")</f>
        <v/>
      </c>
      <c r="M47" s="29" t="str">
        <f>IFERROR(INDEX('[1]Link Out Forecast'!$F$6:$F$250,MATCH($J47,'[1]Link Out Forecast'!$C$6:$C$250,0),1),"")</f>
        <v/>
      </c>
      <c r="N47" s="29" t="str">
        <f>IFERROR(INDEX('[1]Link Out Forecast'!$G$6:$G$250,MATCH($J47,'[1]Link Out Forecast'!$C$6:$C$250,0),1),"")</f>
        <v/>
      </c>
      <c r="O47" s="29" t="str">
        <f>IFERROR(INDEX('[1]Link Out Forecast'!$H$6:$H$250,MATCH($J47,'[1]Link Out Forecast'!$C$6:$C$250,0),1),"")</f>
        <v/>
      </c>
      <c r="P47" s="29" t="str">
        <f>IFERROR(INDEX('[1]Link Out Forecast'!$I$6:$I$250,MATCH($J47,'[1]Link Out Forecast'!$C$6:$C$250,0),1),"")</f>
        <v/>
      </c>
      <c r="Q47" s="29" t="str">
        <f>IFERROR(INDEX('[1]Link Out Forecast'!$J$6:$J$250,MATCH($J47,'[1]Link Out Forecast'!$C$6:$C$250,0),1),"")</f>
        <v/>
      </c>
      <c r="R47" s="29" t="str">
        <f>IFERROR(INDEX('[1]Link Out Forecast'!$K$6:$K$250,MATCH($J47,'[1]Link Out Forecast'!$C$6:$C$250,0),1),"")</f>
        <v/>
      </c>
      <c r="S47" s="29" t="str">
        <f>IFERROR(INDEX('[1]Link Out Forecast'!$L$6:$L$250,MATCH($J47,'[1]Link Out Forecast'!$C$6:$C$250,0),1),"")</f>
        <v/>
      </c>
      <c r="T47" s="29" t="str">
        <f>IFERROR(INDEX('[1]Link Out Forecast'!$M$6:$M$250,MATCH($J47,'[1]Link Out Forecast'!$C$6:$C$250,0),1),"")</f>
        <v/>
      </c>
      <c r="U47" s="29" t="str">
        <f>IFERROR(INDEX('[1]Link Out Forecast'!$N$6:$N$250,MATCH($J47,'[1]Link Out Forecast'!$C$6:$C$250,0),1),"")</f>
        <v/>
      </c>
      <c r="V47" s="29" t="str">
        <f>IFERROR(INDEX('[1]Link Out Forecast'!$O$6:$O$250,MATCH($J47,'[1]Link Out Forecast'!$C$6:$C$250,0),1),"")</f>
        <v/>
      </c>
      <c r="W47" s="29" t="str">
        <f>IFERROR(INDEX('[1]Link Out Forecast'!$P$6:$P$250,MATCH($J47,'[1]Link Out Forecast'!$C$6:$C$250,0),1),"")</f>
        <v/>
      </c>
      <c r="X47" s="29" t="str">
        <f>IFERROR(INDEX('[1]Link Out Forecast'!$Q$6:$Q$250,MATCH($J47,'[1]Link Out Forecast'!$C$6:$C$250,0),1),"")</f>
        <v/>
      </c>
      <c r="Y47" s="29" t="str">
        <f>IFERROR(INDEX('[1]Link Out Forecast'!$R$6:$R$250,MATCH($J47,'[1]Link Out Forecast'!$C$6:$C$250,0),1),"")</f>
        <v/>
      </c>
    </row>
    <row r="48" spans="1:33">
      <c r="A48" s="39"/>
      <c r="B48" s="46"/>
      <c r="C48" s="46"/>
      <c r="D48" s="46"/>
      <c r="E48" s="46"/>
      <c r="F48" s="49"/>
      <c r="H48" s="2" t="str">
        <f>IFERROR(INDEX('[1]Link Out Forecast'!$A$6:$A$250,MATCH($J48,'[1]Link Out Forecast'!$C$6:$C$250,0),1),"")</f>
        <v>P36</v>
      </c>
      <c r="I48" s="2" t="str">
        <f>IFERROR(INDEX('[1]Link Out Forecast'!$B$6:$B$250,MATCH($J48,'[1]Link Out Forecast'!$C$6:$C$250,0),1),"")</f>
        <v>Insurance other than group</v>
      </c>
      <c r="J48" s="26">
        <v>55715000</v>
      </c>
      <c r="K48" s="2" t="str">
        <f>IFERROR(INDEX('[1]Link Out Forecast'!$D$6:$D$250,MATCH($J48,'[1]Link Out Forecast'!$C$6:$C$250,0),1),"")</f>
        <v>Ins General Liab - Intercompany</v>
      </c>
      <c r="L48" s="2" t="str">
        <f>IFERROR(INDEX('[1]Link Out Forecast'!$E$6:$E$250,MATCH($J48,'[1]Link Out Forecast'!$C$6:$C$250,0),1),"")</f>
        <v>657.8</v>
      </c>
      <c r="M48" s="29">
        <f>IFERROR(INDEX('[1]Link Out Forecast'!$F$6:$F$250,MATCH($J48,'[1]Link Out Forecast'!$C$6:$C$250,0),1),"")</f>
        <v>0</v>
      </c>
      <c r="N48" s="29">
        <f>IFERROR(INDEX('[1]Link Out Forecast'!$G$6:$G$250,MATCH($J48,'[1]Link Out Forecast'!$C$6:$C$250,0),1),"")</f>
        <v>0</v>
      </c>
      <c r="O48" s="29">
        <f>IFERROR(INDEX('[1]Link Out Forecast'!$H$6:$H$250,MATCH($J48,'[1]Link Out Forecast'!$C$6:$C$250,0),1),"")</f>
        <v>0</v>
      </c>
      <c r="P48" s="29">
        <f>IFERROR(INDEX('[1]Link Out Forecast'!$I$6:$I$250,MATCH($J48,'[1]Link Out Forecast'!$C$6:$C$250,0),1),"")</f>
        <v>0</v>
      </c>
      <c r="Q48" s="29">
        <f>IFERROR(INDEX('[1]Link Out Forecast'!$J$6:$J$250,MATCH($J48,'[1]Link Out Forecast'!$C$6:$C$250,0),1),"")</f>
        <v>0</v>
      </c>
      <c r="R48" s="29">
        <f>IFERROR(INDEX('[1]Link Out Forecast'!$K$6:$K$250,MATCH($J48,'[1]Link Out Forecast'!$C$6:$C$250,0),1),"")</f>
        <v>0</v>
      </c>
      <c r="S48" s="29">
        <f>IFERROR(INDEX('[1]Link Out Forecast'!$L$6:$L$250,MATCH($J48,'[1]Link Out Forecast'!$C$6:$C$250,0),1),"")</f>
        <v>0</v>
      </c>
      <c r="T48" s="29">
        <f>IFERROR(INDEX('[1]Link Out Forecast'!$M$6:$M$250,MATCH($J48,'[1]Link Out Forecast'!$C$6:$C$250,0),1),"")</f>
        <v>0</v>
      </c>
      <c r="U48" s="29">
        <f>IFERROR(INDEX('[1]Link Out Forecast'!$N$6:$N$250,MATCH($J48,'[1]Link Out Forecast'!$C$6:$C$250,0),1),"")</f>
        <v>0</v>
      </c>
      <c r="V48" s="29">
        <f>IFERROR(INDEX('[1]Link Out Forecast'!$O$6:$O$250,MATCH($J48,'[1]Link Out Forecast'!$C$6:$C$250,0),1),"")</f>
        <v>0</v>
      </c>
      <c r="W48" s="29">
        <f>IFERROR(INDEX('[1]Link Out Forecast'!$P$6:$P$250,MATCH($J48,'[1]Link Out Forecast'!$C$6:$C$250,0),1),"")</f>
        <v>0</v>
      </c>
      <c r="X48" s="29">
        <f>IFERROR(INDEX('[1]Link Out Forecast'!$Q$6:$Q$250,MATCH($J48,'[1]Link Out Forecast'!$C$6:$C$250,0),1),"")</f>
        <v>0</v>
      </c>
      <c r="Y48" s="29">
        <f>IFERROR(INDEX('[1]Link Out Forecast'!$R$6:$R$250,MATCH($J48,'[1]Link Out Forecast'!$C$6:$C$250,0),1),"")</f>
        <v>0</v>
      </c>
    </row>
    <row r="49" spans="1:26">
      <c r="A49" s="39"/>
      <c r="B49" s="46"/>
      <c r="C49" s="46"/>
      <c r="D49" s="46"/>
      <c r="E49" s="46"/>
      <c r="F49" s="49"/>
      <c r="H49" s="2" t="str">
        <f>IFERROR(INDEX('[1]Link Out Forecast'!$A$6:$A$250,MATCH($J49,'[1]Link Out Forecast'!$C$6:$C$250,0),1),"")</f>
        <v/>
      </c>
      <c r="I49" s="2" t="str">
        <f>IFERROR(INDEX('[1]Link Out Forecast'!$B$6:$B$250,MATCH($J49,'[1]Link Out Forecast'!$C$6:$C$250,0),1),"")</f>
        <v/>
      </c>
      <c r="J49" s="26">
        <v>55725000</v>
      </c>
      <c r="K49" s="2" t="str">
        <f>IFERROR(INDEX('[1]Link Out Forecast'!$D$6:$D$250,MATCH($J49,'[1]Link Out Forecast'!$C$6:$C$250,0),1),"")</f>
        <v/>
      </c>
      <c r="L49" s="2" t="str">
        <f>IFERROR(INDEX('[1]Link Out Forecast'!$E$6:$E$250,MATCH($J49,'[1]Link Out Forecast'!$C$6:$C$250,0),1),"")</f>
        <v/>
      </c>
      <c r="M49" s="29" t="str">
        <f>IFERROR(INDEX('[1]Link Out Forecast'!$F$6:$F$250,MATCH($J49,'[1]Link Out Forecast'!$C$6:$C$250,0),1),"")</f>
        <v/>
      </c>
      <c r="N49" s="29" t="str">
        <f>IFERROR(INDEX('[1]Link Out Forecast'!$G$6:$G$250,MATCH($J49,'[1]Link Out Forecast'!$C$6:$C$250,0),1),"")</f>
        <v/>
      </c>
      <c r="O49" s="29" t="str">
        <f>IFERROR(INDEX('[1]Link Out Forecast'!$H$6:$H$250,MATCH($J49,'[1]Link Out Forecast'!$C$6:$C$250,0),1),"")</f>
        <v/>
      </c>
      <c r="P49" s="29" t="str">
        <f>IFERROR(INDEX('[1]Link Out Forecast'!$I$6:$I$250,MATCH($J49,'[1]Link Out Forecast'!$C$6:$C$250,0),1),"")</f>
        <v/>
      </c>
      <c r="Q49" s="29" t="str">
        <f>IFERROR(INDEX('[1]Link Out Forecast'!$J$6:$J$250,MATCH($J49,'[1]Link Out Forecast'!$C$6:$C$250,0),1),"")</f>
        <v/>
      </c>
      <c r="R49" s="29" t="str">
        <f>IFERROR(INDEX('[1]Link Out Forecast'!$K$6:$K$250,MATCH($J49,'[1]Link Out Forecast'!$C$6:$C$250,0),1),"")</f>
        <v/>
      </c>
      <c r="S49" s="29" t="str">
        <f>IFERROR(INDEX('[1]Link Out Forecast'!$L$6:$L$250,MATCH($J49,'[1]Link Out Forecast'!$C$6:$C$250,0),1),"")</f>
        <v/>
      </c>
      <c r="T49" s="29" t="str">
        <f>IFERROR(INDEX('[1]Link Out Forecast'!$M$6:$M$250,MATCH($J49,'[1]Link Out Forecast'!$C$6:$C$250,0),1),"")</f>
        <v/>
      </c>
      <c r="U49" s="29" t="str">
        <f>IFERROR(INDEX('[1]Link Out Forecast'!$N$6:$N$250,MATCH($J49,'[1]Link Out Forecast'!$C$6:$C$250,0),1),"")</f>
        <v/>
      </c>
      <c r="V49" s="29" t="str">
        <f>IFERROR(INDEX('[1]Link Out Forecast'!$O$6:$O$250,MATCH($J49,'[1]Link Out Forecast'!$C$6:$C$250,0),1),"")</f>
        <v/>
      </c>
      <c r="W49" s="29" t="str">
        <f>IFERROR(INDEX('[1]Link Out Forecast'!$P$6:$P$250,MATCH($J49,'[1]Link Out Forecast'!$C$6:$C$250,0),1),"")</f>
        <v/>
      </c>
      <c r="X49" s="29" t="str">
        <f>IFERROR(INDEX('[1]Link Out Forecast'!$Q$6:$Q$250,MATCH($J49,'[1]Link Out Forecast'!$C$6:$C$250,0),1),"")</f>
        <v/>
      </c>
      <c r="Y49" s="29" t="str">
        <f>IFERROR(INDEX('[1]Link Out Forecast'!$R$6:$R$250,MATCH($J49,'[1]Link Out Forecast'!$C$6:$C$250,0),1),"")</f>
        <v/>
      </c>
    </row>
    <row r="50" spans="1:26">
      <c r="A50" s="39"/>
      <c r="B50" s="46"/>
      <c r="C50" s="46"/>
      <c r="D50" s="46"/>
      <c r="E50" s="46"/>
      <c r="F50" s="49"/>
      <c r="H50" s="2" t="str">
        <f>IFERROR(INDEX('[1]Link Out Forecast'!$A$6:$A$250,MATCH($J50,'[1]Link Out Forecast'!$C$6:$C$250,0),1),"")</f>
        <v/>
      </c>
      <c r="I50" s="2" t="str">
        <f>IFERROR(INDEX('[1]Link Out Forecast'!$B$6:$B$250,MATCH($J50,'[1]Link Out Forecast'!$C$6:$C$250,0),1),"")</f>
        <v/>
      </c>
      <c r="J50" s="26">
        <v>55735000</v>
      </c>
      <c r="K50" s="2" t="str">
        <f>IFERROR(INDEX('[1]Link Out Forecast'!$D$6:$D$250,MATCH($J50,'[1]Link Out Forecast'!$C$6:$C$250,0),1),"")</f>
        <v/>
      </c>
      <c r="L50" s="2" t="str">
        <f>IFERROR(INDEX('[1]Link Out Forecast'!$E$6:$E$250,MATCH($J50,'[1]Link Out Forecast'!$C$6:$C$250,0),1),"")</f>
        <v/>
      </c>
      <c r="M50" s="29" t="str">
        <f>IFERROR(INDEX('[1]Link Out Forecast'!$F$6:$F$250,MATCH($J50,'[1]Link Out Forecast'!$C$6:$C$250,0),1),"")</f>
        <v/>
      </c>
      <c r="N50" s="29" t="str">
        <f>IFERROR(INDEX('[1]Link Out Forecast'!$G$6:$G$250,MATCH($J50,'[1]Link Out Forecast'!$C$6:$C$250,0),1),"")</f>
        <v/>
      </c>
      <c r="O50" s="29" t="str">
        <f>IFERROR(INDEX('[1]Link Out Forecast'!$H$6:$H$250,MATCH($J50,'[1]Link Out Forecast'!$C$6:$C$250,0),1),"")</f>
        <v/>
      </c>
      <c r="P50" s="29" t="str">
        <f>IFERROR(INDEX('[1]Link Out Forecast'!$I$6:$I$250,MATCH($J50,'[1]Link Out Forecast'!$C$6:$C$250,0),1),"")</f>
        <v/>
      </c>
      <c r="Q50" s="29" t="str">
        <f>IFERROR(INDEX('[1]Link Out Forecast'!$J$6:$J$250,MATCH($J50,'[1]Link Out Forecast'!$C$6:$C$250,0),1),"")</f>
        <v/>
      </c>
      <c r="R50" s="29" t="str">
        <f>IFERROR(INDEX('[1]Link Out Forecast'!$K$6:$K$250,MATCH($J50,'[1]Link Out Forecast'!$C$6:$C$250,0),1),"")</f>
        <v/>
      </c>
      <c r="S50" s="29" t="str">
        <f>IFERROR(INDEX('[1]Link Out Forecast'!$L$6:$L$250,MATCH($J50,'[1]Link Out Forecast'!$C$6:$C$250,0),1),"")</f>
        <v/>
      </c>
      <c r="T50" s="29" t="str">
        <f>IFERROR(INDEX('[1]Link Out Forecast'!$M$6:$M$250,MATCH($J50,'[1]Link Out Forecast'!$C$6:$C$250,0),1),"")</f>
        <v/>
      </c>
      <c r="U50" s="29" t="str">
        <f>IFERROR(INDEX('[1]Link Out Forecast'!$N$6:$N$250,MATCH($J50,'[1]Link Out Forecast'!$C$6:$C$250,0),1),"")</f>
        <v/>
      </c>
      <c r="V50" s="29" t="str">
        <f>IFERROR(INDEX('[1]Link Out Forecast'!$O$6:$O$250,MATCH($J50,'[1]Link Out Forecast'!$C$6:$C$250,0),1),"")</f>
        <v/>
      </c>
      <c r="W50" s="29" t="str">
        <f>IFERROR(INDEX('[1]Link Out Forecast'!$P$6:$P$250,MATCH($J50,'[1]Link Out Forecast'!$C$6:$C$250,0),1),"")</f>
        <v/>
      </c>
      <c r="X50" s="29" t="str">
        <f>IFERROR(INDEX('[1]Link Out Forecast'!$Q$6:$Q$250,MATCH($J50,'[1]Link Out Forecast'!$C$6:$C$250,0),1),"")</f>
        <v/>
      </c>
      <c r="Y50" s="29" t="str">
        <f>IFERROR(INDEX('[1]Link Out Forecast'!$R$6:$R$250,MATCH($J50,'[1]Link Out Forecast'!$C$6:$C$250,0),1),"")</f>
        <v/>
      </c>
    </row>
    <row r="51" spans="1:26">
      <c r="A51" s="39"/>
      <c r="B51" s="46"/>
      <c r="C51" s="46"/>
      <c r="D51" s="46"/>
      <c r="E51" s="46"/>
      <c r="F51" s="49"/>
      <c r="H51" s="2" t="str">
        <f>IFERROR(INDEX('[1]Link Out Forecast'!$A$6:$A$250,MATCH($J51,'[1]Link Out Forecast'!$C$6:$C$250,0),1),"")</f>
        <v/>
      </c>
      <c r="I51" s="2" t="str">
        <f>IFERROR(INDEX('[1]Link Out Forecast'!$B$6:$B$250,MATCH($J51,'[1]Link Out Forecast'!$C$6:$C$250,0),1),"")</f>
        <v/>
      </c>
      <c r="J51" s="26">
        <v>55711000</v>
      </c>
      <c r="K51" s="2" t="str">
        <f>IFERROR(INDEX('[1]Link Out Forecast'!$D$6:$D$250,MATCH($J51,'[1]Link Out Forecast'!$C$6:$C$250,0),1),"")</f>
        <v/>
      </c>
      <c r="L51" s="2" t="str">
        <f>IFERROR(INDEX('[1]Link Out Forecast'!$E$6:$E$250,MATCH($J51,'[1]Link Out Forecast'!$C$6:$C$250,0),1),"")</f>
        <v/>
      </c>
      <c r="M51" s="29" t="str">
        <f>IFERROR(INDEX('[1]Link Out Forecast'!$F$6:$F$250,MATCH($J51,'[1]Link Out Forecast'!$C$6:$C$250,0),1),"")</f>
        <v/>
      </c>
      <c r="N51" s="29" t="str">
        <f>IFERROR(INDEX('[1]Link Out Forecast'!$G$6:$G$250,MATCH($J51,'[1]Link Out Forecast'!$C$6:$C$250,0),1),"")</f>
        <v/>
      </c>
      <c r="O51" s="29" t="str">
        <f>IFERROR(INDEX('[1]Link Out Forecast'!$H$6:$H$250,MATCH($J51,'[1]Link Out Forecast'!$C$6:$C$250,0),1),"")</f>
        <v/>
      </c>
      <c r="P51" s="29" t="str">
        <f>IFERROR(INDEX('[1]Link Out Forecast'!$I$6:$I$250,MATCH($J51,'[1]Link Out Forecast'!$C$6:$C$250,0),1),"")</f>
        <v/>
      </c>
      <c r="Q51" s="29" t="str">
        <f>IFERROR(INDEX('[1]Link Out Forecast'!$J$6:$J$250,MATCH($J51,'[1]Link Out Forecast'!$C$6:$C$250,0),1),"")</f>
        <v/>
      </c>
      <c r="R51" s="29" t="str">
        <f>IFERROR(INDEX('[1]Link Out Forecast'!$K$6:$K$250,MATCH($J51,'[1]Link Out Forecast'!$C$6:$C$250,0),1),"")</f>
        <v/>
      </c>
      <c r="S51" s="29" t="str">
        <f>IFERROR(INDEX('[1]Link Out Forecast'!$L$6:$L$250,MATCH($J51,'[1]Link Out Forecast'!$C$6:$C$250,0),1),"")</f>
        <v/>
      </c>
      <c r="T51" s="29" t="str">
        <f>IFERROR(INDEX('[1]Link Out Forecast'!$M$6:$M$250,MATCH($J51,'[1]Link Out Forecast'!$C$6:$C$250,0),1),"")</f>
        <v/>
      </c>
      <c r="U51" s="29" t="str">
        <f>IFERROR(INDEX('[1]Link Out Forecast'!$N$6:$N$250,MATCH($J51,'[1]Link Out Forecast'!$C$6:$C$250,0),1),"")</f>
        <v/>
      </c>
      <c r="V51" s="29" t="str">
        <f>IFERROR(INDEX('[1]Link Out Forecast'!$O$6:$O$250,MATCH($J51,'[1]Link Out Forecast'!$C$6:$C$250,0),1),"")</f>
        <v/>
      </c>
      <c r="W51" s="29" t="str">
        <f>IFERROR(INDEX('[1]Link Out Forecast'!$P$6:$P$250,MATCH($J51,'[1]Link Out Forecast'!$C$6:$C$250,0),1),"")</f>
        <v/>
      </c>
      <c r="X51" s="29" t="str">
        <f>IFERROR(INDEX('[1]Link Out Forecast'!$Q$6:$Q$250,MATCH($J51,'[1]Link Out Forecast'!$C$6:$C$250,0),1),"")</f>
        <v/>
      </c>
      <c r="Y51" s="29" t="str">
        <f>IFERROR(INDEX('[1]Link Out Forecast'!$R$6:$R$250,MATCH($J51,'[1]Link Out Forecast'!$C$6:$C$250,0),1),"")</f>
        <v/>
      </c>
    </row>
    <row r="52" spans="1:26">
      <c r="A52" s="39"/>
      <c r="B52" s="46"/>
      <c r="C52" s="46"/>
      <c r="D52" s="46"/>
      <c r="E52" s="46"/>
      <c r="F52" s="49"/>
      <c r="H52" s="2" t="str">
        <f>IFERROR(INDEX('[1]Link Out Forecast'!$A$6:$A$250,MATCH($J52,'[1]Link Out Forecast'!$C$6:$C$250,0),1),"")</f>
        <v/>
      </c>
      <c r="I52" s="2" t="str">
        <f>IFERROR(INDEX('[1]Link Out Forecast'!$B$6:$B$250,MATCH($J52,'[1]Link Out Forecast'!$C$6:$C$250,0),1),"")</f>
        <v/>
      </c>
      <c r="J52" s="26">
        <v>55745000</v>
      </c>
      <c r="K52" s="2" t="str">
        <f>IFERROR(INDEX('[1]Link Out Forecast'!$D$6:$D$250,MATCH($J52,'[1]Link Out Forecast'!$C$6:$C$250,0),1),"")</f>
        <v/>
      </c>
      <c r="L52" s="2" t="str">
        <f>IFERROR(INDEX('[1]Link Out Forecast'!$E$6:$E$250,MATCH($J52,'[1]Link Out Forecast'!$C$6:$C$250,0),1),"")</f>
        <v/>
      </c>
      <c r="M52" s="29" t="str">
        <f>IFERROR(INDEX('[1]Link Out Forecast'!$F$6:$F$250,MATCH($J52,'[1]Link Out Forecast'!$C$6:$C$250,0),1),"")</f>
        <v/>
      </c>
      <c r="N52" s="29" t="str">
        <f>IFERROR(INDEX('[1]Link Out Forecast'!$G$6:$G$250,MATCH($J52,'[1]Link Out Forecast'!$C$6:$C$250,0),1),"")</f>
        <v/>
      </c>
      <c r="O52" s="29" t="str">
        <f>IFERROR(INDEX('[1]Link Out Forecast'!$H$6:$H$250,MATCH($J52,'[1]Link Out Forecast'!$C$6:$C$250,0),1),"")</f>
        <v/>
      </c>
      <c r="P52" s="29" t="str">
        <f>IFERROR(INDEX('[1]Link Out Forecast'!$I$6:$I$250,MATCH($J52,'[1]Link Out Forecast'!$C$6:$C$250,0),1),"")</f>
        <v/>
      </c>
      <c r="Q52" s="29" t="str">
        <f>IFERROR(INDEX('[1]Link Out Forecast'!$J$6:$J$250,MATCH($J52,'[1]Link Out Forecast'!$C$6:$C$250,0),1),"")</f>
        <v/>
      </c>
      <c r="R52" s="29" t="str">
        <f>IFERROR(INDEX('[1]Link Out Forecast'!$K$6:$K$250,MATCH($J52,'[1]Link Out Forecast'!$C$6:$C$250,0),1),"")</f>
        <v/>
      </c>
      <c r="S52" s="29" t="str">
        <f>IFERROR(INDEX('[1]Link Out Forecast'!$L$6:$L$250,MATCH($J52,'[1]Link Out Forecast'!$C$6:$C$250,0),1),"")</f>
        <v/>
      </c>
      <c r="T52" s="29" t="str">
        <f>IFERROR(INDEX('[1]Link Out Forecast'!$M$6:$M$250,MATCH($J52,'[1]Link Out Forecast'!$C$6:$C$250,0),1),"")</f>
        <v/>
      </c>
      <c r="U52" s="29" t="str">
        <f>IFERROR(INDEX('[1]Link Out Forecast'!$N$6:$N$250,MATCH($J52,'[1]Link Out Forecast'!$C$6:$C$250,0),1),"")</f>
        <v/>
      </c>
      <c r="V52" s="29" t="str">
        <f>IFERROR(INDEX('[1]Link Out Forecast'!$O$6:$O$250,MATCH($J52,'[1]Link Out Forecast'!$C$6:$C$250,0),1),"")</f>
        <v/>
      </c>
      <c r="W52" s="29" t="str">
        <f>IFERROR(INDEX('[1]Link Out Forecast'!$P$6:$P$250,MATCH($J52,'[1]Link Out Forecast'!$C$6:$C$250,0),1),"")</f>
        <v/>
      </c>
      <c r="X52" s="29" t="str">
        <f>IFERROR(INDEX('[1]Link Out Forecast'!$Q$6:$Q$250,MATCH($J52,'[1]Link Out Forecast'!$C$6:$C$250,0),1),"")</f>
        <v/>
      </c>
      <c r="Y52" s="29" t="str">
        <f>IFERROR(INDEX('[1]Link Out Forecast'!$R$6:$R$250,MATCH($J52,'[1]Link Out Forecast'!$C$6:$C$250,0),1),"")</f>
        <v/>
      </c>
    </row>
    <row r="53" spans="1:26">
      <c r="A53" s="39"/>
      <c r="B53" s="46"/>
      <c r="C53" s="46"/>
      <c r="D53" s="46"/>
      <c r="E53" s="46"/>
      <c r="F53" s="49"/>
      <c r="H53" s="2" t="str">
        <f>IFERROR(INDEX('[1]Link Out Forecast'!$A$6:$A$250,MATCH($J53,'[1]Link Out Forecast'!$C$6:$C$250,0),1),"")</f>
        <v/>
      </c>
      <c r="I53" s="2" t="str">
        <f>IFERROR(INDEX('[1]Link Out Forecast'!$B$6:$B$250,MATCH($J53,'[1]Link Out Forecast'!$C$6:$C$250,0),1),"")</f>
        <v/>
      </c>
      <c r="J53" s="26">
        <v>55750000</v>
      </c>
      <c r="K53" s="2" t="str">
        <f>IFERROR(INDEX('[1]Link Out Forecast'!$D$6:$D$250,MATCH($J53,'[1]Link Out Forecast'!$C$6:$C$250,0),1),"")</f>
        <v/>
      </c>
      <c r="L53" s="2" t="str">
        <f>IFERROR(INDEX('[1]Link Out Forecast'!$E$6:$E$250,MATCH($J53,'[1]Link Out Forecast'!$C$6:$C$250,0),1),"")</f>
        <v/>
      </c>
      <c r="M53" s="29" t="str">
        <f>IFERROR(INDEX('[1]Link Out Forecast'!$F$6:$F$250,MATCH($J53,'[1]Link Out Forecast'!$C$6:$C$250,0),1),"")</f>
        <v/>
      </c>
      <c r="N53" s="29" t="str">
        <f>IFERROR(INDEX('[1]Link Out Forecast'!$G$6:$G$250,MATCH($J53,'[1]Link Out Forecast'!$C$6:$C$250,0),1),"")</f>
        <v/>
      </c>
      <c r="O53" s="29" t="str">
        <f>IFERROR(INDEX('[1]Link Out Forecast'!$H$6:$H$250,MATCH($J53,'[1]Link Out Forecast'!$C$6:$C$250,0),1),"")</f>
        <v/>
      </c>
      <c r="P53" s="29" t="str">
        <f>IFERROR(INDEX('[1]Link Out Forecast'!$I$6:$I$250,MATCH($J53,'[1]Link Out Forecast'!$C$6:$C$250,0),1),"")</f>
        <v/>
      </c>
      <c r="Q53" s="29" t="str">
        <f>IFERROR(INDEX('[1]Link Out Forecast'!$J$6:$J$250,MATCH($J53,'[1]Link Out Forecast'!$C$6:$C$250,0),1),"")</f>
        <v/>
      </c>
      <c r="R53" s="29" t="str">
        <f>IFERROR(INDEX('[1]Link Out Forecast'!$K$6:$K$250,MATCH($J53,'[1]Link Out Forecast'!$C$6:$C$250,0),1),"")</f>
        <v/>
      </c>
      <c r="S53" s="29" t="str">
        <f>IFERROR(INDEX('[1]Link Out Forecast'!$L$6:$L$250,MATCH($J53,'[1]Link Out Forecast'!$C$6:$C$250,0),1),"")</f>
        <v/>
      </c>
      <c r="T53" s="29" t="str">
        <f>IFERROR(INDEX('[1]Link Out Forecast'!$M$6:$M$250,MATCH($J53,'[1]Link Out Forecast'!$C$6:$C$250,0),1),"")</f>
        <v/>
      </c>
      <c r="U53" s="29" t="str">
        <f>IFERROR(INDEX('[1]Link Out Forecast'!$N$6:$N$250,MATCH($J53,'[1]Link Out Forecast'!$C$6:$C$250,0),1),"")</f>
        <v/>
      </c>
      <c r="V53" s="29" t="str">
        <f>IFERROR(INDEX('[1]Link Out Forecast'!$O$6:$O$250,MATCH($J53,'[1]Link Out Forecast'!$C$6:$C$250,0),1),"")</f>
        <v/>
      </c>
      <c r="W53" s="29" t="str">
        <f>IFERROR(INDEX('[1]Link Out Forecast'!$P$6:$P$250,MATCH($J53,'[1]Link Out Forecast'!$C$6:$C$250,0),1),"")</f>
        <v/>
      </c>
      <c r="X53" s="29" t="str">
        <f>IFERROR(INDEX('[1]Link Out Forecast'!$Q$6:$Q$250,MATCH($J53,'[1]Link Out Forecast'!$C$6:$C$250,0),1),"")</f>
        <v/>
      </c>
      <c r="Y53" s="29" t="str">
        <f>IFERROR(INDEX('[1]Link Out Forecast'!$R$6:$R$250,MATCH($J53,'[1]Link Out Forecast'!$C$6:$C$250,0),1),"")</f>
        <v/>
      </c>
    </row>
    <row r="54" spans="1:26">
      <c r="A54" s="39"/>
      <c r="B54" s="46"/>
      <c r="C54" s="46"/>
      <c r="D54" s="46"/>
      <c r="E54" s="46"/>
      <c r="F54" s="49"/>
      <c r="H54" s="2" t="str">
        <f>IFERROR(INDEX('[1]Link Out Forecast'!$A$6:$A$250,MATCH($J54,'[1]Link Out Forecast'!$C$6:$C$250,0),1),"")</f>
        <v/>
      </c>
      <c r="I54" s="2" t="str">
        <f>IFERROR(INDEX('[1]Link Out Forecast'!$B$6:$B$250,MATCH($J54,'[1]Link Out Forecast'!$C$6:$C$250,0),1),"")</f>
        <v/>
      </c>
      <c r="J54" s="26">
        <v>55751000</v>
      </c>
      <c r="K54" s="2" t="str">
        <f>IFERROR(INDEX('[1]Link Out Forecast'!$D$6:$D$250,MATCH($J54,'[1]Link Out Forecast'!$C$6:$C$250,0),1),"")</f>
        <v/>
      </c>
      <c r="L54" s="2" t="str">
        <f>IFERROR(INDEX('[1]Link Out Forecast'!$E$6:$E$250,MATCH($J54,'[1]Link Out Forecast'!$C$6:$C$250,0),1),"")</f>
        <v/>
      </c>
      <c r="M54" s="29" t="str">
        <f>IFERROR(INDEX('[1]Link Out Forecast'!$F$6:$F$250,MATCH($J54,'[1]Link Out Forecast'!$C$6:$C$250,0),1),"")</f>
        <v/>
      </c>
      <c r="N54" s="29" t="str">
        <f>IFERROR(INDEX('[1]Link Out Forecast'!$G$6:$G$250,MATCH($J54,'[1]Link Out Forecast'!$C$6:$C$250,0),1),"")</f>
        <v/>
      </c>
      <c r="O54" s="29" t="str">
        <f>IFERROR(INDEX('[1]Link Out Forecast'!$H$6:$H$250,MATCH($J54,'[1]Link Out Forecast'!$C$6:$C$250,0),1),"")</f>
        <v/>
      </c>
      <c r="P54" s="29" t="str">
        <f>IFERROR(INDEX('[1]Link Out Forecast'!$I$6:$I$250,MATCH($J54,'[1]Link Out Forecast'!$C$6:$C$250,0),1),"")</f>
        <v/>
      </c>
      <c r="Q54" s="29" t="str">
        <f>IFERROR(INDEX('[1]Link Out Forecast'!$J$6:$J$250,MATCH($J54,'[1]Link Out Forecast'!$C$6:$C$250,0),1),"")</f>
        <v/>
      </c>
      <c r="R54" s="29" t="str">
        <f>IFERROR(INDEX('[1]Link Out Forecast'!$K$6:$K$250,MATCH($J54,'[1]Link Out Forecast'!$C$6:$C$250,0),1),"")</f>
        <v/>
      </c>
      <c r="S54" s="29" t="str">
        <f>IFERROR(INDEX('[1]Link Out Forecast'!$L$6:$L$250,MATCH($J54,'[1]Link Out Forecast'!$C$6:$C$250,0),1),"")</f>
        <v/>
      </c>
      <c r="T54" s="29" t="str">
        <f>IFERROR(INDEX('[1]Link Out Forecast'!$M$6:$M$250,MATCH($J54,'[1]Link Out Forecast'!$C$6:$C$250,0),1),"")</f>
        <v/>
      </c>
      <c r="U54" s="29" t="str">
        <f>IFERROR(INDEX('[1]Link Out Forecast'!$N$6:$N$250,MATCH($J54,'[1]Link Out Forecast'!$C$6:$C$250,0),1),"")</f>
        <v/>
      </c>
      <c r="V54" s="29" t="str">
        <f>IFERROR(INDEX('[1]Link Out Forecast'!$O$6:$O$250,MATCH($J54,'[1]Link Out Forecast'!$C$6:$C$250,0),1),"")</f>
        <v/>
      </c>
      <c r="W54" s="29" t="str">
        <f>IFERROR(INDEX('[1]Link Out Forecast'!$P$6:$P$250,MATCH($J54,'[1]Link Out Forecast'!$C$6:$C$250,0),1),"")</f>
        <v/>
      </c>
      <c r="X54" s="29" t="str">
        <f>IFERROR(INDEX('[1]Link Out Forecast'!$Q$6:$Q$250,MATCH($J54,'[1]Link Out Forecast'!$C$6:$C$250,0),1),"")</f>
        <v/>
      </c>
      <c r="Y54" s="29" t="str">
        <f>IFERROR(INDEX('[1]Link Out Forecast'!$R$6:$R$250,MATCH($J54,'[1]Link Out Forecast'!$C$6:$C$250,0),1),"")</f>
        <v/>
      </c>
    </row>
    <row r="55" spans="1:26">
      <c r="A55" s="39"/>
      <c r="B55" s="46"/>
      <c r="C55" s="46"/>
      <c r="D55" s="46"/>
      <c r="E55" s="46"/>
      <c r="F55" s="49"/>
      <c r="H55" s="2" t="str">
        <f>IFERROR(INDEX('[1]Link Out Forecast'!$A$6:$A$250,MATCH($J55,'[1]Link Out Forecast'!$C$6:$C$250,0),1),"")</f>
        <v/>
      </c>
      <c r="I55" s="2" t="str">
        <f>IFERROR(INDEX('[1]Link Out Forecast'!$B$6:$B$250,MATCH($J55,'[1]Link Out Forecast'!$C$6:$C$250,0),1),"")</f>
        <v/>
      </c>
      <c r="J55" s="26">
        <v>55752000</v>
      </c>
      <c r="K55" s="2" t="str">
        <f>IFERROR(INDEX('[1]Link Out Forecast'!$D$6:$D$250,MATCH($J55,'[1]Link Out Forecast'!$C$6:$C$250,0),1),"")</f>
        <v/>
      </c>
      <c r="L55" s="2" t="str">
        <f>IFERROR(INDEX('[1]Link Out Forecast'!$E$6:$E$250,MATCH($J55,'[1]Link Out Forecast'!$C$6:$C$250,0),1),"")</f>
        <v/>
      </c>
      <c r="M55" s="29" t="str">
        <f>IFERROR(INDEX('[1]Link Out Forecast'!$F$6:$F$250,MATCH($J55,'[1]Link Out Forecast'!$C$6:$C$250,0),1),"")</f>
        <v/>
      </c>
      <c r="N55" s="29" t="str">
        <f>IFERROR(INDEX('[1]Link Out Forecast'!$G$6:$G$250,MATCH($J55,'[1]Link Out Forecast'!$C$6:$C$250,0),1),"")</f>
        <v/>
      </c>
      <c r="O55" s="29" t="str">
        <f>IFERROR(INDEX('[1]Link Out Forecast'!$H$6:$H$250,MATCH($J55,'[1]Link Out Forecast'!$C$6:$C$250,0),1),"")</f>
        <v/>
      </c>
      <c r="P55" s="29" t="str">
        <f>IFERROR(INDEX('[1]Link Out Forecast'!$I$6:$I$250,MATCH($J55,'[1]Link Out Forecast'!$C$6:$C$250,0),1),"")</f>
        <v/>
      </c>
      <c r="Q55" s="29" t="str">
        <f>IFERROR(INDEX('[1]Link Out Forecast'!$J$6:$J$250,MATCH($J55,'[1]Link Out Forecast'!$C$6:$C$250,0),1),"")</f>
        <v/>
      </c>
      <c r="R55" s="29" t="str">
        <f>IFERROR(INDEX('[1]Link Out Forecast'!$K$6:$K$250,MATCH($J55,'[1]Link Out Forecast'!$C$6:$C$250,0),1),"")</f>
        <v/>
      </c>
      <c r="S55" s="29" t="str">
        <f>IFERROR(INDEX('[1]Link Out Forecast'!$L$6:$L$250,MATCH($J55,'[1]Link Out Forecast'!$C$6:$C$250,0),1),"")</f>
        <v/>
      </c>
      <c r="T55" s="29" t="str">
        <f>IFERROR(INDEX('[1]Link Out Forecast'!$M$6:$M$250,MATCH($J55,'[1]Link Out Forecast'!$C$6:$C$250,0),1),"")</f>
        <v/>
      </c>
      <c r="U55" s="29" t="str">
        <f>IFERROR(INDEX('[1]Link Out Forecast'!$N$6:$N$250,MATCH($J55,'[1]Link Out Forecast'!$C$6:$C$250,0),1),"")</f>
        <v/>
      </c>
      <c r="V55" s="29" t="str">
        <f>IFERROR(INDEX('[1]Link Out Forecast'!$O$6:$O$250,MATCH($J55,'[1]Link Out Forecast'!$C$6:$C$250,0),1),"")</f>
        <v/>
      </c>
      <c r="W55" s="29" t="str">
        <f>IFERROR(INDEX('[1]Link Out Forecast'!$P$6:$P$250,MATCH($J55,'[1]Link Out Forecast'!$C$6:$C$250,0),1),"")</f>
        <v/>
      </c>
      <c r="X55" s="29" t="str">
        <f>IFERROR(INDEX('[1]Link Out Forecast'!$Q$6:$Q$250,MATCH($J55,'[1]Link Out Forecast'!$C$6:$C$250,0),1),"")</f>
        <v/>
      </c>
      <c r="Y55" s="29" t="str">
        <f>IFERROR(INDEX('[1]Link Out Forecast'!$R$6:$R$250,MATCH($J55,'[1]Link Out Forecast'!$C$6:$C$250,0),1),"")</f>
        <v/>
      </c>
    </row>
    <row r="56" spans="1:26">
      <c r="A56" s="39"/>
      <c r="B56" s="46"/>
      <c r="C56" s="46"/>
      <c r="D56" s="46"/>
      <c r="E56" s="46"/>
      <c r="F56" s="49"/>
      <c r="H56" s="2" t="str">
        <f>IFERROR(INDEX('[1]Link Out Forecast'!$A$6:$A$250,MATCH($J56,'[1]Link Out Forecast'!$C$6:$C$250,0),1),"")</f>
        <v/>
      </c>
      <c r="I56" s="2" t="str">
        <f>IFERROR(INDEX('[1]Link Out Forecast'!$B$6:$B$250,MATCH($J56,'[1]Link Out Forecast'!$C$6:$C$250,0),1),"")</f>
        <v/>
      </c>
      <c r="J56" s="26">
        <v>55753000</v>
      </c>
      <c r="K56" s="2" t="str">
        <f>IFERROR(INDEX('[1]Link Out Forecast'!$D$6:$D$250,MATCH($J56,'[1]Link Out Forecast'!$C$6:$C$250,0),1),"")</f>
        <v/>
      </c>
      <c r="L56" s="2" t="str">
        <f>IFERROR(INDEX('[1]Link Out Forecast'!$E$6:$E$250,MATCH($J56,'[1]Link Out Forecast'!$C$6:$C$250,0),1),"")</f>
        <v/>
      </c>
      <c r="M56" s="29" t="str">
        <f>IFERROR(INDEX('[1]Link Out Forecast'!$F$6:$F$250,MATCH($J56,'[1]Link Out Forecast'!$C$6:$C$250,0),1),"")</f>
        <v/>
      </c>
      <c r="N56" s="29" t="str">
        <f>IFERROR(INDEX('[1]Link Out Forecast'!$G$6:$G$250,MATCH($J56,'[1]Link Out Forecast'!$C$6:$C$250,0),1),"")</f>
        <v/>
      </c>
      <c r="O56" s="29" t="str">
        <f>IFERROR(INDEX('[1]Link Out Forecast'!$H$6:$H$250,MATCH($J56,'[1]Link Out Forecast'!$C$6:$C$250,0),1),"")</f>
        <v/>
      </c>
      <c r="P56" s="29" t="str">
        <f>IFERROR(INDEX('[1]Link Out Forecast'!$I$6:$I$250,MATCH($J56,'[1]Link Out Forecast'!$C$6:$C$250,0),1),"")</f>
        <v/>
      </c>
      <c r="Q56" s="29" t="str">
        <f>IFERROR(INDEX('[1]Link Out Forecast'!$J$6:$J$250,MATCH($J56,'[1]Link Out Forecast'!$C$6:$C$250,0),1),"")</f>
        <v/>
      </c>
      <c r="R56" s="29" t="str">
        <f>IFERROR(INDEX('[1]Link Out Forecast'!$K$6:$K$250,MATCH($J56,'[1]Link Out Forecast'!$C$6:$C$250,0),1),"")</f>
        <v/>
      </c>
      <c r="S56" s="29" t="str">
        <f>IFERROR(INDEX('[1]Link Out Forecast'!$L$6:$L$250,MATCH($J56,'[1]Link Out Forecast'!$C$6:$C$250,0),1),"")</f>
        <v/>
      </c>
      <c r="T56" s="29" t="str">
        <f>IFERROR(INDEX('[1]Link Out Forecast'!$M$6:$M$250,MATCH($J56,'[1]Link Out Forecast'!$C$6:$C$250,0),1),"")</f>
        <v/>
      </c>
      <c r="U56" s="29" t="str">
        <f>IFERROR(INDEX('[1]Link Out Forecast'!$N$6:$N$250,MATCH($J56,'[1]Link Out Forecast'!$C$6:$C$250,0),1),"")</f>
        <v/>
      </c>
      <c r="V56" s="29" t="str">
        <f>IFERROR(INDEX('[1]Link Out Forecast'!$O$6:$O$250,MATCH($J56,'[1]Link Out Forecast'!$C$6:$C$250,0),1),"")</f>
        <v/>
      </c>
      <c r="W56" s="29" t="str">
        <f>IFERROR(INDEX('[1]Link Out Forecast'!$P$6:$P$250,MATCH($J56,'[1]Link Out Forecast'!$C$6:$C$250,0),1),"")</f>
        <v/>
      </c>
      <c r="X56" s="29" t="str">
        <f>IFERROR(INDEX('[1]Link Out Forecast'!$Q$6:$Q$250,MATCH($J56,'[1]Link Out Forecast'!$C$6:$C$250,0),1),"")</f>
        <v/>
      </c>
      <c r="Y56" s="29" t="str">
        <f>IFERROR(INDEX('[1]Link Out Forecast'!$R$6:$R$250,MATCH($J56,'[1]Link Out Forecast'!$C$6:$C$250,0),1),"")</f>
        <v/>
      </c>
    </row>
    <row r="57" spans="1:26">
      <c r="A57" s="39"/>
      <c r="B57" s="46"/>
      <c r="C57" s="46"/>
      <c r="D57" s="46"/>
      <c r="E57" s="46"/>
      <c r="F57" s="49"/>
      <c r="H57" s="2" t="str">
        <f>IFERROR(INDEX('[1]Link Out Forecast'!$A$6:$A$250,MATCH($J57,'[1]Link Out Forecast'!$C$6:$C$250,0),1),"")</f>
        <v/>
      </c>
      <c r="I57" s="2" t="str">
        <f>IFERROR(INDEX('[1]Link Out Forecast'!$B$6:$B$250,MATCH($J57,'[1]Link Out Forecast'!$C$6:$C$250,0),1),"")</f>
        <v/>
      </c>
      <c r="J57" s="26">
        <v>55754000</v>
      </c>
      <c r="K57" s="2" t="str">
        <f>IFERROR(INDEX('[1]Link Out Forecast'!$D$6:$D$250,MATCH($J57,'[1]Link Out Forecast'!$C$6:$C$250,0),1),"")</f>
        <v/>
      </c>
      <c r="L57" s="2" t="str">
        <f>IFERROR(INDEX('[1]Link Out Forecast'!$E$6:$E$250,MATCH($J57,'[1]Link Out Forecast'!$C$6:$C$250,0),1),"")</f>
        <v/>
      </c>
      <c r="M57" s="29" t="str">
        <f>IFERROR(INDEX('[1]Link Out Forecast'!$F$6:$F$250,MATCH($J57,'[1]Link Out Forecast'!$C$6:$C$250,0),1),"")</f>
        <v/>
      </c>
      <c r="N57" s="29" t="str">
        <f>IFERROR(INDEX('[1]Link Out Forecast'!$G$6:$G$250,MATCH($J57,'[1]Link Out Forecast'!$C$6:$C$250,0),1),"")</f>
        <v/>
      </c>
      <c r="O57" s="29" t="str">
        <f>IFERROR(INDEX('[1]Link Out Forecast'!$H$6:$H$250,MATCH($J57,'[1]Link Out Forecast'!$C$6:$C$250,0),1),"")</f>
        <v/>
      </c>
      <c r="P57" s="29" t="str">
        <f>IFERROR(INDEX('[1]Link Out Forecast'!$I$6:$I$250,MATCH($J57,'[1]Link Out Forecast'!$C$6:$C$250,0),1),"")</f>
        <v/>
      </c>
      <c r="Q57" s="29" t="str">
        <f>IFERROR(INDEX('[1]Link Out Forecast'!$J$6:$J$250,MATCH($J57,'[1]Link Out Forecast'!$C$6:$C$250,0),1),"")</f>
        <v/>
      </c>
      <c r="R57" s="29" t="str">
        <f>IFERROR(INDEX('[1]Link Out Forecast'!$K$6:$K$250,MATCH($J57,'[1]Link Out Forecast'!$C$6:$C$250,0),1),"")</f>
        <v/>
      </c>
      <c r="S57" s="29" t="str">
        <f>IFERROR(INDEX('[1]Link Out Forecast'!$L$6:$L$250,MATCH($J57,'[1]Link Out Forecast'!$C$6:$C$250,0),1),"")</f>
        <v/>
      </c>
      <c r="T57" s="29" t="str">
        <f>IFERROR(INDEX('[1]Link Out Forecast'!$M$6:$M$250,MATCH($J57,'[1]Link Out Forecast'!$C$6:$C$250,0),1),"")</f>
        <v/>
      </c>
      <c r="U57" s="29" t="str">
        <f>IFERROR(INDEX('[1]Link Out Forecast'!$N$6:$N$250,MATCH($J57,'[1]Link Out Forecast'!$C$6:$C$250,0),1),"")</f>
        <v/>
      </c>
      <c r="V57" s="29" t="str">
        <f>IFERROR(INDEX('[1]Link Out Forecast'!$O$6:$O$250,MATCH($J57,'[1]Link Out Forecast'!$C$6:$C$250,0),1),"")</f>
        <v/>
      </c>
      <c r="W57" s="29" t="str">
        <f>IFERROR(INDEX('[1]Link Out Forecast'!$P$6:$P$250,MATCH($J57,'[1]Link Out Forecast'!$C$6:$C$250,0),1),"")</f>
        <v/>
      </c>
      <c r="X57" s="29" t="str">
        <f>IFERROR(INDEX('[1]Link Out Forecast'!$Q$6:$Q$250,MATCH($J57,'[1]Link Out Forecast'!$C$6:$C$250,0),1),"")</f>
        <v/>
      </c>
      <c r="Y57" s="29" t="str">
        <f>IFERROR(INDEX('[1]Link Out Forecast'!$R$6:$R$250,MATCH($J57,'[1]Link Out Forecast'!$C$6:$C$250,0),1),"")</f>
        <v/>
      </c>
    </row>
    <row r="58" spans="1:26">
      <c r="A58" s="39"/>
      <c r="B58" s="46"/>
      <c r="C58" s="46"/>
      <c r="D58" s="46"/>
      <c r="E58" s="46"/>
      <c r="F58" s="49"/>
      <c r="M58" s="29"/>
      <c r="N58" s="29"/>
      <c r="O58" s="29"/>
      <c r="P58" s="29"/>
      <c r="Q58" s="29"/>
      <c r="R58" s="29"/>
      <c r="S58" s="29"/>
      <c r="T58" s="29"/>
      <c r="U58" s="29"/>
      <c r="V58" s="29"/>
      <c r="W58" s="29"/>
      <c r="X58" s="29"/>
      <c r="Y58" s="29"/>
    </row>
    <row r="59" spans="1:26" ht="15" thickBot="1">
      <c r="A59" s="39"/>
      <c r="B59" s="46"/>
      <c r="C59" s="46"/>
      <c r="D59" s="46"/>
      <c r="E59" s="46"/>
      <c r="F59" s="49"/>
      <c r="K59" s="2" t="s">
        <v>25</v>
      </c>
      <c r="M59" s="32">
        <f t="shared" ref="M59:Y59" si="4">SUM(M41:M58)</f>
        <v>56420</v>
      </c>
      <c r="N59" s="32">
        <f t="shared" si="4"/>
        <v>56420</v>
      </c>
      <c r="O59" s="32">
        <f t="shared" si="4"/>
        <v>56420</v>
      </c>
      <c r="P59" s="32">
        <f t="shared" si="4"/>
        <v>56420</v>
      </c>
      <c r="Q59" s="32">
        <f t="shared" si="4"/>
        <v>102052</v>
      </c>
      <c r="R59" s="32">
        <f t="shared" si="4"/>
        <v>56420</v>
      </c>
      <c r="S59" s="32">
        <f t="shared" si="4"/>
        <v>55720</v>
      </c>
      <c r="T59" s="32">
        <f t="shared" si="4"/>
        <v>55720</v>
      </c>
      <c r="U59" s="32">
        <f t="shared" si="4"/>
        <v>55720</v>
      </c>
      <c r="V59" s="32">
        <f t="shared" si="4"/>
        <v>55720</v>
      </c>
      <c r="W59" s="32">
        <f t="shared" si="4"/>
        <v>55720</v>
      </c>
      <c r="X59" s="32">
        <f t="shared" si="4"/>
        <v>55720</v>
      </c>
      <c r="Y59" s="32">
        <f t="shared" si="4"/>
        <v>718472</v>
      </c>
    </row>
    <row r="60" spans="1:26" ht="15" thickTop="1">
      <c r="A60" s="39"/>
      <c r="B60" s="46"/>
      <c r="C60" s="46"/>
      <c r="D60" s="46"/>
      <c r="E60" s="46"/>
      <c r="F60" s="46"/>
    </row>
    <row r="61" spans="1:26">
      <c r="A61" s="39"/>
      <c r="X61" s="9"/>
      <c r="Y61" s="121"/>
      <c r="Z61" s="9"/>
    </row>
    <row r="62" spans="1:26">
      <c r="X62" s="9"/>
      <c r="Y62" s="113"/>
      <c r="Z62" s="9"/>
    </row>
    <row r="63" spans="1:26">
      <c r="X63" s="9"/>
      <c r="Y63" s="113"/>
      <c r="Z63" s="9"/>
    </row>
    <row r="64" spans="1:26">
      <c r="X64" s="9"/>
      <c r="Y64" s="9"/>
      <c r="Z64" s="9"/>
    </row>
    <row r="65" spans="1:26">
      <c r="A65" s="4" t="s">
        <v>69</v>
      </c>
      <c r="X65" s="9"/>
      <c r="Y65" s="9"/>
      <c r="Z65" s="9"/>
    </row>
    <row r="66" spans="1:26">
      <c r="A66" s="59" t="s">
        <v>68</v>
      </c>
      <c r="B66" s="113">
        <f>'[2]Link Out'!$E$34</f>
        <v>0.27900000000000003</v>
      </c>
      <c r="C66" s="28" t="s">
        <v>91</v>
      </c>
      <c r="D66" s="9"/>
      <c r="E66" s="9"/>
    </row>
    <row r="69" spans="1:26">
      <c r="A69" s="84" t="s">
        <v>74</v>
      </c>
      <c r="B69" s="85" t="s">
        <v>75</v>
      </c>
    </row>
    <row r="70" spans="1:26">
      <c r="A70" s="73" t="s">
        <v>89</v>
      </c>
      <c r="B70" s="58">
        <f>+'[1]Link Out North Middletown'!$C$8</f>
        <v>401</v>
      </c>
    </row>
    <row r="71" spans="1:26">
      <c r="A71" s="59"/>
      <c r="B71" s="58"/>
    </row>
    <row r="72" spans="1:26">
      <c r="A72" s="84" t="s">
        <v>77</v>
      </c>
    </row>
    <row r="73" spans="1:26">
      <c r="A73" s="59" t="str">
        <f>+'[1]Rate Case Constants'!$A$47</f>
        <v>Total Water Customers</v>
      </c>
    </row>
    <row r="74" spans="1:26">
      <c r="A74" s="59" t="str">
        <f>+'[1]Rate Case Constants'!A48</f>
        <v>Average - July 2019-June 2020</v>
      </c>
      <c r="B74" s="109">
        <f>+'[1]Rate Case Constants'!C48</f>
        <v>133284</v>
      </c>
    </row>
    <row r="75" spans="1:26">
      <c r="A75" s="59" t="str">
        <f>+'[1]Rate Case Constants'!A49</f>
        <v>Wastewater as of 8/31/18</v>
      </c>
      <c r="B75" s="110">
        <f>+'[1]Rate Case Constants'!C49</f>
        <v>695</v>
      </c>
    </row>
    <row r="76" spans="1:26">
      <c r="A76" s="59" t="str">
        <f>+'[1]Rate Case Constants'!A50</f>
        <v>Total Customers</v>
      </c>
      <c r="B76" s="109">
        <f>+'[1]Rate Case Constants'!C50</f>
        <v>133979</v>
      </c>
    </row>
    <row r="77" spans="1:26">
      <c r="A77" s="59" t="str">
        <f>+'[1]Rate Case Constants'!A51</f>
        <v>Less Dual</v>
      </c>
      <c r="B77" s="109">
        <f>+'[1]Rate Case Constants'!C51</f>
        <v>-550</v>
      </c>
    </row>
    <row r="78" spans="1:26">
      <c r="A78" s="59"/>
      <c r="B78" s="109">
        <f>+'[1]Rate Case Constants'!C52</f>
        <v>133429</v>
      </c>
    </row>
    <row r="79" spans="1:26">
      <c r="A79" s="59"/>
      <c r="B79" s="111"/>
    </row>
    <row r="80" spans="1:26">
      <c r="A80" s="59" t="str">
        <f>+'[1]Rate Case Constants'!A54</f>
        <v>Water Percentage</v>
      </c>
      <c r="B80" s="112">
        <f>+'[1]Rate Case Constants'!C54</f>
        <v>0.99891327972179966</v>
      </c>
    </row>
    <row r="81" spans="1:2">
      <c r="A81" s="59" t="str">
        <f>+'[1]Rate Case Constants'!A55</f>
        <v>Wastewater Percentage</v>
      </c>
      <c r="B81" s="112">
        <f>+'[1]Rate Case Constants'!C55</f>
        <v>1.0867202782003371E-3</v>
      </c>
    </row>
  </sheetData>
  <printOptions horizontalCentered="1" verticalCentered="1"/>
  <pageMargins left="0.75" right="0.75" top="0.75" bottom="0.75" header="0.3" footer="0.3"/>
  <pageSetup scale="26" orientation="landscape" blackAndWhite="1"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109375" defaultRowHeight="14.4"/>
  <cols>
    <col min="1" max="1" width="11.6640625" style="2" customWidth="1"/>
    <col min="2" max="2" width="22.6640625" style="2" customWidth="1"/>
    <col min="3" max="6" width="18.6640625" style="2" customWidth="1"/>
    <col min="7" max="16384" width="9.109375" style="2"/>
  </cols>
  <sheetData>
    <row r="1" spans="1:6" ht="55.2" customHeight="1">
      <c r="A1" s="7" t="s">
        <v>17</v>
      </c>
      <c r="B1" s="7" t="s">
        <v>1</v>
      </c>
      <c r="C1" s="7" t="s">
        <v>16</v>
      </c>
      <c r="D1" s="12" t="str">
        <f>'Link In'!C7</f>
        <v>Base Year for the 12 Months Ended 2/28/19</v>
      </c>
      <c r="E1" s="13" t="s">
        <v>18</v>
      </c>
      <c r="F1" s="13" t="s">
        <v>19</v>
      </c>
    </row>
    <row r="2" spans="1:6">
      <c r="A2" s="8"/>
    </row>
    <row r="3" spans="1:6" ht="15" thickBot="1">
      <c r="A3" s="8" t="str">
        <f>'Link In'!H12</f>
        <v>P36</v>
      </c>
      <c r="B3" s="2" t="str">
        <f>'Link In'!A32</f>
        <v>Insurance Other than Group</v>
      </c>
      <c r="C3" s="2" t="str">
        <f>'Link In'!A36</f>
        <v>Schedule D-2.3</v>
      </c>
      <c r="D3" s="52">
        <f>ROUND(Exhibit!C15,0)</f>
        <v>686069</v>
      </c>
      <c r="E3" s="52">
        <f>ROUND(Exhibit!E23,0)</f>
        <v>81019</v>
      </c>
      <c r="F3" s="52">
        <f>ROUND(Exhibit!E26,0)</f>
        <v>767088</v>
      </c>
    </row>
    <row r="4" spans="1:6" ht="15" thickTop="1">
      <c r="A4" s="8"/>
    </row>
    <row r="5" spans="1:6">
      <c r="A5" s="8"/>
    </row>
    <row r="6" spans="1:6">
      <c r="A6" s="8"/>
    </row>
    <row r="7" spans="1:6">
      <c r="A7" s="14" t="s">
        <v>8</v>
      </c>
      <c r="D7" s="10" t="s">
        <v>22</v>
      </c>
    </row>
    <row r="8" spans="1:6">
      <c r="A8" s="15">
        <f>'Summary by Account'!A14</f>
        <v>55110000</v>
      </c>
      <c r="B8" s="16" t="str">
        <f>'Summary by Account'!B14</f>
        <v>Ins Vehicle</v>
      </c>
      <c r="C8" s="8"/>
      <c r="D8" s="74">
        <f>+'Summary by Account'!E14+'Summary by Account'!G14</f>
        <v>29562</v>
      </c>
    </row>
    <row r="9" spans="1:6">
      <c r="A9" s="15">
        <f>'Summary by Account'!A15</f>
        <v>55710000</v>
      </c>
      <c r="B9" s="16" t="str">
        <f>'Summary by Account'!B15</f>
        <v>Ins General Liabilty</v>
      </c>
      <c r="C9" s="8"/>
      <c r="D9" s="17">
        <f>+'Summary by Account'!E15+'Summary by Account'!E24+'Summary by Account'!G15</f>
        <v>534227</v>
      </c>
    </row>
    <row r="10" spans="1:6">
      <c r="A10" s="15">
        <f>'Summary by Account'!A16</f>
        <v>55720000</v>
      </c>
      <c r="B10" s="16" t="str">
        <f>'Summary by Account'!B16</f>
        <v>Ins Work Comp</v>
      </c>
      <c r="C10" s="8"/>
      <c r="D10" s="17">
        <f>+'Summary by Account'!E16+'Summary by Account'!E25+'Summary by Account'!G16</f>
        <v>91818</v>
      </c>
    </row>
    <row r="11" spans="1:6">
      <c r="A11" s="15">
        <f>'Summary by Account'!A17</f>
        <v>55720100</v>
      </c>
      <c r="B11" s="16" t="str">
        <f>'Summary by Account'!B17</f>
        <v>Ins W/C Cap Credits</v>
      </c>
      <c r="C11" s="8"/>
      <c r="D11" s="17">
        <f>+'Summary by Account'!E17+'Summary by Account'!G17</f>
        <v>-25645</v>
      </c>
    </row>
    <row r="12" spans="1:6">
      <c r="A12" s="15">
        <f>'Summary by Account'!A18</f>
        <v>55730000</v>
      </c>
      <c r="B12" s="16" t="str">
        <f>'Summary by Account'!B18</f>
        <v>Ins Other</v>
      </c>
      <c r="C12" s="8"/>
      <c r="D12" s="17">
        <f>+'Summary by Account'!E18+'Summary by Account'!G18</f>
        <v>21814</v>
      </c>
    </row>
    <row r="13" spans="1:6">
      <c r="A13" s="15">
        <f>'Summary by Account'!A19</f>
        <v>55740000</v>
      </c>
      <c r="B13" s="16" t="str">
        <f>'Summary by Account'!B19</f>
        <v>Ins Property</v>
      </c>
      <c r="C13" s="8"/>
      <c r="D13" s="17">
        <f>+'Summary by Account'!E19+'Summary by Account'!G19</f>
        <v>115312</v>
      </c>
    </row>
    <row r="14" spans="1:6">
      <c r="A14" s="15"/>
      <c r="B14" s="16"/>
      <c r="C14" s="8"/>
      <c r="D14" s="17"/>
    </row>
    <row r="15" spans="1:6">
      <c r="A15" s="15"/>
      <c r="B15" s="16"/>
      <c r="C15" s="8"/>
      <c r="D15" s="17"/>
    </row>
    <row r="16" spans="1:6">
      <c r="A16" s="15"/>
      <c r="B16" s="16"/>
      <c r="C16" s="8"/>
      <c r="D16" s="17"/>
    </row>
    <row r="17" spans="1:4">
      <c r="A17" s="15"/>
      <c r="B17" s="16"/>
      <c r="C17" s="8"/>
      <c r="D17" s="17"/>
    </row>
    <row r="18" spans="1:4">
      <c r="A18" s="15"/>
      <c r="B18" s="16"/>
      <c r="C18" s="8"/>
      <c r="D18" s="17"/>
    </row>
    <row r="19" spans="1:4">
      <c r="A19" s="15"/>
      <c r="B19" s="16"/>
      <c r="C19" s="8"/>
      <c r="D19" s="17"/>
    </row>
    <row r="20" spans="1:4">
      <c r="A20" s="15"/>
      <c r="B20" s="54"/>
      <c r="C20" s="53"/>
      <c r="D20" s="60"/>
    </row>
    <row r="21" spans="1:4" ht="15" thickBot="1">
      <c r="A21" s="15"/>
      <c r="B21" s="16"/>
      <c r="C21" s="8"/>
      <c r="D21" s="40">
        <f>SUM(D8:D20)</f>
        <v>767088</v>
      </c>
    </row>
    <row r="22" spans="1:4" ht="15" thickTop="1">
      <c r="A22" s="8"/>
      <c r="B22" s="8"/>
      <c r="C22" s="8"/>
      <c r="D22" s="8"/>
    </row>
    <row r="23" spans="1:4">
      <c r="A23" s="14" t="s">
        <v>11</v>
      </c>
      <c r="B23" s="8"/>
      <c r="C23" s="8"/>
      <c r="D23" s="8"/>
    </row>
    <row r="25" spans="1:4">
      <c r="A25" s="2" t="str">
        <f>'Link In'!A35</f>
        <v>W/P - 3-8</v>
      </c>
    </row>
    <row r="26" spans="1:4">
      <c r="A26" s="2" t="str">
        <f ca="1">Exhibit!F2</f>
        <v>O&amp;M\[KAWC 2018 Rate Case - IOTG Exhibit.xlsx]Exhibit</v>
      </c>
    </row>
    <row r="30" spans="1:4">
      <c r="A30" s="6" t="s">
        <v>85</v>
      </c>
    </row>
    <row r="31" spans="1:4">
      <c r="A31" s="2" t="str">
        <f>+'Link In'!A70</f>
        <v>North Middletown Acquisition</v>
      </c>
      <c r="D31" s="34">
        <f>+'Workpaper 3'!F26</f>
        <v>2302.5834618415952</v>
      </c>
    </row>
    <row r="32" spans="1:4">
      <c r="D32" s="34"/>
    </row>
  </sheetData>
  <printOptions horizontalCentered="1" verticalCentered="1"/>
  <pageMargins left="0.75" right="0.75" top="0.75" bottom="0.75" header="0.3" footer="0.3"/>
  <pageSetup orientation="landscape" blackAndWhite="1"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zoomScaleNormal="100" workbookViewId="0"/>
  </sheetViews>
  <sheetFormatPr defaultColWidth="9.109375" defaultRowHeight="14.4"/>
  <cols>
    <col min="1" max="1" width="5.6640625" style="2" customWidth="1"/>
    <col min="2" max="2" width="38.88671875" style="2" customWidth="1"/>
    <col min="3" max="4" width="12.6640625" style="2" customWidth="1"/>
    <col min="5" max="5" width="14" style="2" customWidth="1"/>
    <col min="6" max="6" width="33" style="2" customWidth="1"/>
    <col min="7" max="16384" width="9.109375" style="2"/>
  </cols>
  <sheetData>
    <row r="1" spans="1:6">
      <c r="A1" s="1" t="s">
        <v>9</v>
      </c>
      <c r="B1" s="1"/>
      <c r="C1" s="1"/>
      <c r="D1" s="1"/>
      <c r="F1" s="4" t="str">
        <f>'Link In'!A35</f>
        <v>W/P - 3-8</v>
      </c>
    </row>
    <row r="2" spans="1:6">
      <c r="A2" s="1" t="s">
        <v>10</v>
      </c>
      <c r="B2" s="1"/>
      <c r="C2" s="1"/>
      <c r="D2" s="1"/>
      <c r="F2" s="5" t="str">
        <f ca="1">RIGHT(CELL("filename",$A$1),LEN(CELL("filename",$A$1))-SEARCH("\O&amp;M",CELL("filename",$A$1),1))</f>
        <v>O&amp;M\[KAWC 2018 Rate Case - IOTG Exhibit.xlsx]Exhibit</v>
      </c>
    </row>
    <row r="4" spans="1:6">
      <c r="A4" s="129" t="str">
        <f>'Link In'!A1</f>
        <v>Kentucky American Water Company</v>
      </c>
      <c r="B4" s="129"/>
      <c r="C4" s="129"/>
      <c r="D4" s="129"/>
      <c r="E4" s="129"/>
      <c r="F4" s="129"/>
    </row>
    <row r="5" spans="1:6">
      <c r="A5" s="129" t="str">
        <f>'Link In'!A3</f>
        <v>Case No. 2018-00358</v>
      </c>
      <c r="B5" s="129"/>
      <c r="C5" s="129"/>
      <c r="D5" s="129"/>
      <c r="E5" s="129"/>
      <c r="F5" s="129"/>
    </row>
    <row r="6" spans="1:6">
      <c r="A6" s="129" t="str">
        <f>'Link In'!A33</f>
        <v>Base Year Adjustment Insurance Other than Group</v>
      </c>
      <c r="B6" s="129"/>
      <c r="C6" s="129"/>
      <c r="D6" s="129"/>
      <c r="E6" s="129"/>
      <c r="F6" s="129"/>
    </row>
    <row r="7" spans="1:6">
      <c r="A7" s="130" t="str">
        <f>'Link In'!A6</f>
        <v>For the 12 Months Ending June 30, 2020</v>
      </c>
      <c r="B7" s="130"/>
      <c r="C7" s="130"/>
      <c r="D7" s="130"/>
      <c r="E7" s="130"/>
      <c r="F7" s="130"/>
    </row>
    <row r="9" spans="1:6">
      <c r="A9" s="6" t="str">
        <f>'Link In'!A30</f>
        <v>Witness Responsible:   Melissa Schwarzell</v>
      </c>
      <c r="C9" s="6"/>
      <c r="D9" s="6"/>
    </row>
    <row r="10" spans="1:6">
      <c r="A10" s="6" t="str">
        <f>'Link In'!A14</f>
        <v>Type of Filing: __X__ Original  _____ Updated  _____ Revised</v>
      </c>
      <c r="C10" s="6"/>
      <c r="D10" s="6"/>
    </row>
    <row r="11" spans="1:6">
      <c r="A11" s="6"/>
      <c r="C11" s="6"/>
      <c r="D11" s="6"/>
    </row>
    <row r="13" spans="1:6" ht="28.8">
      <c r="A13" s="7" t="s">
        <v>0</v>
      </c>
      <c r="B13" s="7" t="s">
        <v>1</v>
      </c>
      <c r="C13" s="7" t="str">
        <f>'Link In'!B7</f>
        <v>Base Year at 2/28/19</v>
      </c>
      <c r="D13" s="7" t="s">
        <v>3</v>
      </c>
      <c r="E13" s="7" t="str">
        <f>'Link In'!B9</f>
        <v>Forecast Year at 6/30/2020</v>
      </c>
      <c r="F13" s="7" t="s">
        <v>2</v>
      </c>
    </row>
    <row r="15" spans="1:6">
      <c r="A15" s="8">
        <v>1</v>
      </c>
      <c r="B15" s="2" t="str">
        <f>'Link In'!C7</f>
        <v>Base Year for the 12 Months Ended 2/28/19</v>
      </c>
      <c r="C15" s="41">
        <f>ROUND('Link In'!Y30,0)</f>
        <v>686069</v>
      </c>
      <c r="D15" s="42">
        <v>0</v>
      </c>
      <c r="E15" s="42">
        <f>C15</f>
        <v>686069</v>
      </c>
    </row>
    <row r="16" spans="1:6">
      <c r="A16" s="8">
        <v>2</v>
      </c>
    </row>
    <row r="17" spans="1:6">
      <c r="A17" s="8">
        <v>3</v>
      </c>
      <c r="C17" s="33"/>
      <c r="D17" s="33"/>
      <c r="E17" s="33"/>
    </row>
    <row r="18" spans="1:6">
      <c r="A18" s="8">
        <v>4</v>
      </c>
      <c r="B18" s="6" t="s">
        <v>4</v>
      </c>
      <c r="C18" s="33"/>
      <c r="D18" s="33"/>
      <c r="E18" s="33"/>
    </row>
    <row r="19" spans="1:6">
      <c r="A19" s="8">
        <v>5</v>
      </c>
      <c r="B19" s="83" t="s">
        <v>31</v>
      </c>
      <c r="C19" s="33"/>
      <c r="D19" s="37">
        <f>ROUND('Summary by Account'!D21,2)</f>
        <v>79261</v>
      </c>
      <c r="E19" s="33"/>
      <c r="F19" s="9" t="str">
        <f>'Link In'!A36</f>
        <v>Schedule D-2.3</v>
      </c>
    </row>
    <row r="20" spans="1:6">
      <c r="A20" s="8">
        <v>6</v>
      </c>
      <c r="B20" s="93" t="s">
        <v>92</v>
      </c>
      <c r="C20" s="33"/>
      <c r="D20" s="37">
        <f>+'Summary by Account'!E24*1</f>
        <v>-445</v>
      </c>
      <c r="E20" s="33"/>
    </row>
    <row r="21" spans="1:6">
      <c r="A21" s="8">
        <v>7</v>
      </c>
      <c r="B21" s="93" t="s">
        <v>32</v>
      </c>
      <c r="C21" s="33"/>
      <c r="D21" s="37">
        <f>+'Summary by Account'!E25*1</f>
        <v>-100</v>
      </c>
      <c r="E21" s="33"/>
    </row>
    <row r="22" spans="1:6">
      <c r="A22" s="8">
        <v>8</v>
      </c>
      <c r="B22" s="93" t="str">
        <f>+'Link In'!A70</f>
        <v>North Middletown Acquisition</v>
      </c>
      <c r="C22" s="33"/>
      <c r="D22" s="37">
        <f>+'Summary by Account'!E23</f>
        <v>2303</v>
      </c>
      <c r="E22" s="33"/>
    </row>
    <row r="23" spans="1:6">
      <c r="A23" s="8">
        <v>9</v>
      </c>
      <c r="B23" s="6" t="s">
        <v>5</v>
      </c>
      <c r="C23" s="33"/>
      <c r="D23" s="51">
        <f>SUM(D19:D22)</f>
        <v>81019</v>
      </c>
      <c r="E23" s="51">
        <f>D23</f>
        <v>81019</v>
      </c>
    </row>
    <row r="24" spans="1:6">
      <c r="A24" s="8">
        <v>10</v>
      </c>
      <c r="C24" s="33"/>
      <c r="D24" s="33"/>
      <c r="E24" s="33"/>
    </row>
    <row r="25" spans="1:6">
      <c r="A25" s="8">
        <v>11</v>
      </c>
    </row>
    <row r="26" spans="1:6" ht="15" thickBot="1">
      <c r="A26" s="8">
        <v>12</v>
      </c>
      <c r="B26" s="6" t="str">
        <f>'Link In'!C9</f>
        <v>Forecasted Year at Present Rates</v>
      </c>
      <c r="E26" s="43">
        <f>E15+E23</f>
        <v>767088</v>
      </c>
    </row>
    <row r="27" spans="1:6" ht="15" thickTop="1">
      <c r="A27" s="8">
        <v>13</v>
      </c>
    </row>
  </sheetData>
  <mergeCells count="4">
    <mergeCell ref="A4:F4"/>
    <mergeCell ref="A5:F5"/>
    <mergeCell ref="A6:F6"/>
    <mergeCell ref="A7:F7"/>
  </mergeCells>
  <printOptions horizontalCentered="1" verticalCentered="1"/>
  <pageMargins left="0.75" right="0.75" top="0.75" bottom="0.75" header="0.3" footer="0.3"/>
  <pageSetup orientation="landscape" blackAndWhite="1" r:id="rId1"/>
  <headerFooter>
    <oddHeader xml:space="preserve">&amp;R&amp;10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heetViews>
  <sheetFormatPr defaultColWidth="9.109375" defaultRowHeight="14.4"/>
  <cols>
    <col min="1" max="1" width="18.5546875" style="2" customWidth="1"/>
    <col min="2" max="2" width="41.44140625" style="2" bestFit="1" customWidth="1"/>
    <col min="3" max="5" width="14.6640625" style="2" customWidth="1"/>
    <col min="6" max="6" width="8.109375" style="2" bestFit="1" customWidth="1"/>
    <col min="7" max="7" width="12" style="2" bestFit="1" customWidth="1"/>
    <col min="8" max="8" width="9.109375" style="2"/>
    <col min="9" max="9" width="11.109375" style="2" bestFit="1" customWidth="1"/>
    <col min="10" max="16384" width="9.109375" style="2"/>
  </cols>
  <sheetData>
    <row r="1" spans="1:10">
      <c r="A1" s="1" t="s">
        <v>9</v>
      </c>
      <c r="B1" s="1"/>
      <c r="C1" s="1"/>
      <c r="D1" s="1"/>
      <c r="E1" s="4" t="str">
        <f>'Link In'!A35</f>
        <v>W/P - 3-8</v>
      </c>
    </row>
    <row r="2" spans="1:10">
      <c r="A2" s="1" t="s">
        <v>10</v>
      </c>
      <c r="B2" s="1"/>
      <c r="C2" s="1"/>
      <c r="D2" s="1"/>
      <c r="E2" s="5" t="str">
        <f ca="1">RIGHT(CELL("filename",$A$1),LEN(CELL("filename",$A$1))-SEARCH("\O&amp;M",CELL("filename",$A$1),1))</f>
        <v>O&amp;M\[KAWC 2018 Rate Case - IOTG Exhibit.xlsx]Summary by Account</v>
      </c>
    </row>
    <row r="4" spans="1:10">
      <c r="A4" s="129" t="str">
        <f>'Link In'!A1</f>
        <v>Kentucky American Water Company</v>
      </c>
      <c r="B4" s="129"/>
      <c r="C4" s="129"/>
      <c r="D4" s="129"/>
      <c r="E4" s="129"/>
    </row>
    <row r="5" spans="1:10">
      <c r="A5" s="129" t="str">
        <f>'Link In'!A3</f>
        <v>Case No. 2018-00358</v>
      </c>
      <c r="B5" s="129"/>
      <c r="C5" s="129"/>
      <c r="D5" s="129"/>
      <c r="E5" s="129"/>
    </row>
    <row r="6" spans="1:10">
      <c r="A6" s="129" t="str">
        <f>'Link In'!A33</f>
        <v>Base Year Adjustment Insurance Other than Group</v>
      </c>
      <c r="B6" s="129"/>
      <c r="C6" s="129"/>
      <c r="D6" s="129"/>
      <c r="E6" s="129"/>
    </row>
    <row r="7" spans="1:10">
      <c r="A7" s="130" t="str">
        <f>'Link In'!A6</f>
        <v>For the 12 Months Ending June 30, 2020</v>
      </c>
      <c r="B7" s="130"/>
      <c r="C7" s="130"/>
      <c r="D7" s="130"/>
      <c r="E7" s="130"/>
    </row>
    <row r="9" spans="1:10">
      <c r="A9" s="6" t="str">
        <f>'Link In'!A30</f>
        <v>Witness Responsible:   Melissa Schwarzell</v>
      </c>
    </row>
    <row r="10" spans="1:10">
      <c r="A10" s="6" t="str">
        <f>'Link In'!A14</f>
        <v>Type of Filing: __X__ Original  _____ Updated  _____ Revised</v>
      </c>
    </row>
    <row r="11" spans="1:10">
      <c r="A11" s="6"/>
    </row>
    <row r="12" spans="1:10" ht="43.2">
      <c r="A12" s="10" t="s">
        <v>20</v>
      </c>
      <c r="B12" s="10" t="s">
        <v>21</v>
      </c>
      <c r="C12" s="7" t="str">
        <f>'Link In'!B7</f>
        <v>Base Year at 2/28/19</v>
      </c>
      <c r="D12" s="7" t="s">
        <v>3</v>
      </c>
      <c r="E12" s="7" t="str">
        <f>'Link In'!B9</f>
        <v>Forecast Year at 6/30/2020</v>
      </c>
      <c r="F12" s="133" t="s">
        <v>90</v>
      </c>
      <c r="G12" s="119" t="str">
        <f>+D23</f>
        <v>North Middletown Acquisition</v>
      </c>
    </row>
    <row r="14" spans="1:10">
      <c r="A14" s="2">
        <f>'Link In'!J12</f>
        <v>55110000</v>
      </c>
      <c r="B14" s="11" t="str">
        <f>'Link In'!K12</f>
        <v>Ins Vehicle</v>
      </c>
      <c r="C14" s="34">
        <f>'Link In'!Y12</f>
        <v>29358</v>
      </c>
      <c r="D14" s="34">
        <f t="shared" ref="D14" si="0">E14-C14</f>
        <v>115</v>
      </c>
      <c r="E14" s="36">
        <f>ROUND('Workpaper 1'!J25,0)</f>
        <v>29473</v>
      </c>
      <c r="F14" s="120">
        <f>ROUND(E14/$E$21,5)</f>
        <v>3.8510000000000003E-2</v>
      </c>
      <c r="G14" s="36">
        <f t="shared" ref="G14:G19" si="1">ROUND(F14*$E$23,0)</f>
        <v>89</v>
      </c>
      <c r="I14" s="29"/>
      <c r="J14" s="29"/>
    </row>
    <row r="15" spans="1:10">
      <c r="A15" s="2">
        <f>'Link In'!J13</f>
        <v>55710000</v>
      </c>
      <c r="B15" s="11" t="str">
        <f>'Link In'!K13</f>
        <v>Ins General Liabilty</v>
      </c>
      <c r="C15" s="17">
        <f>'Link In'!Y13</f>
        <v>427078</v>
      </c>
      <c r="D15" s="17">
        <f t="shared" ref="D15:D19" si="2">E15-C15</f>
        <v>105990</v>
      </c>
      <c r="E15" s="17">
        <f>ROUND(SUM('Workpaper 1'!J26+'Workpaper 1'!J28+'Workpaper 1'!J29+'Workpaper 1'!J30+'Workpaper 1'!J31),0)</f>
        <v>533068</v>
      </c>
      <c r="F15" s="120">
        <f t="shared" ref="F15:F19" si="3">ROUND(E15/$E$21,5)</f>
        <v>0.69652000000000003</v>
      </c>
      <c r="G15" s="17">
        <f t="shared" si="1"/>
        <v>1604</v>
      </c>
      <c r="I15" s="29"/>
      <c r="J15" s="29"/>
    </row>
    <row r="16" spans="1:10">
      <c r="A16" s="2">
        <f>'Link In'!J14</f>
        <v>55720000</v>
      </c>
      <c r="B16" s="11" t="str">
        <f>'Link In'!K14</f>
        <v>Ins Work Comp</v>
      </c>
      <c r="C16" s="17">
        <f>'Link In'!Y14</f>
        <v>105428</v>
      </c>
      <c r="D16" s="17">
        <f t="shared" si="2"/>
        <v>-13786</v>
      </c>
      <c r="E16" s="17">
        <f>ROUND('Workpaper 1'!J27,0)</f>
        <v>91642</v>
      </c>
      <c r="F16" s="120">
        <f t="shared" si="3"/>
        <v>0.11974</v>
      </c>
      <c r="G16" s="17">
        <f t="shared" si="1"/>
        <v>276</v>
      </c>
      <c r="I16" s="29"/>
      <c r="J16" s="29"/>
    </row>
    <row r="17" spans="1:10">
      <c r="A17" s="2">
        <f>'Link In'!J15</f>
        <v>55720100</v>
      </c>
      <c r="B17" s="11" t="str">
        <f>'Link In'!K15</f>
        <v>Ins W/C Cap Credits</v>
      </c>
      <c r="C17" s="17">
        <f>'Link In'!Y15</f>
        <v>-45629</v>
      </c>
      <c r="D17" s="17">
        <f t="shared" si="2"/>
        <v>20061</v>
      </c>
      <c r="E17" s="17">
        <f>ROUND('Workpaper 1'!J40,0)</f>
        <v>-25568</v>
      </c>
      <c r="F17" s="120">
        <f t="shared" si="3"/>
        <v>-3.3410000000000002E-2</v>
      </c>
      <c r="G17" s="17">
        <f t="shared" si="1"/>
        <v>-77</v>
      </c>
      <c r="I17" s="29"/>
      <c r="J17" s="29"/>
    </row>
    <row r="18" spans="1:10">
      <c r="A18" s="2">
        <f>'Link In'!J16</f>
        <v>55730000</v>
      </c>
      <c r="B18" s="11" t="str">
        <f>'Link In'!K16</f>
        <v>Ins Other</v>
      </c>
      <c r="C18" s="17">
        <f>'Link In'!Y16</f>
        <v>112354</v>
      </c>
      <c r="D18" s="17">
        <f t="shared" si="2"/>
        <v>-90605</v>
      </c>
      <c r="E18" s="17">
        <f>ROUND(SUM('Workpaper 1'!J19+'Workpaper 1'!J20+'Workpaper 1'!J21+'Workpaper 1'!J22+'Workpaper 1'!J23+'Workpaper 1'!J24+'Workpaper 1'!J33+'Workpaper 1'!J34+'Workpaper 1'!J35),0)</f>
        <v>21749</v>
      </c>
      <c r="F18" s="120">
        <f t="shared" si="3"/>
        <v>2.8420000000000001E-2</v>
      </c>
      <c r="G18" s="17">
        <f t="shared" si="1"/>
        <v>65</v>
      </c>
      <c r="I18" s="29"/>
      <c r="J18" s="29"/>
    </row>
    <row r="19" spans="1:10">
      <c r="A19" s="2">
        <f>'Link In'!J17</f>
        <v>55740000</v>
      </c>
      <c r="B19" s="11" t="str">
        <f>'Link In'!K17</f>
        <v>Ins Property</v>
      </c>
      <c r="C19" s="17">
        <f>'Link In'!Y17</f>
        <v>57480</v>
      </c>
      <c r="D19" s="17">
        <f t="shared" si="2"/>
        <v>57486</v>
      </c>
      <c r="E19" s="17">
        <f>ROUND('Workpaper 1'!J32,0)</f>
        <v>114966</v>
      </c>
      <c r="F19" s="120">
        <f t="shared" si="3"/>
        <v>0.15021999999999999</v>
      </c>
      <c r="G19" s="17">
        <f t="shared" si="1"/>
        <v>346</v>
      </c>
      <c r="I19" s="29"/>
      <c r="J19" s="29"/>
    </row>
    <row r="20" spans="1:10">
      <c r="B20" s="11"/>
      <c r="C20" s="17"/>
      <c r="D20" s="17"/>
      <c r="E20" s="17"/>
    </row>
    <row r="21" spans="1:10" ht="15" thickBot="1">
      <c r="C21" s="35">
        <f>SUM(C14:C20)</f>
        <v>686069</v>
      </c>
      <c r="D21" s="35">
        <f>SUM(D14:D20)</f>
        <v>79261</v>
      </c>
      <c r="E21" s="17">
        <f>SUM(E14:E20)</f>
        <v>765330</v>
      </c>
      <c r="F21" s="61">
        <f>SUM(F14:F20)</f>
        <v>1</v>
      </c>
      <c r="G21" s="35">
        <f>SUM(G14:G20)</f>
        <v>2303</v>
      </c>
    </row>
    <row r="22" spans="1:10" ht="15" thickTop="1">
      <c r="E22" s="75"/>
    </row>
    <row r="23" spans="1:10">
      <c r="D23" s="59" t="str">
        <f>+Exhibit!B22</f>
        <v>North Middletown Acquisition</v>
      </c>
      <c r="E23" s="96">
        <f>ROUND(+'Workpaper 3'!F26,0)</f>
        <v>2303</v>
      </c>
    </row>
    <row r="24" spans="1:10">
      <c r="A24" s="9">
        <v>55710000</v>
      </c>
      <c r="B24" s="9"/>
      <c r="C24" s="9"/>
      <c r="D24" s="85" t="s">
        <v>93</v>
      </c>
      <c r="E24" s="96">
        <f>+-'Workpaper 2'!H37</f>
        <v>-445</v>
      </c>
    </row>
    <row r="25" spans="1:10">
      <c r="A25" s="9">
        <v>55720000</v>
      </c>
      <c r="B25" s="9"/>
      <c r="C25" s="9"/>
      <c r="D25" s="85" t="s">
        <v>67</v>
      </c>
      <c r="E25" s="96">
        <f>+-'Workpaper 2'!H38</f>
        <v>-100</v>
      </c>
    </row>
    <row r="26" spans="1:10" ht="15" thickBot="1">
      <c r="E26" s="35">
        <f>SUM(E21:E25)</f>
        <v>767088</v>
      </c>
    </row>
    <row r="27" spans="1:10" ht="15" thickTop="1"/>
  </sheetData>
  <mergeCells count="4">
    <mergeCell ref="A4:E4"/>
    <mergeCell ref="A5:E5"/>
    <mergeCell ref="A6:E6"/>
    <mergeCell ref="A7:E7"/>
  </mergeCells>
  <printOptions horizontalCentered="1" verticalCentered="1"/>
  <pageMargins left="0.75" right="0.75" top="0.75" bottom="0.75" header="0.3" footer="0.3"/>
  <pageSetup scale="97" orientation="landscape" blackAndWhite="1" verticalDpi="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workbookViewId="0"/>
  </sheetViews>
  <sheetFormatPr defaultColWidth="9.109375" defaultRowHeight="14.4"/>
  <cols>
    <col min="1" max="1" width="8.33203125" style="2" customWidth="1"/>
    <col min="2" max="2" width="10.6640625" style="2" bestFit="1" customWidth="1"/>
    <col min="3" max="3" width="8.6640625" style="2" bestFit="1" customWidth="1"/>
    <col min="4" max="4" width="11.109375" style="2" bestFit="1" customWidth="1"/>
    <col min="5" max="5" width="2.44140625" style="2" customWidth="1"/>
    <col min="6" max="6" width="14.5546875" style="2" bestFit="1" customWidth="1"/>
    <col min="7" max="7" width="13.6640625" style="2" bestFit="1" customWidth="1"/>
    <col min="8" max="8" width="11.33203125" style="2" bestFit="1" customWidth="1"/>
    <col min="9" max="9" width="20.109375" style="2" bestFit="1" customWidth="1"/>
    <col min="10" max="10" width="13.6640625" style="2" bestFit="1" customWidth="1"/>
    <col min="11" max="11" width="26.5546875" style="2" bestFit="1" customWidth="1"/>
    <col min="12" max="12" width="12.6640625" style="2" bestFit="1" customWidth="1"/>
    <col min="13" max="13" width="28.6640625" style="2" bestFit="1" customWidth="1"/>
    <col min="14" max="14" width="14.33203125" style="2" bestFit="1" customWidth="1"/>
    <col min="15" max="15" width="9.109375" style="2"/>
    <col min="16" max="16" width="13.33203125" style="2" bestFit="1" customWidth="1"/>
    <col min="17" max="16384" width="9.109375" style="2"/>
  </cols>
  <sheetData>
    <row r="1" spans="1:13">
      <c r="A1" s="1" t="s">
        <v>9</v>
      </c>
      <c r="B1" s="1"/>
      <c r="C1" s="1"/>
      <c r="D1" s="1"/>
      <c r="M1" s="4" t="str">
        <f>'Link In'!A35</f>
        <v>W/P - 3-8</v>
      </c>
    </row>
    <row r="2" spans="1:13">
      <c r="A2" s="1" t="s">
        <v>10</v>
      </c>
      <c r="B2" s="1"/>
      <c r="C2" s="1"/>
      <c r="D2" s="1"/>
      <c r="M2" s="5" t="str">
        <f ca="1">RIGHT(CELL("filename",$A$1),LEN(CELL("filename",$A$1))-SEARCH("\O&amp;M",CELL("filename",$A$1),1))</f>
        <v>O&amp;M\[KAWC 2018 Rate Case - IOTG Exhibit.xlsx]Workpaper 1</v>
      </c>
    </row>
    <row r="3" spans="1:13">
      <c r="A3" s="1"/>
      <c r="B3" s="1"/>
      <c r="C3" s="1"/>
      <c r="D3" s="1"/>
      <c r="M3" s="5"/>
    </row>
    <row r="4" spans="1:13">
      <c r="A4" s="129" t="s">
        <v>27</v>
      </c>
      <c r="B4" s="129"/>
      <c r="C4" s="129"/>
      <c r="D4" s="129"/>
      <c r="E4" s="129"/>
      <c r="F4" s="129"/>
      <c r="G4" s="129"/>
      <c r="H4" s="129"/>
      <c r="I4" s="129"/>
      <c r="J4" s="129"/>
      <c r="K4" s="129"/>
      <c r="L4" s="129"/>
      <c r="M4" s="129"/>
    </row>
    <row r="5" spans="1:13">
      <c r="A5" s="129" t="str">
        <f>'Link In'!A3</f>
        <v>Case No. 2018-00358</v>
      </c>
      <c r="B5" s="129"/>
      <c r="C5" s="129"/>
      <c r="D5" s="129"/>
      <c r="E5" s="129"/>
      <c r="F5" s="129"/>
      <c r="G5" s="129"/>
      <c r="H5" s="129"/>
      <c r="I5" s="129"/>
      <c r="J5" s="129"/>
      <c r="K5" s="129"/>
      <c r="L5" s="129"/>
      <c r="M5" s="129"/>
    </row>
    <row r="6" spans="1:13">
      <c r="A6" s="129" t="str">
        <f>'Link In'!A7</f>
        <v>Base Year for the 12 Months Ended February 28, 2019</v>
      </c>
      <c r="B6" s="129"/>
      <c r="C6" s="129"/>
      <c r="D6" s="129"/>
      <c r="E6" s="129"/>
      <c r="F6" s="129"/>
      <c r="G6" s="129"/>
      <c r="H6" s="129"/>
      <c r="I6" s="129"/>
      <c r="J6" s="129"/>
      <c r="K6" s="129"/>
      <c r="L6" s="129"/>
      <c r="M6" s="129"/>
    </row>
    <row r="7" spans="1:13">
      <c r="A7" s="129" t="str">
        <f>'Link In'!A9</f>
        <v>Forecast Year for the 12 Months Ended June 30, 2020</v>
      </c>
      <c r="B7" s="129"/>
      <c r="C7" s="129"/>
      <c r="D7" s="129"/>
      <c r="E7" s="129"/>
      <c r="F7" s="129"/>
      <c r="G7" s="129"/>
      <c r="H7" s="129"/>
      <c r="I7" s="129"/>
      <c r="J7" s="129"/>
      <c r="K7" s="129"/>
      <c r="L7" s="129"/>
      <c r="M7" s="129"/>
    </row>
    <row r="8" spans="1:13">
      <c r="A8" s="129" t="str">
        <f>'Link In'!A32</f>
        <v>Insurance Other than Group</v>
      </c>
      <c r="B8" s="129"/>
      <c r="C8" s="129"/>
      <c r="D8" s="129"/>
      <c r="E8" s="129"/>
      <c r="F8" s="129"/>
      <c r="G8" s="129"/>
      <c r="H8" s="129"/>
      <c r="I8" s="129"/>
      <c r="J8" s="129"/>
      <c r="K8" s="129"/>
      <c r="L8" s="129"/>
      <c r="M8" s="129"/>
    </row>
    <row r="9" spans="1:13">
      <c r="A9" s="76"/>
      <c r="B9" s="76"/>
      <c r="C9" s="76"/>
      <c r="D9" s="76"/>
      <c r="E9" s="76"/>
      <c r="F9" s="76"/>
      <c r="G9" s="76"/>
      <c r="H9" s="76"/>
      <c r="I9" s="76"/>
      <c r="J9" s="76"/>
      <c r="K9" s="76"/>
      <c r="L9" s="76"/>
      <c r="M9" s="76"/>
    </row>
    <row r="10" spans="1:13">
      <c r="A10" s="6" t="str">
        <f>'Link In'!A30</f>
        <v>Witness Responsible:   Melissa Schwarzell</v>
      </c>
    </row>
    <row r="11" spans="1:13">
      <c r="A11" s="24" t="str">
        <f>'Link In'!A14</f>
        <v>Type of Filing: __X__ Original  _____ Updated  _____ Revised</v>
      </c>
    </row>
    <row r="12" spans="1:13">
      <c r="A12" s="24"/>
    </row>
    <row r="13" spans="1:13">
      <c r="A13" s="24"/>
    </row>
    <row r="14" spans="1:13">
      <c r="A14" s="24"/>
    </row>
    <row r="15" spans="1:13" ht="15" thickBot="1">
      <c r="A15" s="77" t="s">
        <v>0</v>
      </c>
      <c r="B15" s="77"/>
      <c r="C15" s="78"/>
      <c r="D15" s="78"/>
      <c r="E15" s="78"/>
      <c r="F15" s="79"/>
      <c r="G15" s="79"/>
      <c r="H15" s="79"/>
      <c r="I15" s="79"/>
      <c r="J15" s="79"/>
      <c r="K15" s="79"/>
      <c r="L15" s="79"/>
      <c r="M15" s="79"/>
    </row>
    <row r="16" spans="1:13">
      <c r="A16" s="50"/>
      <c r="B16" s="50"/>
      <c r="C16" s="80"/>
      <c r="D16" s="80"/>
      <c r="E16" s="80"/>
      <c r="F16" s="39"/>
      <c r="G16" s="39"/>
      <c r="H16" s="39"/>
      <c r="I16" s="39"/>
      <c r="J16" s="39"/>
      <c r="K16" s="39"/>
      <c r="L16" s="39"/>
      <c r="M16" s="39"/>
    </row>
    <row r="17" spans="1:16">
      <c r="A17" s="8"/>
      <c r="B17" s="131" t="s">
        <v>33</v>
      </c>
      <c r="C17" s="132"/>
      <c r="D17" s="55"/>
      <c r="E17" s="8"/>
      <c r="F17" s="65" t="s">
        <v>34</v>
      </c>
      <c r="G17" s="65" t="s">
        <v>34</v>
      </c>
      <c r="H17" s="65" t="s">
        <v>35</v>
      </c>
      <c r="I17" s="94" t="s">
        <v>35</v>
      </c>
      <c r="J17" s="48" t="s">
        <v>36</v>
      </c>
      <c r="L17" s="9"/>
      <c r="M17" s="54"/>
    </row>
    <row r="18" spans="1:16">
      <c r="A18" s="66"/>
      <c r="B18" s="88" t="s">
        <v>37</v>
      </c>
      <c r="C18" s="89" t="s">
        <v>38</v>
      </c>
      <c r="D18" s="92" t="s">
        <v>39</v>
      </c>
      <c r="E18" s="55"/>
      <c r="F18" s="67" t="s">
        <v>65</v>
      </c>
      <c r="G18" s="67" t="s">
        <v>66</v>
      </c>
      <c r="H18" s="67" t="s">
        <v>40</v>
      </c>
      <c r="I18" s="84" t="s">
        <v>73</v>
      </c>
      <c r="J18" s="67" t="s">
        <v>66</v>
      </c>
      <c r="K18" s="67" t="s">
        <v>1</v>
      </c>
      <c r="L18" s="90" t="s">
        <v>41</v>
      </c>
      <c r="M18" s="91" t="s">
        <v>42</v>
      </c>
    </row>
    <row r="19" spans="1:16">
      <c r="A19" s="53">
        <v>1</v>
      </c>
      <c r="B19" s="56">
        <v>43212</v>
      </c>
      <c r="C19" s="56">
        <v>43577</v>
      </c>
      <c r="D19" s="68">
        <v>12</v>
      </c>
      <c r="E19" s="55"/>
      <c r="F19" s="69">
        <v>515.83000000000004</v>
      </c>
      <c r="G19" s="69">
        <v>515.83000000000004</v>
      </c>
      <c r="H19" s="86">
        <v>0</v>
      </c>
      <c r="I19" s="69">
        <f>ROUND(G19*H19,0)</f>
        <v>0</v>
      </c>
      <c r="J19" s="69">
        <f>+G19+I19</f>
        <v>515.83000000000004</v>
      </c>
      <c r="K19" s="53" t="s">
        <v>43</v>
      </c>
      <c r="L19" s="53">
        <v>55730000</v>
      </c>
      <c r="M19" s="54" t="s">
        <v>44</v>
      </c>
    </row>
    <row r="20" spans="1:16">
      <c r="A20" s="53">
        <v>2</v>
      </c>
      <c r="B20" s="56">
        <v>43212</v>
      </c>
      <c r="C20" s="56">
        <v>43577</v>
      </c>
      <c r="D20" s="68">
        <v>12</v>
      </c>
      <c r="E20" s="55"/>
      <c r="F20" s="70">
        <v>6204.0299999999979</v>
      </c>
      <c r="G20" s="70">
        <v>6204.0299999999979</v>
      </c>
      <c r="H20" s="86">
        <v>0</v>
      </c>
      <c r="I20" s="70">
        <f t="shared" ref="I20:I35" si="0">ROUND(G20*H20,0)</f>
        <v>0</v>
      </c>
      <c r="J20" s="70">
        <f t="shared" ref="J20:J35" si="1">+G20+I20</f>
        <v>6204.0299999999979</v>
      </c>
      <c r="K20" s="53" t="s">
        <v>45</v>
      </c>
      <c r="L20" s="53">
        <v>55730000</v>
      </c>
      <c r="M20" s="54" t="s">
        <v>44</v>
      </c>
    </row>
    <row r="21" spans="1:16">
      <c r="A21" s="53">
        <v>3</v>
      </c>
      <c r="B21" s="56">
        <v>43212</v>
      </c>
      <c r="C21" s="56">
        <v>43577</v>
      </c>
      <c r="D21" s="68">
        <v>12</v>
      </c>
      <c r="E21" s="55"/>
      <c r="F21" s="70">
        <v>4200</v>
      </c>
      <c r="G21" s="70">
        <v>4200</v>
      </c>
      <c r="H21" s="86">
        <v>0</v>
      </c>
      <c r="I21" s="70">
        <f t="shared" si="0"/>
        <v>0</v>
      </c>
      <c r="J21" s="70">
        <f t="shared" si="1"/>
        <v>4200</v>
      </c>
      <c r="K21" s="53" t="s">
        <v>46</v>
      </c>
      <c r="L21" s="53">
        <v>55730000</v>
      </c>
      <c r="M21" s="54" t="s">
        <v>44</v>
      </c>
    </row>
    <row r="22" spans="1:16">
      <c r="A22" s="53">
        <v>4</v>
      </c>
      <c r="B22" s="56">
        <v>43212</v>
      </c>
      <c r="C22" s="56">
        <v>43577</v>
      </c>
      <c r="D22" s="68">
        <v>12</v>
      </c>
      <c r="E22" s="55"/>
      <c r="F22" s="70">
        <v>1422.5999999999997</v>
      </c>
      <c r="G22" s="70">
        <v>1422.5999999999997</v>
      </c>
      <c r="H22" s="86">
        <v>0</v>
      </c>
      <c r="I22" s="70">
        <f t="shared" si="0"/>
        <v>0</v>
      </c>
      <c r="J22" s="70">
        <f t="shared" si="1"/>
        <v>1422.5999999999997</v>
      </c>
      <c r="K22" s="53" t="s">
        <v>47</v>
      </c>
      <c r="L22" s="53">
        <v>55730000</v>
      </c>
      <c r="M22" s="54" t="s">
        <v>44</v>
      </c>
    </row>
    <row r="23" spans="1:16">
      <c r="A23" s="53">
        <v>5</v>
      </c>
      <c r="B23" s="56">
        <v>42837</v>
      </c>
      <c r="C23" s="56">
        <v>43934</v>
      </c>
      <c r="D23" s="68">
        <v>36</v>
      </c>
      <c r="E23" s="55"/>
      <c r="F23" s="70">
        <v>475.94000000000023</v>
      </c>
      <c r="G23" s="70">
        <v>158.64666666666673</v>
      </c>
      <c r="H23" s="86">
        <v>0</v>
      </c>
      <c r="I23" s="70">
        <f t="shared" si="0"/>
        <v>0</v>
      </c>
      <c r="J23" s="70">
        <f t="shared" si="1"/>
        <v>158.64666666666673</v>
      </c>
      <c r="K23" s="53" t="s">
        <v>48</v>
      </c>
      <c r="L23" s="53">
        <v>55730000</v>
      </c>
      <c r="M23" s="54" t="s">
        <v>44</v>
      </c>
    </row>
    <row r="24" spans="1:16">
      <c r="A24" s="53">
        <v>6</v>
      </c>
      <c r="B24" s="56">
        <v>43212</v>
      </c>
      <c r="C24" s="56">
        <v>43577</v>
      </c>
      <c r="D24" s="68">
        <v>12</v>
      </c>
      <c r="E24" s="55"/>
      <c r="F24" s="70">
        <v>1700.84</v>
      </c>
      <c r="G24" s="70">
        <v>1700.8399999999997</v>
      </c>
      <c r="H24" s="86">
        <v>0</v>
      </c>
      <c r="I24" s="70">
        <f t="shared" si="0"/>
        <v>0</v>
      </c>
      <c r="J24" s="70">
        <f t="shared" si="1"/>
        <v>1700.8399999999997</v>
      </c>
      <c r="K24" s="53" t="s">
        <v>49</v>
      </c>
      <c r="L24" s="53">
        <v>55730000</v>
      </c>
      <c r="M24" s="54" t="s">
        <v>50</v>
      </c>
    </row>
    <row r="25" spans="1:16">
      <c r="A25" s="53">
        <v>7</v>
      </c>
      <c r="B25" s="56">
        <v>43101</v>
      </c>
      <c r="C25" s="56">
        <v>43465</v>
      </c>
      <c r="D25" s="68">
        <v>12</v>
      </c>
      <c r="E25" s="55"/>
      <c r="F25" s="70">
        <v>28227.999999999996</v>
      </c>
      <c r="G25" s="70">
        <v>28227.999999999996</v>
      </c>
      <c r="H25" s="87">
        <v>4.41E-2</v>
      </c>
      <c r="I25" s="70">
        <f>ROUND(G25*H25,0)</f>
        <v>1245</v>
      </c>
      <c r="J25" s="70">
        <f t="shared" si="1"/>
        <v>29472.999999999996</v>
      </c>
      <c r="K25" s="53" t="s">
        <v>51</v>
      </c>
      <c r="L25" s="53">
        <v>55110000</v>
      </c>
      <c r="M25" s="54" t="s">
        <v>52</v>
      </c>
      <c r="N25" s="71"/>
      <c r="P25" s="71"/>
    </row>
    <row r="26" spans="1:16">
      <c r="A26" s="53">
        <v>8</v>
      </c>
      <c r="B26" s="56">
        <v>43101</v>
      </c>
      <c r="C26" s="56">
        <v>43465</v>
      </c>
      <c r="D26" s="68">
        <v>12</v>
      </c>
      <c r="E26" s="55"/>
      <c r="F26" s="70">
        <v>365922</v>
      </c>
      <c r="G26" s="70">
        <v>365922</v>
      </c>
      <c r="H26" s="87">
        <v>0.1181</v>
      </c>
      <c r="I26" s="70">
        <f>ROUND(G26*H26,0)</f>
        <v>43215</v>
      </c>
      <c r="J26" s="70">
        <f t="shared" si="1"/>
        <v>409137</v>
      </c>
      <c r="K26" s="53" t="s">
        <v>53</v>
      </c>
      <c r="L26" s="53">
        <v>55710000</v>
      </c>
      <c r="M26" s="57" t="s">
        <v>54</v>
      </c>
      <c r="N26" s="71"/>
    </row>
    <row r="27" spans="1:16">
      <c r="A27" s="53">
        <v>9</v>
      </c>
      <c r="B27" s="56">
        <v>43101</v>
      </c>
      <c r="C27" s="56">
        <v>43465</v>
      </c>
      <c r="D27" s="68">
        <v>12</v>
      </c>
      <c r="E27" s="55"/>
      <c r="F27" s="70">
        <v>79793</v>
      </c>
      <c r="G27" s="70">
        <v>79793</v>
      </c>
      <c r="H27" s="87">
        <v>0.14849999999999999</v>
      </c>
      <c r="I27" s="70">
        <f>ROUND(G27*H27,0)</f>
        <v>11849</v>
      </c>
      <c r="J27" s="70">
        <f t="shared" si="1"/>
        <v>91642</v>
      </c>
      <c r="K27" s="53" t="s">
        <v>94</v>
      </c>
      <c r="L27" s="53">
        <v>55720000</v>
      </c>
      <c r="M27" s="57" t="s">
        <v>54</v>
      </c>
      <c r="N27" s="71"/>
    </row>
    <row r="28" spans="1:16">
      <c r="A28" s="53">
        <v>10</v>
      </c>
      <c r="B28" s="56">
        <v>43101</v>
      </c>
      <c r="C28" s="56">
        <v>43465</v>
      </c>
      <c r="D28" s="68">
        <v>12</v>
      </c>
      <c r="E28" s="55"/>
      <c r="F28" s="70">
        <v>6945</v>
      </c>
      <c r="G28" s="70">
        <v>6945</v>
      </c>
      <c r="H28" s="86">
        <v>0</v>
      </c>
      <c r="I28" s="70">
        <f t="shared" si="0"/>
        <v>0</v>
      </c>
      <c r="J28" s="70">
        <f t="shared" si="1"/>
        <v>6945</v>
      </c>
      <c r="K28" s="53" t="s">
        <v>55</v>
      </c>
      <c r="L28" s="53">
        <v>55730000</v>
      </c>
      <c r="M28" s="57" t="s">
        <v>56</v>
      </c>
      <c r="N28" s="72"/>
    </row>
    <row r="29" spans="1:16">
      <c r="A29" s="53">
        <v>11</v>
      </c>
      <c r="B29" s="56">
        <v>43101</v>
      </c>
      <c r="C29" s="56">
        <v>43465</v>
      </c>
      <c r="D29" s="68">
        <v>12</v>
      </c>
      <c r="E29" s="55"/>
      <c r="F29" s="70">
        <v>78280</v>
      </c>
      <c r="G29" s="70">
        <v>78280</v>
      </c>
      <c r="H29" s="87">
        <v>0.27589999999999998</v>
      </c>
      <c r="I29" s="70">
        <f>ROUND(G29*H29,0)</f>
        <v>21597</v>
      </c>
      <c r="J29" s="70">
        <f t="shared" si="1"/>
        <v>99877</v>
      </c>
      <c r="K29" s="53" t="s">
        <v>57</v>
      </c>
      <c r="L29" s="53">
        <v>55730000</v>
      </c>
      <c r="M29" s="57" t="s">
        <v>44</v>
      </c>
      <c r="N29" s="71"/>
    </row>
    <row r="30" spans="1:16">
      <c r="A30" s="53">
        <v>12</v>
      </c>
      <c r="B30" s="56">
        <v>43101</v>
      </c>
      <c r="C30" s="56">
        <v>43465</v>
      </c>
      <c r="D30" s="68">
        <v>12</v>
      </c>
      <c r="E30" s="55"/>
      <c r="F30" s="70">
        <v>8459.0000000000018</v>
      </c>
      <c r="G30" s="70">
        <v>8459.0000000000018</v>
      </c>
      <c r="H30" s="86">
        <v>0</v>
      </c>
      <c r="I30" s="70">
        <f t="shared" si="0"/>
        <v>0</v>
      </c>
      <c r="J30" s="70">
        <f t="shared" si="1"/>
        <v>8459.0000000000018</v>
      </c>
      <c r="K30" s="53" t="s">
        <v>58</v>
      </c>
      <c r="L30" s="53">
        <v>55730000</v>
      </c>
      <c r="M30" s="57" t="s">
        <v>44</v>
      </c>
    </row>
    <row r="31" spans="1:16">
      <c r="A31" s="53">
        <v>13</v>
      </c>
      <c r="B31" s="56">
        <v>43252</v>
      </c>
      <c r="C31" s="56">
        <v>43465</v>
      </c>
      <c r="D31" s="68">
        <v>7</v>
      </c>
      <c r="E31" s="55"/>
      <c r="F31" s="70">
        <v>5046.0000000000009</v>
      </c>
      <c r="G31" s="70">
        <v>8650.2857142857156</v>
      </c>
      <c r="H31" s="86">
        <v>0</v>
      </c>
      <c r="I31" s="70">
        <f t="shared" si="0"/>
        <v>0</v>
      </c>
      <c r="J31" s="70">
        <f t="shared" si="1"/>
        <v>8650.2857142857156</v>
      </c>
      <c r="K31" s="53" t="s">
        <v>59</v>
      </c>
      <c r="L31" s="53">
        <v>55730000</v>
      </c>
      <c r="M31" s="57" t="s">
        <v>44</v>
      </c>
    </row>
    <row r="32" spans="1:16">
      <c r="A32" s="53">
        <v>14</v>
      </c>
      <c r="B32" s="56">
        <v>43101</v>
      </c>
      <c r="C32" s="56">
        <v>43465</v>
      </c>
      <c r="D32" s="68">
        <v>12</v>
      </c>
      <c r="E32" s="55"/>
      <c r="F32" s="70">
        <v>114966</v>
      </c>
      <c r="G32" s="70">
        <v>114966</v>
      </c>
      <c r="H32" s="86">
        <v>0</v>
      </c>
      <c r="I32" s="70">
        <f t="shared" si="0"/>
        <v>0</v>
      </c>
      <c r="J32" s="70">
        <f t="shared" si="1"/>
        <v>114966</v>
      </c>
      <c r="K32" s="53" t="s">
        <v>60</v>
      </c>
      <c r="L32" s="53">
        <v>55740000</v>
      </c>
      <c r="M32" s="57" t="s">
        <v>61</v>
      </c>
    </row>
    <row r="33" spans="1:13">
      <c r="A33" s="53">
        <v>15</v>
      </c>
      <c r="B33" s="56">
        <v>43101</v>
      </c>
      <c r="C33" s="56">
        <v>43465</v>
      </c>
      <c r="D33" s="68">
        <v>12</v>
      </c>
      <c r="E33" s="55"/>
      <c r="F33" s="70">
        <v>4996</v>
      </c>
      <c r="G33" s="70">
        <v>4996</v>
      </c>
      <c r="H33" s="86">
        <v>0</v>
      </c>
      <c r="I33" s="70">
        <f t="shared" si="0"/>
        <v>0</v>
      </c>
      <c r="J33" s="70">
        <f t="shared" si="1"/>
        <v>4996</v>
      </c>
      <c r="K33" s="53" t="s">
        <v>62</v>
      </c>
      <c r="L33" s="53">
        <v>55730000</v>
      </c>
      <c r="M33" s="57" t="s">
        <v>44</v>
      </c>
    </row>
    <row r="34" spans="1:13">
      <c r="A34" s="53">
        <v>16</v>
      </c>
      <c r="B34" s="56">
        <v>42370</v>
      </c>
      <c r="C34" s="56">
        <v>43465</v>
      </c>
      <c r="D34" s="68">
        <v>36</v>
      </c>
      <c r="E34" s="55"/>
      <c r="F34" s="70">
        <v>260.00000000000017</v>
      </c>
      <c r="G34" s="70">
        <v>86.666666666666714</v>
      </c>
      <c r="H34" s="86">
        <v>0</v>
      </c>
      <c r="I34" s="70">
        <f t="shared" si="0"/>
        <v>0</v>
      </c>
      <c r="J34" s="70">
        <f t="shared" si="1"/>
        <v>86.666666666666714</v>
      </c>
      <c r="K34" s="53" t="s">
        <v>63</v>
      </c>
      <c r="L34" s="53">
        <v>55730000</v>
      </c>
      <c r="M34" s="57" t="s">
        <v>44</v>
      </c>
    </row>
    <row r="35" spans="1:13">
      <c r="A35" s="53">
        <v>17</v>
      </c>
      <c r="B35" s="56">
        <v>43009</v>
      </c>
      <c r="C35" s="56">
        <v>43372</v>
      </c>
      <c r="D35" s="68">
        <v>12</v>
      </c>
      <c r="E35" s="55"/>
      <c r="F35" s="70">
        <v>2464.7299999999996</v>
      </c>
      <c r="G35" s="70">
        <v>2464.7299999999996</v>
      </c>
      <c r="H35" s="86">
        <v>0</v>
      </c>
      <c r="I35" s="70">
        <f t="shared" si="0"/>
        <v>0</v>
      </c>
      <c r="J35" s="70">
        <f t="shared" si="1"/>
        <v>2464.7299999999996</v>
      </c>
      <c r="K35" s="53" t="s">
        <v>64</v>
      </c>
      <c r="L35" s="53">
        <v>55730000</v>
      </c>
      <c r="M35" s="54" t="s">
        <v>78</v>
      </c>
    </row>
    <row r="36" spans="1:13">
      <c r="A36" s="8">
        <v>18</v>
      </c>
      <c r="D36" s="9"/>
      <c r="E36" s="8"/>
      <c r="F36" s="8"/>
      <c r="G36" s="8"/>
      <c r="H36" s="53"/>
      <c r="J36" s="39"/>
      <c r="L36" s="9"/>
      <c r="M36" s="54"/>
    </row>
    <row r="37" spans="1:13" ht="15" thickBot="1">
      <c r="A37" s="8">
        <v>19</v>
      </c>
      <c r="D37" s="9"/>
      <c r="E37" s="8"/>
      <c r="F37" s="62">
        <v>709878.97</v>
      </c>
      <c r="G37" s="62">
        <v>712992.62904761895</v>
      </c>
      <c r="H37" s="64"/>
      <c r="I37" s="62">
        <f>SUM(I19:I35)</f>
        <v>77906</v>
      </c>
      <c r="J37" s="70">
        <f>SUM(J19:J35)</f>
        <v>790898.62904761895</v>
      </c>
      <c r="L37" s="9"/>
      <c r="M37" s="54"/>
    </row>
    <row r="38" spans="1:13" ht="15" thickTop="1">
      <c r="A38" s="8">
        <v>20</v>
      </c>
    </row>
    <row r="39" spans="1:13">
      <c r="A39" s="8">
        <v>21</v>
      </c>
      <c r="H39" s="2">
        <v>55720100</v>
      </c>
      <c r="I39" s="59" t="s">
        <v>70</v>
      </c>
      <c r="J39" s="61">
        <f>+'Link In'!B66</f>
        <v>0.27900000000000003</v>
      </c>
    </row>
    <row r="40" spans="1:13">
      <c r="A40" s="8">
        <v>22</v>
      </c>
      <c r="H40" s="2">
        <v>55720100</v>
      </c>
      <c r="I40" s="59" t="s">
        <v>71</v>
      </c>
      <c r="J40" s="63">
        <f>ROUND(J27*J39,2)*-1</f>
        <v>-25568.12</v>
      </c>
    </row>
    <row r="41" spans="1:13">
      <c r="A41" s="8">
        <v>23</v>
      </c>
    </row>
    <row r="42" spans="1:13" ht="15" thickBot="1">
      <c r="A42" s="8">
        <v>24</v>
      </c>
      <c r="I42" s="59" t="s">
        <v>72</v>
      </c>
      <c r="J42" s="62">
        <f>+J37+J40</f>
        <v>765330.50904761895</v>
      </c>
    </row>
    <row r="43" spans="1:13" ht="15" thickTop="1">
      <c r="A43" s="8">
        <v>25</v>
      </c>
    </row>
    <row r="44" spans="1:13">
      <c r="A44" s="8"/>
    </row>
    <row r="45" spans="1:13">
      <c r="A45" s="8"/>
    </row>
  </sheetData>
  <mergeCells count="6">
    <mergeCell ref="B17:C17"/>
    <mergeCell ref="A4:M4"/>
    <mergeCell ref="A5:M5"/>
    <mergeCell ref="A6:M6"/>
    <mergeCell ref="A7:M7"/>
    <mergeCell ref="A8:M8"/>
  </mergeCells>
  <printOptions horizontalCentered="1" verticalCentered="1"/>
  <pageMargins left="0.75" right="0.75" top="0.75" bottom="0.75" header="0.3" footer="0.3"/>
  <pageSetup scale="66" orientation="landscape" blackAndWhite="1" verticalDpi="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heetViews>
  <sheetFormatPr defaultRowHeight="14.4"/>
  <cols>
    <col min="2" max="2" width="55.33203125" bestFit="1" customWidth="1"/>
    <col min="3" max="3" width="10.44140625" bestFit="1" customWidth="1"/>
    <col min="6" max="7" width="10.44140625" bestFit="1" customWidth="1"/>
    <col min="8" max="8" width="11.109375" customWidth="1"/>
  </cols>
  <sheetData>
    <row r="1" spans="1:8">
      <c r="A1" s="1" t="s">
        <v>9</v>
      </c>
      <c r="C1" s="1"/>
      <c r="D1" s="1"/>
      <c r="E1" s="2"/>
      <c r="F1" s="2"/>
      <c r="G1" s="2"/>
      <c r="H1" s="4" t="str">
        <f>'Link In'!A35</f>
        <v>W/P - 3-8</v>
      </c>
    </row>
    <row r="2" spans="1:8">
      <c r="A2" s="1" t="s">
        <v>10</v>
      </c>
      <c r="C2" s="1"/>
      <c r="D2" s="1"/>
      <c r="E2" s="2"/>
      <c r="F2" s="2"/>
      <c r="G2" s="2"/>
      <c r="H2" s="5" t="str">
        <f ca="1">RIGHT(CELL("filename",$A$1),LEN(CELL("filename",$A$1))-SEARCH("\O&amp;M",CELL("filename",$A$1),1))</f>
        <v>O&amp;M\[KAWC 2018 Rate Case - IOTG Exhibit.xlsx]Workpaper 2</v>
      </c>
    </row>
    <row r="3" spans="1:8">
      <c r="A3" s="1"/>
      <c r="C3" s="1"/>
      <c r="D3" s="1"/>
      <c r="E3" s="2"/>
      <c r="F3" s="2"/>
      <c r="G3" s="2"/>
      <c r="H3" s="5"/>
    </row>
    <row r="4" spans="1:8">
      <c r="B4" s="129" t="s">
        <v>27</v>
      </c>
      <c r="C4" s="129"/>
      <c r="D4" s="129"/>
      <c r="E4" s="129"/>
      <c r="F4" s="129"/>
      <c r="G4" s="129"/>
      <c r="H4" s="129"/>
    </row>
    <row r="5" spans="1:8">
      <c r="B5" s="129" t="str">
        <f>'Link In'!A3</f>
        <v>Case No. 2018-00358</v>
      </c>
      <c r="C5" s="129"/>
      <c r="D5" s="129"/>
      <c r="E5" s="129"/>
      <c r="F5" s="129"/>
      <c r="G5" s="129"/>
      <c r="H5" s="129"/>
    </row>
    <row r="6" spans="1:8">
      <c r="B6" s="129" t="str">
        <f>'Link In'!A7</f>
        <v>Base Year for the 12 Months Ended February 28, 2019</v>
      </c>
      <c r="C6" s="129"/>
      <c r="D6" s="129"/>
      <c r="E6" s="129"/>
      <c r="F6" s="129"/>
      <c r="G6" s="129"/>
      <c r="H6" s="129"/>
    </row>
    <row r="7" spans="1:8">
      <c r="B7" s="129" t="str">
        <f>'Link In'!A9</f>
        <v>Forecast Year for the 12 Months Ended June 30, 2020</v>
      </c>
      <c r="C7" s="129"/>
      <c r="D7" s="129"/>
      <c r="E7" s="129"/>
      <c r="F7" s="129"/>
      <c r="G7" s="129"/>
      <c r="H7" s="129"/>
    </row>
    <row r="8" spans="1:8">
      <c r="B8" s="129" t="str">
        <f>'Link In'!A32</f>
        <v>Insurance Other than Group</v>
      </c>
      <c r="C8" s="129"/>
      <c r="D8" s="129"/>
      <c r="E8" s="129"/>
      <c r="F8" s="129"/>
      <c r="G8" s="129"/>
      <c r="H8" s="129"/>
    </row>
    <row r="9" spans="1:8">
      <c r="B9" s="95"/>
      <c r="C9" s="95"/>
      <c r="D9" s="95"/>
      <c r="E9" s="95"/>
      <c r="F9" s="95"/>
      <c r="G9" s="95"/>
      <c r="H9" s="95"/>
    </row>
    <row r="10" spans="1:8">
      <c r="B10" s="95"/>
      <c r="C10" s="95"/>
      <c r="D10" s="95"/>
      <c r="E10" s="95"/>
      <c r="F10" s="95"/>
      <c r="G10" s="95"/>
      <c r="H10" s="95"/>
    </row>
    <row r="11" spans="1:8">
      <c r="A11" s="6" t="str">
        <f>'Link In'!A30</f>
        <v>Witness Responsible:   Melissa Schwarzell</v>
      </c>
      <c r="C11" s="2"/>
      <c r="D11" s="2"/>
      <c r="E11" s="2"/>
      <c r="F11" s="2"/>
      <c r="G11" s="2"/>
      <c r="H11" s="2"/>
    </row>
    <row r="12" spans="1:8">
      <c r="A12" s="24" t="str">
        <f>'Link In'!A14</f>
        <v>Type of Filing: __X__ Original  _____ Updated  _____ Revised</v>
      </c>
      <c r="C12" s="2"/>
      <c r="D12" s="2"/>
      <c r="E12" s="2"/>
      <c r="F12" s="2"/>
      <c r="G12" s="2"/>
      <c r="H12" s="2"/>
    </row>
    <row r="16" spans="1:8" ht="15" thickBot="1">
      <c r="A16" s="77" t="s">
        <v>0</v>
      </c>
      <c r="B16" s="77" t="s">
        <v>1</v>
      </c>
      <c r="C16" s="78"/>
      <c r="D16" s="78"/>
      <c r="E16" s="79"/>
      <c r="F16" s="79"/>
      <c r="G16" s="79"/>
      <c r="H16" s="79"/>
    </row>
    <row r="17" spans="1:9">
      <c r="A17" s="50"/>
      <c r="B17" s="50"/>
      <c r="C17" s="80"/>
      <c r="D17" s="80"/>
      <c r="E17" s="39"/>
      <c r="F17" s="39"/>
      <c r="G17" s="39"/>
      <c r="H17" s="39"/>
    </row>
    <row r="18" spans="1:9">
      <c r="B18" s="50"/>
      <c r="C18" s="50"/>
      <c r="D18" s="80"/>
      <c r="E18" s="80"/>
      <c r="F18" s="39"/>
      <c r="G18" s="39"/>
      <c r="H18" s="39"/>
    </row>
    <row r="19" spans="1:9">
      <c r="A19" s="81"/>
      <c r="B19" s="82" t="s">
        <v>82</v>
      </c>
    </row>
    <row r="20" spans="1:9">
      <c r="A20" s="81"/>
    </row>
    <row r="21" spans="1:9">
      <c r="A21" s="98">
        <v>1</v>
      </c>
      <c r="B21" s="28" t="s">
        <v>76</v>
      </c>
      <c r="C21" s="99"/>
      <c r="F21" t="s">
        <v>75</v>
      </c>
      <c r="G21" s="97"/>
      <c r="H21" t="s">
        <v>79</v>
      </c>
      <c r="I21" s="99"/>
    </row>
    <row r="22" spans="1:9">
      <c r="A22" s="98">
        <v>2</v>
      </c>
      <c r="B22" s="99"/>
      <c r="C22" s="99"/>
      <c r="E22" s="100" t="str">
        <f>+'Link In'!A73</f>
        <v>Total Water Customers</v>
      </c>
      <c r="I22" s="99"/>
    </row>
    <row r="23" spans="1:9">
      <c r="A23" s="98">
        <v>3</v>
      </c>
      <c r="B23" s="99"/>
      <c r="C23" s="99"/>
      <c r="D23" s="99"/>
      <c r="E23" s="100" t="str">
        <f>+'Link In'!A74</f>
        <v>Average - July 2019-June 2020</v>
      </c>
      <c r="F23" s="101">
        <f>+'Link In'!B74</f>
        <v>133284</v>
      </c>
      <c r="G23" s="101"/>
      <c r="H23" s="102"/>
      <c r="I23" s="99"/>
    </row>
    <row r="24" spans="1:9">
      <c r="A24" s="98">
        <v>4</v>
      </c>
      <c r="B24" s="99"/>
      <c r="C24" s="99"/>
      <c r="D24" s="99"/>
      <c r="E24" s="100" t="str">
        <f>+'Link In'!A75</f>
        <v>Wastewater as of 8/31/18</v>
      </c>
      <c r="F24" s="101">
        <f>+'Link In'!B75</f>
        <v>695</v>
      </c>
      <c r="G24" s="99"/>
      <c r="H24" s="102"/>
      <c r="I24" s="99"/>
    </row>
    <row r="25" spans="1:9">
      <c r="A25" s="98">
        <v>5</v>
      </c>
      <c r="B25" s="99"/>
      <c r="C25" s="99"/>
      <c r="D25" s="99"/>
      <c r="E25" s="100" t="str">
        <f>+'Link In'!A76</f>
        <v>Total Customers</v>
      </c>
      <c r="F25" s="101">
        <f>+'Link In'!B76</f>
        <v>133979</v>
      </c>
      <c r="G25" s="99"/>
      <c r="H25" s="102"/>
      <c r="I25" s="99"/>
    </row>
    <row r="26" spans="1:9">
      <c r="A26" s="98">
        <v>6</v>
      </c>
      <c r="B26" s="99"/>
      <c r="C26" s="99"/>
      <c r="D26" s="99"/>
      <c r="E26" s="100" t="str">
        <f>+'Link In'!A77</f>
        <v>Less Dual</v>
      </c>
      <c r="F26" s="101">
        <f>+'Link In'!B77</f>
        <v>-550</v>
      </c>
      <c r="G26" s="101"/>
      <c r="H26" s="102"/>
      <c r="I26" s="99"/>
    </row>
    <row r="27" spans="1:9">
      <c r="A27" s="98">
        <v>7</v>
      </c>
      <c r="B27" s="99"/>
      <c r="C27" s="99"/>
      <c r="D27" s="99"/>
      <c r="E27" s="100"/>
      <c r="F27" s="101"/>
      <c r="G27" s="101"/>
      <c r="H27" s="102"/>
      <c r="I27" s="99"/>
    </row>
    <row r="28" spans="1:9">
      <c r="A28" s="98">
        <v>8</v>
      </c>
      <c r="B28" s="99"/>
      <c r="C28" s="99"/>
      <c r="D28" s="99"/>
      <c r="E28" s="100" t="str">
        <f>+'Link In'!A80</f>
        <v>Water Percentage</v>
      </c>
      <c r="F28" s="113">
        <f>+'Link In'!B80</f>
        <v>0.99891327972179966</v>
      </c>
      <c r="G28" s="101"/>
      <c r="H28" s="102">
        <f>+F28</f>
        <v>0.99891327972179966</v>
      </c>
      <c r="I28" s="99"/>
    </row>
    <row r="29" spans="1:9">
      <c r="A29" s="98">
        <v>9</v>
      </c>
      <c r="B29" s="99"/>
      <c r="C29" s="99"/>
      <c r="D29" s="99"/>
      <c r="E29" s="100" t="str">
        <f>+'Link In'!A81</f>
        <v>Wastewater Percentage</v>
      </c>
      <c r="F29" s="113">
        <f>+'Link In'!B81</f>
        <v>1.0867202782003371E-3</v>
      </c>
      <c r="G29" s="101"/>
      <c r="H29" s="102">
        <f>+F29</f>
        <v>1.0867202782003371E-3</v>
      </c>
      <c r="I29" s="99"/>
    </row>
    <row r="30" spans="1:9">
      <c r="A30" s="98">
        <v>10</v>
      </c>
      <c r="B30" s="99"/>
      <c r="C30" s="99"/>
      <c r="D30" s="99"/>
      <c r="E30" s="99"/>
      <c r="F30" s="107"/>
      <c r="G30" s="99"/>
      <c r="H30" s="103">
        <f>SUM(H28:H29)</f>
        <v>1</v>
      </c>
      <c r="I30" s="99"/>
    </row>
    <row r="31" spans="1:9">
      <c r="A31" s="98">
        <v>11</v>
      </c>
      <c r="B31" s="99"/>
      <c r="C31" s="99"/>
      <c r="D31" s="99"/>
      <c r="E31" s="99"/>
      <c r="F31" s="99"/>
      <c r="G31" s="99"/>
      <c r="H31" s="101"/>
      <c r="I31" s="99"/>
    </row>
    <row r="32" spans="1:9">
      <c r="A32" s="98">
        <v>12</v>
      </c>
      <c r="B32" s="28" t="s">
        <v>81</v>
      </c>
      <c r="C32" s="99"/>
      <c r="D32" s="99"/>
      <c r="E32" s="99"/>
      <c r="F32" s="99"/>
      <c r="G32" s="99"/>
      <c r="H32" s="104" t="s">
        <v>80</v>
      </c>
      <c r="I32" s="99"/>
    </row>
    <row r="33" spans="1:9">
      <c r="A33" s="98">
        <v>13</v>
      </c>
      <c r="B33" s="99" t="s">
        <v>95</v>
      </c>
      <c r="C33" s="99"/>
      <c r="D33" s="99"/>
      <c r="E33" s="99"/>
      <c r="F33" s="99"/>
      <c r="G33" s="99"/>
      <c r="H33" s="105">
        <f>+'Workpaper 1'!J26</f>
        <v>409137</v>
      </c>
      <c r="I33" s="99"/>
    </row>
    <row r="34" spans="1:9">
      <c r="A34" s="98">
        <v>14</v>
      </c>
      <c r="B34" s="99" t="s">
        <v>84</v>
      </c>
      <c r="C34" s="99"/>
      <c r="D34" s="99"/>
      <c r="E34" s="99"/>
      <c r="F34" s="99"/>
      <c r="G34" s="106"/>
      <c r="H34" s="107">
        <f>+'Workpaper 1'!J27</f>
        <v>91642</v>
      </c>
      <c r="I34" s="99"/>
    </row>
    <row r="35" spans="1:9" ht="15" thickBot="1">
      <c r="A35" s="98">
        <v>15</v>
      </c>
      <c r="B35" s="99"/>
      <c r="C35" s="99"/>
      <c r="D35" s="99"/>
      <c r="E35" s="99"/>
      <c r="F35" s="99"/>
      <c r="G35" s="106"/>
      <c r="H35" s="108">
        <f>SUM(H33:H34)</f>
        <v>500779</v>
      </c>
      <c r="I35" s="99"/>
    </row>
    <row r="36" spans="1:9" ht="15" thickTop="1">
      <c r="A36" s="98">
        <v>16</v>
      </c>
      <c r="B36" s="28" t="s">
        <v>83</v>
      </c>
      <c r="C36" s="99"/>
      <c r="D36" s="99"/>
      <c r="E36" s="99"/>
      <c r="F36" s="99"/>
      <c r="G36" s="99"/>
      <c r="H36" s="99"/>
      <c r="I36" s="99"/>
    </row>
    <row r="37" spans="1:9">
      <c r="A37" s="98">
        <v>17</v>
      </c>
      <c r="B37" s="99" t="s">
        <v>93</v>
      </c>
      <c r="C37" s="99"/>
      <c r="D37" s="99"/>
      <c r="E37" s="99"/>
      <c r="F37" s="99"/>
      <c r="G37" s="99"/>
      <c r="H37" s="105">
        <f>ROUND(H33*H29,0)</f>
        <v>445</v>
      </c>
      <c r="I37" s="99"/>
    </row>
    <row r="38" spans="1:9">
      <c r="A38" s="98">
        <v>18</v>
      </c>
      <c r="B38" s="99" t="s">
        <v>67</v>
      </c>
      <c r="C38" s="99"/>
      <c r="D38" s="99"/>
      <c r="E38" s="99"/>
      <c r="F38" s="99"/>
      <c r="G38" s="99"/>
      <c r="H38" s="107">
        <f>ROUND(H34*H29,0)</f>
        <v>100</v>
      </c>
      <c r="I38" s="99"/>
    </row>
    <row r="39" spans="1:9" ht="15" thickBot="1">
      <c r="A39" s="98">
        <v>19</v>
      </c>
      <c r="B39" s="99"/>
      <c r="C39" s="99"/>
      <c r="D39" s="99"/>
      <c r="E39" s="99"/>
      <c r="F39" s="99"/>
      <c r="G39" s="99"/>
      <c r="H39" s="108">
        <f>SUM(H37:H38)</f>
        <v>545</v>
      </c>
      <c r="I39" s="99"/>
    </row>
    <row r="40" spans="1:9" ht="15" thickTop="1">
      <c r="A40" s="98"/>
      <c r="B40" s="99"/>
      <c r="C40" s="99"/>
      <c r="D40" s="99"/>
      <c r="E40" s="99"/>
      <c r="F40" s="99"/>
      <c r="G40" s="99"/>
      <c r="H40" s="99"/>
      <c r="I40" s="99"/>
    </row>
    <row r="41" spans="1:9">
      <c r="A41" s="81"/>
    </row>
  </sheetData>
  <mergeCells count="5">
    <mergeCell ref="B4:H4"/>
    <mergeCell ref="B5:H5"/>
    <mergeCell ref="B6:H6"/>
    <mergeCell ref="B7:H7"/>
    <mergeCell ref="B8:H8"/>
  </mergeCells>
  <printOptions horizontalCentered="1" verticalCentered="1"/>
  <pageMargins left="0.75" right="0.75" top="0.75" bottom="0.75" header="0.3" footer="0.3"/>
  <pageSetup scale="83" orientation="landscape"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heetViews>
  <sheetFormatPr defaultRowHeight="14.4"/>
  <cols>
    <col min="2" max="2" width="55.33203125" bestFit="1" customWidth="1"/>
    <col min="3" max="3" width="10.44140625" bestFit="1" customWidth="1"/>
    <col min="4" max="4" width="11.88671875" bestFit="1" customWidth="1"/>
    <col min="5" max="5" width="10.44140625" bestFit="1" customWidth="1"/>
    <col min="6" max="6" width="11.109375" customWidth="1"/>
  </cols>
  <sheetData>
    <row r="1" spans="1:6">
      <c r="A1" s="1" t="s">
        <v>9</v>
      </c>
      <c r="C1" s="1"/>
      <c r="D1" s="1"/>
      <c r="E1" s="2"/>
      <c r="F1" s="4" t="str">
        <f>'Link In'!A35</f>
        <v>W/P - 3-8</v>
      </c>
    </row>
    <row r="2" spans="1:6">
      <c r="A2" s="1" t="s">
        <v>10</v>
      </c>
      <c r="C2" s="1"/>
      <c r="D2" s="1"/>
      <c r="E2" s="2"/>
      <c r="F2" s="5" t="str">
        <f ca="1">RIGHT(CELL("filename",$A$1),LEN(CELL("filename",$A$1))-SEARCH("\O&amp;M",CELL("filename",$A$1),1))</f>
        <v>O&amp;M\[KAWC 2018 Rate Case - IOTG Exhibit.xlsx]Workpaper 3</v>
      </c>
    </row>
    <row r="3" spans="1:6">
      <c r="A3" s="1"/>
      <c r="C3" s="1"/>
      <c r="D3" s="1"/>
      <c r="E3" s="2"/>
      <c r="F3" s="5"/>
    </row>
    <row r="4" spans="1:6">
      <c r="B4" s="129" t="s">
        <v>27</v>
      </c>
      <c r="C4" s="129"/>
      <c r="D4" s="129"/>
      <c r="E4" s="129"/>
      <c r="F4" s="129"/>
    </row>
    <row r="5" spans="1:6">
      <c r="B5" s="129" t="str">
        <f>'Link In'!A3</f>
        <v>Case No. 2018-00358</v>
      </c>
      <c r="C5" s="129"/>
      <c r="D5" s="129"/>
      <c r="E5" s="129"/>
      <c r="F5" s="129"/>
    </row>
    <row r="6" spans="1:6">
      <c r="B6" s="129" t="str">
        <f>'Link In'!A7</f>
        <v>Base Year for the 12 Months Ended February 28, 2019</v>
      </c>
      <c r="C6" s="129"/>
      <c r="D6" s="129"/>
      <c r="E6" s="129"/>
      <c r="F6" s="129"/>
    </row>
    <row r="7" spans="1:6">
      <c r="B7" s="129" t="str">
        <f>'Link In'!A9</f>
        <v>Forecast Year for the 12 Months Ended June 30, 2020</v>
      </c>
      <c r="C7" s="129"/>
      <c r="D7" s="129"/>
      <c r="E7" s="129"/>
      <c r="F7" s="129"/>
    </row>
    <row r="8" spans="1:6">
      <c r="B8" s="129" t="str">
        <f>'Link In'!A32</f>
        <v>Insurance Other than Group</v>
      </c>
      <c r="C8" s="129"/>
      <c r="D8" s="129"/>
      <c r="E8" s="129"/>
      <c r="F8" s="129"/>
    </row>
    <row r="9" spans="1:6">
      <c r="B9" s="114"/>
      <c r="C9" s="114"/>
      <c r="D9" s="114"/>
      <c r="E9" s="114"/>
      <c r="F9" s="114"/>
    </row>
    <row r="10" spans="1:6">
      <c r="B10" s="114"/>
      <c r="C10" s="114"/>
      <c r="D10" s="114"/>
      <c r="E10" s="114"/>
      <c r="F10" s="114"/>
    </row>
    <row r="11" spans="1:6">
      <c r="A11" s="6" t="str">
        <f>'Link In'!A30</f>
        <v>Witness Responsible:   Melissa Schwarzell</v>
      </c>
      <c r="C11" s="2"/>
      <c r="D11" s="2"/>
      <c r="E11" s="2"/>
      <c r="F11" s="2"/>
    </row>
    <row r="12" spans="1:6">
      <c r="A12" s="24" t="str">
        <f>'Link In'!A14</f>
        <v>Type of Filing: __X__ Original  _____ Updated  _____ Revised</v>
      </c>
      <c r="C12" s="2"/>
      <c r="D12" s="2"/>
      <c r="E12" s="2"/>
      <c r="F12" s="2"/>
    </row>
    <row r="16" spans="1:6" ht="15" thickBot="1">
      <c r="A16" s="77" t="s">
        <v>0</v>
      </c>
      <c r="B16" s="77" t="s">
        <v>1</v>
      </c>
      <c r="C16" s="78"/>
      <c r="D16" s="78"/>
      <c r="E16" s="79"/>
      <c r="F16" s="79"/>
    </row>
    <row r="17" spans="1:6">
      <c r="A17" s="50"/>
      <c r="B17" s="50"/>
      <c r="C17" s="80"/>
      <c r="D17" s="80"/>
      <c r="E17" s="39"/>
      <c r="F17" s="39"/>
    </row>
    <row r="18" spans="1:6">
      <c r="B18" s="50"/>
      <c r="C18" s="50"/>
      <c r="D18" s="80"/>
      <c r="E18" s="39"/>
      <c r="F18" s="39"/>
    </row>
    <row r="19" spans="1:6">
      <c r="A19" s="81"/>
      <c r="B19" s="82" t="s">
        <v>96</v>
      </c>
    </row>
    <row r="20" spans="1:6">
      <c r="A20" s="81"/>
    </row>
    <row r="21" spans="1:6">
      <c r="A21" s="81">
        <v>1</v>
      </c>
      <c r="B21" t="s">
        <v>88</v>
      </c>
      <c r="F21" s="118">
        <f>+'Workpaper 1'!J42</f>
        <v>765330.50904761895</v>
      </c>
    </row>
    <row r="22" spans="1:6">
      <c r="A22" s="81">
        <v>2</v>
      </c>
      <c r="B22" t="s">
        <v>76</v>
      </c>
      <c r="F22" s="116">
        <f>+'Link In'!B74</f>
        <v>133284</v>
      </c>
    </row>
    <row r="23" spans="1:6">
      <c r="A23" s="81">
        <v>3</v>
      </c>
      <c r="B23" t="s">
        <v>87</v>
      </c>
      <c r="F23" s="117">
        <f>+F21/F22</f>
        <v>5.7421033961137038</v>
      </c>
    </row>
    <row r="24" spans="1:6">
      <c r="A24" s="81">
        <v>4</v>
      </c>
    </row>
    <row r="25" spans="1:6">
      <c r="A25" s="81">
        <v>5</v>
      </c>
      <c r="B25" t="s">
        <v>98</v>
      </c>
      <c r="E25" t="s">
        <v>75</v>
      </c>
      <c r="F25" s="116">
        <f>+'Link In'!B70</f>
        <v>401</v>
      </c>
    </row>
    <row r="26" spans="1:6" ht="15" thickBot="1">
      <c r="A26" s="81">
        <v>6</v>
      </c>
      <c r="E26" t="s">
        <v>86</v>
      </c>
      <c r="F26" s="115">
        <f>+F23*F25</f>
        <v>2302.5834618415952</v>
      </c>
    </row>
    <row r="27" spans="1:6" ht="15" thickTop="1">
      <c r="A27" s="81">
        <v>7</v>
      </c>
      <c r="F27" s="116"/>
    </row>
    <row r="28" spans="1:6">
      <c r="A28" s="81"/>
    </row>
    <row r="29" spans="1:6">
      <c r="A29" s="81"/>
    </row>
    <row r="30" spans="1:6">
      <c r="A30" s="81"/>
    </row>
  </sheetData>
  <mergeCells count="5">
    <mergeCell ref="B8:F8"/>
    <mergeCell ref="B4:F4"/>
    <mergeCell ref="B5:F5"/>
    <mergeCell ref="B6:F6"/>
    <mergeCell ref="B7:F7"/>
  </mergeCells>
  <printOptions horizontalCentered="1" verticalCentered="1"/>
  <pageMargins left="0.75" right="0.75" top="0.75" bottom="0.75" header="0.3" footer="0.3"/>
  <pageSetup orientation="landscape"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heetViews>
  <sheetFormatPr defaultColWidth="9.109375" defaultRowHeight="14.4"/>
  <cols>
    <col min="1" max="1" width="9.109375" style="2"/>
    <col min="2" max="2" width="87.109375" style="2" customWidth="1"/>
    <col min="3" max="16384" width="9.109375" style="2"/>
  </cols>
  <sheetData>
    <row r="1" spans="1:12">
      <c r="A1" s="1" t="s">
        <v>9</v>
      </c>
      <c r="B1" s="1"/>
      <c r="C1" s="1"/>
      <c r="D1" s="4" t="str">
        <f>'Link In'!A35</f>
        <v>W/P - 3-8</v>
      </c>
      <c r="E1" s="1"/>
      <c r="F1" s="1"/>
      <c r="G1" s="1"/>
      <c r="H1" s="1"/>
      <c r="I1" s="1"/>
      <c r="J1" s="1"/>
    </row>
    <row r="2" spans="1:12">
      <c r="A2" s="1" t="s">
        <v>10</v>
      </c>
      <c r="B2" s="1"/>
      <c r="C2" s="1"/>
      <c r="D2" s="5" t="str">
        <f ca="1">RIGHT(CELL("filename",$A$1),LEN(CELL("filename",$A$1))-SEARCH("\O&amp;M",CELL("filename",$A$1),1))</f>
        <v>O&amp;M\[KAWC 2018 Rate Case - IOTG Exhibit.xlsx]Notes</v>
      </c>
      <c r="E2" s="1"/>
      <c r="F2" s="1"/>
      <c r="G2" s="1"/>
      <c r="H2" s="1"/>
      <c r="I2" s="1"/>
      <c r="J2" s="1"/>
    </row>
    <row r="3" spans="1:12">
      <c r="A3" s="1"/>
      <c r="B3" s="1"/>
      <c r="C3" s="1"/>
      <c r="D3" s="1"/>
      <c r="E3" s="1"/>
      <c r="F3" s="1"/>
      <c r="G3" s="1"/>
      <c r="H3" s="1"/>
      <c r="I3" s="1"/>
      <c r="J3" s="1"/>
      <c r="L3" s="4"/>
    </row>
    <row r="4" spans="1:12">
      <c r="A4" s="6" t="s">
        <v>7</v>
      </c>
    </row>
    <row r="7" spans="1:12">
      <c r="A7" s="6" t="s">
        <v>15</v>
      </c>
      <c r="B7" s="44" t="s">
        <v>30</v>
      </c>
    </row>
    <row r="8" spans="1:12">
      <c r="B8" s="44" t="s">
        <v>28</v>
      </c>
    </row>
    <row r="10" spans="1:12" ht="43.2">
      <c r="A10" s="128" t="s">
        <v>29</v>
      </c>
      <c r="B10" s="127" t="s">
        <v>97</v>
      </c>
    </row>
  </sheetData>
  <printOptions horizontalCentered="1"/>
  <pageMargins left="0.75" right="0.75" top="0.75" bottom="0.75" header="0.3" footer="0.3"/>
  <pageSetup orientation="landscape" blackAndWhite="1" r:id="rId1"/>
  <headerFooter>
    <oddHeader xml:space="preserve">&amp;R&amp;10
</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Link In</vt:lpstr>
      <vt:lpstr>Link Out</vt:lpstr>
      <vt:lpstr>Exhibit</vt:lpstr>
      <vt:lpstr>Summary by Account</vt:lpstr>
      <vt:lpstr>Workpaper 1</vt:lpstr>
      <vt:lpstr>Workpaper 2</vt:lpstr>
      <vt:lpstr>Workpaper 3</vt:lpstr>
      <vt:lpstr>Notes</vt:lpstr>
      <vt:lpstr>'Workpaper 1'!Print_Area</vt:lpstr>
      <vt:lpstr>'Workpaper 2'!Print_Area</vt:lpstr>
      <vt:lpstr>'Workpaper 3'!Print_Area</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weckbat</dc:creator>
  <cp:lastModifiedBy>Lori N O'Malley</cp:lastModifiedBy>
  <cp:lastPrinted>2018-12-06T14:18:16Z</cp:lastPrinted>
  <dcterms:created xsi:type="dcterms:W3CDTF">2012-08-27T14:54:09Z</dcterms:created>
  <dcterms:modified xsi:type="dcterms:W3CDTF">2018-12-06T14:18:21Z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