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R:\KY\2018 Water Rate Case\Exhibits\O&amp;M\"/>
    </mc:Choice>
  </mc:AlternateContent>
  <bookViews>
    <workbookView xWindow="276" yWindow="108" windowWidth="15480" windowHeight="11340" activeTab="2"/>
  </bookViews>
  <sheets>
    <sheet name="Link In" sheetId="1" r:id="rId1"/>
    <sheet name="Link Out" sheetId="2" r:id="rId2"/>
    <sheet name="Exhibit" sheetId="3" r:id="rId3"/>
    <sheet name="Summary by Account" sheetId="5" r:id="rId4"/>
    <sheet name="Base &amp; Forecast Detail" sheetId="6" r:id="rId5"/>
    <sheet name="Relocation" sheetId="7" r:id="rId6"/>
    <sheet name="Notes" sheetId="4" r:id="rId7"/>
  </sheets>
  <externalReferences>
    <externalReference r:id="rId8"/>
  </externalReferences>
  <definedNames>
    <definedName name="_xlnm.Print_Area" localSheetId="6">Notes!$A$1:$M$11</definedName>
    <definedName name="_xlnm.Print_Area" localSheetId="5">Relocation!$A$1:$H$14</definedName>
  </definedNames>
  <calcPr calcId="162913" iterate="1"/>
</workbook>
</file>

<file path=xl/calcChain.xml><?xml version="1.0" encoding="utf-8"?>
<calcChain xmlns="http://schemas.openxmlformats.org/spreadsheetml/2006/main">
  <c r="A20" i="1" l="1"/>
  <c r="Z17" i="1" l="1"/>
  <c r="Z16" i="1"/>
  <c r="Z15" i="1"/>
  <c r="Z14" i="1"/>
  <c r="Z13" i="1"/>
  <c r="Z12" i="1"/>
  <c r="Z20" i="1" l="1"/>
  <c r="H14" i="7"/>
  <c r="E17" i="5" s="1"/>
  <c r="D11" i="2" s="1"/>
  <c r="A14" i="7"/>
  <c r="H2" i="7"/>
  <c r="D20" i="3" l="1"/>
  <c r="A9" i="7"/>
  <c r="A25" i="1" l="1"/>
  <c r="H1" i="7" s="1"/>
  <c r="A22" i="1"/>
  <c r="A15" i="5" l="1"/>
  <c r="A16" i="5"/>
  <c r="A17" i="5"/>
  <c r="A14" i="5"/>
  <c r="Y36" i="1" l="1"/>
  <c r="X36" i="1"/>
  <c r="W36" i="1"/>
  <c r="V36" i="1"/>
  <c r="U36" i="1"/>
  <c r="T36" i="1"/>
  <c r="S36" i="1"/>
  <c r="R36" i="1"/>
  <c r="Q36" i="1"/>
  <c r="P36" i="1"/>
  <c r="O36" i="1"/>
  <c r="N36" i="1"/>
  <c r="M36" i="1"/>
  <c r="Y35" i="1"/>
  <c r="X35" i="1"/>
  <c r="W35" i="1"/>
  <c r="V35" i="1"/>
  <c r="U35" i="1"/>
  <c r="T35" i="1"/>
  <c r="S35" i="1"/>
  <c r="R35" i="1"/>
  <c r="Q35" i="1"/>
  <c r="P35" i="1"/>
  <c r="O35" i="1"/>
  <c r="N35" i="1"/>
  <c r="M35" i="1"/>
  <c r="Y34" i="1"/>
  <c r="X34" i="1"/>
  <c r="W34" i="1"/>
  <c r="V34" i="1"/>
  <c r="U34" i="1"/>
  <c r="T34" i="1"/>
  <c r="S34" i="1"/>
  <c r="R34" i="1"/>
  <c r="Q34" i="1"/>
  <c r="P34" i="1"/>
  <c r="O34" i="1"/>
  <c r="N34" i="1"/>
  <c r="M34" i="1"/>
  <c r="L34" i="1"/>
  <c r="Y33" i="1"/>
  <c r="X33" i="1"/>
  <c r="W33" i="1"/>
  <c r="V33" i="1"/>
  <c r="U33" i="1"/>
  <c r="T33" i="1"/>
  <c r="S33" i="1"/>
  <c r="R33" i="1"/>
  <c r="Q33" i="1"/>
  <c r="P33" i="1"/>
  <c r="O33" i="1"/>
  <c r="N33" i="1"/>
  <c r="M33" i="1"/>
  <c r="L33" i="1"/>
  <c r="Y32" i="1"/>
  <c r="X32" i="1"/>
  <c r="W32" i="1"/>
  <c r="V32" i="1"/>
  <c r="U32" i="1"/>
  <c r="T32" i="1"/>
  <c r="S32" i="1"/>
  <c r="R32" i="1"/>
  <c r="Q32" i="1"/>
  <c r="P32" i="1"/>
  <c r="O32" i="1"/>
  <c r="N32" i="1"/>
  <c r="M32" i="1"/>
  <c r="L32" i="1"/>
  <c r="Y31" i="1"/>
  <c r="X31" i="1"/>
  <c r="W31" i="1"/>
  <c r="V31" i="1"/>
  <c r="U31" i="1"/>
  <c r="T31" i="1"/>
  <c r="S31" i="1"/>
  <c r="R31" i="1"/>
  <c r="Q31" i="1"/>
  <c r="P31" i="1"/>
  <c r="O31" i="1"/>
  <c r="N31" i="1"/>
  <c r="M31" i="1"/>
  <c r="L31" i="1"/>
  <c r="X17" i="1"/>
  <c r="W17" i="1"/>
  <c r="V17" i="1"/>
  <c r="U17" i="1"/>
  <c r="T17" i="1"/>
  <c r="S17" i="1"/>
  <c r="R17" i="1"/>
  <c r="Q17" i="1"/>
  <c r="P17" i="1"/>
  <c r="O17" i="1"/>
  <c r="N17" i="1"/>
  <c r="M17" i="1"/>
  <c r="L17" i="1"/>
  <c r="X16" i="1"/>
  <c r="W16" i="1"/>
  <c r="V16" i="1"/>
  <c r="U16" i="1"/>
  <c r="T16" i="1"/>
  <c r="S16" i="1"/>
  <c r="R16" i="1"/>
  <c r="Q16" i="1"/>
  <c r="P16" i="1"/>
  <c r="O16" i="1"/>
  <c r="N16" i="1"/>
  <c r="M16" i="1"/>
  <c r="L16" i="1"/>
  <c r="X15" i="1"/>
  <c r="W15" i="1"/>
  <c r="V15" i="1"/>
  <c r="U15" i="1"/>
  <c r="T15" i="1"/>
  <c r="S15" i="1"/>
  <c r="R15" i="1"/>
  <c r="Q15" i="1"/>
  <c r="P15" i="1"/>
  <c r="O15" i="1"/>
  <c r="N15" i="1"/>
  <c r="M15" i="1"/>
  <c r="L15" i="1"/>
  <c r="X14" i="1"/>
  <c r="W14" i="1"/>
  <c r="V14" i="1"/>
  <c r="U14" i="1"/>
  <c r="T14" i="1"/>
  <c r="S14" i="1"/>
  <c r="R14" i="1"/>
  <c r="Q14" i="1"/>
  <c r="P14" i="1"/>
  <c r="O14" i="1"/>
  <c r="N14" i="1"/>
  <c r="M14" i="1"/>
  <c r="L14" i="1"/>
  <c r="X13" i="1"/>
  <c r="W13" i="1"/>
  <c r="V13" i="1"/>
  <c r="U13" i="1"/>
  <c r="T13" i="1"/>
  <c r="S13" i="1"/>
  <c r="R13" i="1"/>
  <c r="Q13" i="1"/>
  <c r="P13" i="1"/>
  <c r="O13" i="1"/>
  <c r="N13" i="1"/>
  <c r="M13" i="1"/>
  <c r="L13" i="1"/>
  <c r="X12" i="1"/>
  <c r="W12" i="1"/>
  <c r="V12" i="1"/>
  <c r="U12" i="1"/>
  <c r="T12" i="1"/>
  <c r="S12" i="1"/>
  <c r="R12" i="1"/>
  <c r="Q12" i="1"/>
  <c r="P12" i="1"/>
  <c r="O12" i="1"/>
  <c r="N12" i="1"/>
  <c r="L12" i="1"/>
  <c r="K34" i="1"/>
  <c r="K33" i="1"/>
  <c r="K32" i="1"/>
  <c r="K31" i="1"/>
  <c r="K17" i="1"/>
  <c r="K16" i="1"/>
  <c r="K15" i="1"/>
  <c r="B16" i="5" s="1"/>
  <c r="K14" i="1"/>
  <c r="B15" i="5" s="1"/>
  <c r="K13" i="1"/>
  <c r="K12" i="1"/>
  <c r="B14" i="5" s="1"/>
  <c r="I34" i="1"/>
  <c r="H34" i="1"/>
  <c r="I33" i="1"/>
  <c r="H33" i="1"/>
  <c r="I32" i="1"/>
  <c r="H32" i="1"/>
  <c r="I31" i="1"/>
  <c r="H31" i="1"/>
  <c r="I17" i="1"/>
  <c r="H17" i="1"/>
  <c r="I16" i="1"/>
  <c r="H16" i="1"/>
  <c r="I15" i="1"/>
  <c r="H15" i="1"/>
  <c r="I14" i="1"/>
  <c r="H14" i="1"/>
  <c r="I13" i="1"/>
  <c r="H13" i="1"/>
  <c r="I12" i="1"/>
  <c r="H12" i="1"/>
  <c r="A3" i="2" s="1"/>
  <c r="A13" i="1"/>
  <c r="A12" i="1"/>
  <c r="A11" i="1"/>
  <c r="A10" i="1"/>
  <c r="A17" i="1"/>
  <c r="A16" i="1"/>
  <c r="A15" i="1"/>
  <c r="A10" i="7" s="1"/>
  <c r="A19" i="1"/>
  <c r="A26" i="1"/>
  <c r="M12" i="1"/>
  <c r="D22" i="6"/>
  <c r="E22" i="6"/>
  <c r="F22" i="6"/>
  <c r="G22" i="6"/>
  <c r="H22" i="6"/>
  <c r="I22" i="6"/>
  <c r="J22" i="6"/>
  <c r="K22" i="6"/>
  <c r="L22" i="6"/>
  <c r="M22" i="6"/>
  <c r="N22" i="6"/>
  <c r="C22" i="6"/>
  <c r="D12" i="6"/>
  <c r="E12" i="6"/>
  <c r="F12" i="6"/>
  <c r="G12" i="6"/>
  <c r="H12" i="6"/>
  <c r="I12" i="6"/>
  <c r="J12" i="6"/>
  <c r="K12" i="6"/>
  <c r="L12" i="6"/>
  <c r="M12" i="6"/>
  <c r="N12" i="6"/>
  <c r="C12" i="6"/>
  <c r="B17" i="5" l="1"/>
  <c r="B14" i="7"/>
  <c r="E9" i="1"/>
  <c r="C9" i="1"/>
  <c r="B9" i="1"/>
  <c r="A9" i="1"/>
  <c r="A8" i="1"/>
  <c r="C7" i="1"/>
  <c r="B7" i="1"/>
  <c r="A7" i="1"/>
  <c r="A6" i="1"/>
  <c r="A7" i="7" s="1"/>
  <c r="A5" i="1"/>
  <c r="A4" i="1"/>
  <c r="A3" i="1"/>
  <c r="A5" i="7" s="1"/>
  <c r="A2" i="1"/>
  <c r="A1" i="1"/>
  <c r="A4" i="7" s="1"/>
  <c r="A26" i="6" l="1"/>
  <c r="A25" i="6"/>
  <c r="A24" i="6"/>
  <c r="O2" i="6"/>
  <c r="A17" i="6"/>
  <c r="A16" i="6"/>
  <c r="A15" i="6"/>
  <c r="A14" i="6"/>
  <c r="N17" i="6"/>
  <c r="M17" i="6"/>
  <c r="L17" i="6"/>
  <c r="K17" i="6"/>
  <c r="J17" i="6"/>
  <c r="I17" i="6"/>
  <c r="H17" i="6"/>
  <c r="G17" i="6"/>
  <c r="F17" i="6"/>
  <c r="E17" i="6"/>
  <c r="D17" i="6"/>
  <c r="C17" i="6"/>
  <c r="N16" i="6"/>
  <c r="M16" i="6"/>
  <c r="L16" i="6"/>
  <c r="K16" i="6"/>
  <c r="J16" i="6"/>
  <c r="I16" i="6"/>
  <c r="H16" i="6"/>
  <c r="G16" i="6"/>
  <c r="F16" i="6"/>
  <c r="E16" i="6"/>
  <c r="D16" i="6"/>
  <c r="C16" i="6"/>
  <c r="N15" i="6"/>
  <c r="M15" i="6"/>
  <c r="L15" i="6"/>
  <c r="K15" i="6"/>
  <c r="J15" i="6"/>
  <c r="I15" i="6"/>
  <c r="H15" i="6"/>
  <c r="G15" i="6"/>
  <c r="F15" i="6"/>
  <c r="E15" i="6"/>
  <c r="D15" i="6"/>
  <c r="C15" i="6"/>
  <c r="X20" i="1"/>
  <c r="W20" i="1"/>
  <c r="V20" i="1"/>
  <c r="U20" i="1"/>
  <c r="S20" i="1"/>
  <c r="R20" i="1"/>
  <c r="O20" i="1"/>
  <c r="B17" i="6"/>
  <c r="B16" i="6"/>
  <c r="B15" i="6"/>
  <c r="B14" i="6"/>
  <c r="M20" i="1" l="1"/>
  <c r="Q20" i="1"/>
  <c r="T20" i="1"/>
  <c r="N20" i="1"/>
  <c r="P20" i="1"/>
  <c r="D14" i="6"/>
  <c r="H14" i="6"/>
  <c r="L14" i="6"/>
  <c r="F14" i="6"/>
  <c r="J14" i="6"/>
  <c r="N14" i="6"/>
  <c r="C14" i="6"/>
  <c r="G14" i="6"/>
  <c r="K14" i="6"/>
  <c r="E14" i="6"/>
  <c r="I14" i="6"/>
  <c r="M14" i="6"/>
  <c r="Y13" i="1"/>
  <c r="Y14" i="1"/>
  <c r="Y15" i="1"/>
  <c r="Y16" i="1"/>
  <c r="Y17" i="1"/>
  <c r="C17" i="5" s="1"/>
  <c r="Y12" i="1"/>
  <c r="O17" i="6"/>
  <c r="O16" i="6"/>
  <c r="O15" i="6"/>
  <c r="AA16" i="1" l="1"/>
  <c r="C16" i="5"/>
  <c r="AA15" i="1"/>
  <c r="C14" i="5"/>
  <c r="AA12" i="1"/>
  <c r="C15" i="5"/>
  <c r="AA14" i="1"/>
  <c r="AA13" i="1"/>
  <c r="O14" i="6"/>
  <c r="O19" i="6" s="1"/>
  <c r="Y20" i="1"/>
  <c r="C15" i="3" s="1"/>
  <c r="AA20" i="1" l="1"/>
  <c r="N26" i="6"/>
  <c r="M26" i="6"/>
  <c r="L26" i="6"/>
  <c r="K26" i="6"/>
  <c r="J26" i="6"/>
  <c r="I26" i="6"/>
  <c r="H26" i="6"/>
  <c r="G26" i="6"/>
  <c r="F26" i="6"/>
  <c r="E26" i="6"/>
  <c r="D26" i="6"/>
  <c r="C26" i="6"/>
  <c r="N25" i="6"/>
  <c r="M25" i="6"/>
  <c r="L25" i="6"/>
  <c r="K25" i="6"/>
  <c r="J25" i="6"/>
  <c r="I25" i="6"/>
  <c r="H25" i="6"/>
  <c r="G25" i="6"/>
  <c r="F25" i="6"/>
  <c r="E25" i="6"/>
  <c r="D25" i="6"/>
  <c r="C25" i="6"/>
  <c r="O25" i="6" l="1"/>
  <c r="I24" i="6"/>
  <c r="C24" i="6"/>
  <c r="G24" i="6"/>
  <c r="K24" i="6"/>
  <c r="N52" i="1"/>
  <c r="D24" i="6"/>
  <c r="H24" i="6"/>
  <c r="V52" i="1"/>
  <c r="L24" i="6"/>
  <c r="E24" i="6"/>
  <c r="M24" i="6"/>
  <c r="F24" i="6"/>
  <c r="J24" i="6"/>
  <c r="N24" i="6"/>
  <c r="O26" i="6"/>
  <c r="M52" i="1"/>
  <c r="Q52" i="1"/>
  <c r="U52" i="1"/>
  <c r="Y52" i="1"/>
  <c r="O52" i="1"/>
  <c r="S52" i="1"/>
  <c r="W52" i="1"/>
  <c r="R52" i="1"/>
  <c r="P52" i="1"/>
  <c r="T52" i="1"/>
  <c r="X52" i="1"/>
  <c r="B26" i="6"/>
  <c r="B25" i="6"/>
  <c r="B24" i="6"/>
  <c r="O24" i="6" l="1"/>
  <c r="O28" i="6" s="1"/>
  <c r="E16" i="5" l="1"/>
  <c r="E15" i="5"/>
  <c r="E14" i="5"/>
  <c r="M2" i="4"/>
  <c r="E2" i="5"/>
  <c r="F2" i="3"/>
  <c r="E20" i="5" l="1"/>
  <c r="A11" i="2"/>
  <c r="A10" i="2"/>
  <c r="A9" i="2"/>
  <c r="A8" i="2"/>
  <c r="F19" i="3" l="1"/>
  <c r="D1" i="2"/>
  <c r="E12" i="5"/>
  <c r="C12" i="5"/>
  <c r="B9" i="2"/>
  <c r="B10" i="2"/>
  <c r="B11" i="2"/>
  <c r="B8" i="2"/>
  <c r="B25" i="3" l="1"/>
  <c r="E13" i="3"/>
  <c r="D3" i="2"/>
  <c r="C13" i="3"/>
  <c r="B15" i="3"/>
  <c r="A7" i="6"/>
  <c r="A4" i="5" l="1"/>
  <c r="A7" i="5"/>
  <c r="A10" i="5"/>
  <c r="A9" i="6"/>
  <c r="A9" i="5"/>
  <c r="A8" i="6"/>
  <c r="A5" i="5"/>
  <c r="A4" i="6"/>
  <c r="A5" i="6"/>
  <c r="C11" i="6"/>
  <c r="E1" i="5"/>
  <c r="O1" i="6"/>
  <c r="C21" i="6"/>
  <c r="A6" i="6"/>
  <c r="C20" i="5"/>
  <c r="C3" i="2"/>
  <c r="A21" i="2"/>
  <c r="D8" i="2" l="1"/>
  <c r="M1" i="4"/>
  <c r="F1" i="3"/>
  <c r="A20" i="2"/>
  <c r="D10" i="2" l="1"/>
  <c r="D16" i="5"/>
  <c r="D17" i="5"/>
  <c r="D9" i="2"/>
  <c r="D15" i="5"/>
  <c r="A9" i="3"/>
  <c r="B3" i="2"/>
  <c r="A23" i="1" l="1"/>
  <c r="A6" i="7" s="1"/>
  <c r="A6" i="3" l="1"/>
  <c r="A6" i="5"/>
  <c r="A7" i="3"/>
  <c r="E15" i="3"/>
  <c r="A5" i="3"/>
  <c r="A10" i="3"/>
  <c r="A4" i="3"/>
  <c r="D14" i="5" l="1"/>
  <c r="D20" i="5" s="1"/>
  <c r="D19" i="3" s="1"/>
  <c r="D16" i="2"/>
  <c r="D22" i="3" l="1"/>
  <c r="E22" i="3" s="1"/>
  <c r="E3" i="2" l="1"/>
  <c r="E25" i="3"/>
  <c r="F3" i="2" l="1"/>
</calcChain>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<sst xmlns="http://schemas.openxmlformats.org/spreadsheetml/2006/main" count="68" uniqueCount="44">
  <si>
    <t>Line No.</t>
  </si>
  <si>
    <t>Description</t>
  </si>
  <si>
    <t>Reference</t>
  </si>
  <si>
    <t xml:space="preserve"> Adjustments</t>
  </si>
  <si>
    <t>Adjustments:</t>
  </si>
  <si>
    <t>Total Adjustments:</t>
  </si>
  <si>
    <t>Account Description</t>
  </si>
  <si>
    <t>Base Year Total</t>
  </si>
  <si>
    <t>Notes:</t>
  </si>
  <si>
    <t>Adjustment by Account</t>
  </si>
  <si>
    <t>Workpaper #:</t>
  </si>
  <si>
    <t>Excel Reference:</t>
  </si>
  <si>
    <t>Work Paper Reference:</t>
  </si>
  <si>
    <t>Line Description</t>
  </si>
  <si>
    <t>Account</t>
  </si>
  <si>
    <t>NARUC</t>
  </si>
  <si>
    <t>A</t>
  </si>
  <si>
    <t>Supporting Exhibit Reference</t>
  </si>
  <si>
    <t>Line Number</t>
  </si>
  <si>
    <t>Adjustment for Forecast at Present Rates</t>
  </si>
  <si>
    <t>Adjustments for Proposed Rates</t>
  </si>
  <si>
    <t>Account No.</t>
  </si>
  <si>
    <t>Account Name</t>
  </si>
  <si>
    <t>Forecast</t>
  </si>
  <si>
    <t>Forecasted Test Year Financial Data:</t>
  </si>
  <si>
    <t>Line #</t>
  </si>
  <si>
    <t>Total</t>
  </si>
  <si>
    <t>Forecast Total</t>
  </si>
  <si>
    <t>Base Year Test Year Financial Data:</t>
  </si>
  <si>
    <t>Kentucky American Water Company</t>
  </si>
  <si>
    <t>is allocated by account based on the Base Year.</t>
  </si>
  <si>
    <t>B</t>
  </si>
  <si>
    <t>The 2020 budget is not allocated by account.  For rate case purposes, the Summary by Account tab Forecast Year</t>
  </si>
  <si>
    <t>The Employee Related Expense adjustment is based on the difference between the base period amounts from March 2018 through February 2019 and the forecasted budget amounts for July 2019 through June 2020. The forecast budget includes employee expenses for travel, meals, conferences, and relocation expenses.</t>
  </si>
  <si>
    <t>12 Months Ending August 2014</t>
  </si>
  <si>
    <t>12 Months Ending August 2015</t>
  </si>
  <si>
    <t>12 Months Ending August 2016</t>
  </si>
  <si>
    <t>12 Months Ending August 2017</t>
  </si>
  <si>
    <t>12 Months Ending August 2018</t>
  </si>
  <si>
    <t>Average</t>
  </si>
  <si>
    <t>Increase in Employee Related Expense</t>
  </si>
  <si>
    <t>Relocation Expense</t>
  </si>
  <si>
    <t>Alloc %</t>
  </si>
  <si>
    <t>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</si>
</sst>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_(&quot;$&quot;* #,##0_);_(&quot;$&quot;* \(#,##0\);_(&quot;$&quot;* &quot;-&quot;??_);_(@_)"/>
    <numFmt numFmtId="178" formatCode="[$-409]mmmm\ d\,\ yyyy;@"/>
    <numFmt numFmtId="179" formatCode="[$-409]mmm\-yy;@"/>
    <numFmt numFmtId="180" formatCode="&quot;$&quot;#,##0"/>
  </numFmts>
  <fonts count="49">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18">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76">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Alignment="1">
      <alignment horizontal="left" wrapText="1" indent="3"/>
    </xf>
    <xf numFmtId="0" fontId="0" fillId="0" borderId="0" xfId="0" applyFont="1" applyFill="1"/>
    <xf numFmtId="0" fontId="46" fillId="0" borderId="1" xfId="0" applyFont="1" applyBorder="1" applyAlignment="1">
      <alignment horizontal="center"/>
    </xf>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2" fontId="0" fillId="0" borderId="0" xfId="0" applyNumberFormat="1" applyFont="1" applyAlignment="1">
      <alignment horizontal="center"/>
    </xf>
    <xf numFmtId="178" fontId="0" fillId="0" borderId="0" xfId="0" applyNumberFormat="1" applyFont="1" applyAlignment="1">
      <alignment horizontal="left"/>
    </xf>
    <xf numFmtId="178"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9"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37" fontId="0" fillId="0" borderId="0" xfId="2" applyNumberFormat="1" applyFont="1"/>
    <xf numFmtId="5" fontId="0" fillId="0" borderId="15" xfId="1" applyNumberFormat="1" applyFont="1" applyBorder="1"/>
    <xf numFmtId="37" fontId="0" fillId="0" borderId="0" xfId="1" applyNumberFormat="1" applyFont="1" applyBorder="1"/>
    <xf numFmtId="37" fontId="0" fillId="0" borderId="0" xfId="0" applyNumberFormat="1" applyFont="1" applyBorder="1"/>
    <xf numFmtId="37" fontId="0" fillId="0" borderId="0" xfId="2" applyNumberFormat="1" applyFont="1" applyBorder="1"/>
    <xf numFmtId="43" fontId="0" fillId="0" borderId="17" xfId="0" applyNumberFormat="1" applyFont="1" applyBorder="1"/>
    <xf numFmtId="0" fontId="0" fillId="0" borderId="0" xfId="0" applyFont="1" applyBorder="1"/>
    <xf numFmtId="177" fontId="0" fillId="0" borderId="0" xfId="0" applyNumberFormat="1" applyFont="1" applyBorder="1"/>
    <xf numFmtId="5" fontId="0" fillId="0" borderId="0" xfId="1" applyNumberFormat="1" applyFont="1" applyBorder="1"/>
    <xf numFmtId="5" fontId="46" fillId="0" borderId="17" xfId="0" applyNumberFormat="1" applyFont="1" applyBorder="1"/>
    <xf numFmtId="43" fontId="0" fillId="0" borderId="0" xfId="2" applyFont="1" applyBorder="1"/>
    <xf numFmtId="180" fontId="0" fillId="0" borderId="0" xfId="1" applyNumberFormat="1" applyFont="1" applyBorder="1"/>
    <xf numFmtId="180" fontId="0" fillId="0" borderId="0" xfId="0" applyNumberFormat="1" applyFont="1" applyBorder="1"/>
    <xf numFmtId="180"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0" fontId="46" fillId="0" borderId="1" xfId="0" applyFont="1" applyBorder="1" applyAlignment="1">
      <alignment horizontal="center"/>
    </xf>
    <xf numFmtId="5" fontId="0" fillId="0" borderId="17" xfId="0" applyNumberFormat="1" applyFont="1" applyBorder="1"/>
    <xf numFmtId="5" fontId="0" fillId="0" borderId="16" xfId="1" applyNumberFormat="1" applyFont="1" applyBorder="1"/>
    <xf numFmtId="0" fontId="46" fillId="0" borderId="0" xfId="0" applyFont="1" applyAlignment="1">
      <alignment vertical="top"/>
    </xf>
    <xf numFmtId="0" fontId="46" fillId="0" borderId="1" xfId="0" applyFont="1" applyBorder="1" applyAlignment="1">
      <alignment horizontal="center"/>
    </xf>
    <xf numFmtId="5" fontId="0" fillId="0" borderId="0" xfId="1" applyNumberFormat="1" applyFont="1" applyAlignment="1"/>
    <xf numFmtId="5" fontId="0" fillId="0" borderId="15" xfId="0" applyNumberFormat="1" applyFont="1" applyBorder="1" applyAlignment="1"/>
    <xf numFmtId="5" fontId="0" fillId="0" borderId="0" xfId="2" applyNumberFormat="1" applyFont="1"/>
    <xf numFmtId="5" fontId="0" fillId="0" borderId="0" xfId="2" applyNumberFormat="1" applyFont="1" applyFill="1"/>
    <xf numFmtId="9" fontId="0" fillId="0" borderId="0" xfId="1898" applyFont="1"/>
    <xf numFmtId="9" fontId="0" fillId="0" borderId="0" xfId="0" applyNumberFormat="1" applyFont="1"/>
    <xf numFmtId="0" fontId="46" fillId="0" borderId="0" xfId="0" applyFont="1" applyAlignment="1">
      <alignment horizontal="center"/>
    </xf>
    <xf numFmtId="5" fontId="0" fillId="0" borderId="0" xfId="1" applyNumberFormat="1" applyFont="1" applyAlignment="1">
      <alignment horizontal="center"/>
    </xf>
    <xf numFmtId="37" fontId="0" fillId="0" borderId="0" xfId="1" applyNumberFormat="1" applyFont="1" applyAlignment="1">
      <alignment horizontal="right"/>
    </xf>
    <xf numFmtId="37" fontId="0" fillId="0" borderId="0" xfId="2" applyNumberFormat="1" applyFont="1" applyFill="1"/>
    <xf numFmtId="0" fontId="46" fillId="0" borderId="0" xfId="0" applyFont="1" applyAlignment="1">
      <alignment horizontal="center"/>
    </xf>
    <xf numFmtId="49" fontId="46" fillId="0" borderId="0" xfId="0" applyNumberFormat="1" applyFont="1" applyAlignment="1">
      <alignment horizontal="center"/>
    </xf>
    <xf numFmtId="0" fontId="46" fillId="0" borderId="1" xfId="0" applyFont="1" applyBorder="1" applyAlignment="1">
      <alignment horizontal="center"/>
    </xf>
    <xf numFmtId="0" fontId="0" fillId="0" borderId="0" xfId="0" applyFont="1" applyAlignment="1">
      <alignment horizontal="left" vertical="top" wrapText="1"/>
    </xf>
  </cellXfs>
  <cellStyles count="1899">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1" xfId="1107"/>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4" xfId="1145"/>
    <cellStyle name="Comma 5" xfId="1146"/>
    <cellStyle name="Comma 8" xfId="1147"/>
    <cellStyle name="Currency" xfId="1" builtinId="4"/>
    <cellStyle name="Currency [2]" xfId="1148"/>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4" xfId="1590"/>
    <cellStyle name="Normal 4 2" xfId="1591"/>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7">
          <cell r="C37" t="str">
            <v>Witness Responsible:   James Pellock</v>
          </cell>
        </row>
      </sheetData>
      <sheetData sheetId="1">
        <row r="63">
          <cell r="D63" t="str">
            <v>Employee Related Expense</v>
          </cell>
          <cell r="F63" t="str">
            <v>W/P - 3-19</v>
          </cell>
        </row>
      </sheetData>
      <sheetData sheetId="2">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-4230511</v>
          </cell>
          <cell r="M7">
            <v>-4088172</v>
          </cell>
          <cell r="N7">
            <v>-3774564</v>
          </cell>
          <cell r="O7">
            <v>-3810611</v>
          </cell>
          <cell r="P7">
            <v>-3781129</v>
          </cell>
          <cell r="Q7">
            <v>-3595766</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0</v>
          </cell>
          <cell r="O9">
            <v>0</v>
          </cell>
          <cell r="P9">
            <v>0</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0</v>
          </cell>
          <cell r="M10">
            <v>0</v>
          </cell>
          <cell r="N10">
            <v>0</v>
          </cell>
          <cell r="O10">
            <v>0</v>
          </cell>
          <cell r="P10">
            <v>0</v>
          </cell>
          <cell r="Q10">
            <v>0</v>
          </cell>
        </row>
        <row r="11">
          <cell r="A11" t="str">
            <v>P02 Total</v>
          </cell>
          <cell r="F11">
            <v>-4158666</v>
          </cell>
          <cell r="G11">
            <v>-4015268</v>
          </cell>
          <cell r="H11">
            <v>-4897571</v>
          </cell>
          <cell r="I11">
            <v>-4362484</v>
          </cell>
          <cell r="J11">
            <v>-4630746</v>
          </cell>
          <cell r="K11">
            <v>-4814190</v>
          </cell>
          <cell r="L11">
            <v>-4230511</v>
          </cell>
          <cell r="M11">
            <v>-4088172</v>
          </cell>
          <cell r="N11">
            <v>-3774564</v>
          </cell>
          <cell r="O11">
            <v>-3810611</v>
          </cell>
          <cell r="P11">
            <v>-3781129</v>
          </cell>
          <cell r="Q11">
            <v>-3595766</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-2022140</v>
          </cell>
          <cell r="M12">
            <v>-1953076</v>
          </cell>
          <cell r="N12">
            <v>-1679085</v>
          </cell>
          <cell r="O12">
            <v>-1610422</v>
          </cell>
          <cell r="P12">
            <v>-1613977</v>
          </cell>
          <cell r="Q12">
            <v>-1550354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0</v>
          </cell>
          <cell r="M13">
            <v>0</v>
          </cell>
          <cell r="N13">
            <v>0</v>
          </cell>
          <cell r="O13">
            <v>0</v>
          </cell>
          <cell r="P13">
            <v>0</v>
          </cell>
          <cell r="Q13">
            <v>0</v>
          </cell>
        </row>
        <row r="14">
          <cell r="A14" t="str">
            <v>P03 Total</v>
          </cell>
          <cell r="F14">
            <v>-1813003</v>
          </cell>
          <cell r="G14">
            <v>-1917332</v>
          </cell>
          <cell r="H14">
            <v>-1963460</v>
          </cell>
          <cell r="I14">
            <v>-2180395</v>
          </cell>
          <cell r="J14">
            <v>-2370804</v>
          </cell>
          <cell r="K14">
            <v>-2381860</v>
          </cell>
          <cell r="L14">
            <v>-2022140</v>
          </cell>
          <cell r="M14">
            <v>-1953076</v>
          </cell>
          <cell r="N14">
            <v>-1679085</v>
          </cell>
          <cell r="O14">
            <v>-1610422</v>
          </cell>
          <cell r="P14">
            <v>-1613977</v>
          </cell>
          <cell r="Q14">
            <v>-1550354</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-236597</v>
          </cell>
          <cell r="M15">
            <v>-234849</v>
          </cell>
          <cell r="N15">
            <v>-201460</v>
          </cell>
          <cell r="O15">
            <v>-183320</v>
          </cell>
          <cell r="P15">
            <v>-191933</v>
          </cell>
          <cell r="Q15">
            <v>-181982</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0</v>
          </cell>
          <cell r="M16">
            <v>0</v>
          </cell>
          <cell r="N16">
            <v>0</v>
          </cell>
          <cell r="O16">
            <v>0</v>
          </cell>
          <cell r="P16">
            <v>0</v>
          </cell>
          <cell r="Q16">
            <v>0</v>
          </cell>
        </row>
        <row r="17">
          <cell r="A17" t="str">
            <v>P04 Total</v>
          </cell>
          <cell r="F17">
            <v>-290368</v>
          </cell>
          <cell r="G17">
            <v>-220241</v>
          </cell>
          <cell r="H17">
            <v>-235009</v>
          </cell>
          <cell r="I17">
            <v>-310297</v>
          </cell>
          <cell r="J17">
            <v>-324042</v>
          </cell>
          <cell r="K17">
            <v>-231232</v>
          </cell>
          <cell r="L17">
            <v>-236597</v>
          </cell>
          <cell r="M17">
            <v>-234849</v>
          </cell>
          <cell r="N17">
            <v>-201460</v>
          </cell>
          <cell r="O17">
            <v>-183320</v>
          </cell>
          <cell r="P17">
            <v>-191933</v>
          </cell>
          <cell r="Q17">
            <v>-181982</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-299330</v>
          </cell>
          <cell r="M18">
            <v>-299330</v>
          </cell>
          <cell r="N18">
            <v>-299330</v>
          </cell>
          <cell r="O18">
            <v>-299330</v>
          </cell>
          <cell r="P18">
            <v>-299330</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0</v>
          </cell>
          <cell r="M19">
            <v>0</v>
          </cell>
          <cell r="N19">
            <v>0</v>
          </cell>
          <cell r="O19">
            <v>0</v>
          </cell>
          <cell r="P19">
            <v>0</v>
          </cell>
          <cell r="Q19">
            <v>0</v>
          </cell>
        </row>
        <row r="20">
          <cell r="A20" t="str">
            <v>P05 Total</v>
          </cell>
          <cell r="F20">
            <v>-356274</v>
          </cell>
          <cell r="G20">
            <v>-322443</v>
          </cell>
          <cell r="H20">
            <v>-327060</v>
          </cell>
          <cell r="I20">
            <v>-344158</v>
          </cell>
          <cell r="J20">
            <v>-325381</v>
          </cell>
          <cell r="K20">
            <v>-335903</v>
          </cell>
          <cell r="L20">
            <v>-299330</v>
          </cell>
          <cell r="M20">
            <v>-299330</v>
          </cell>
          <cell r="N20">
            <v>-299330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-222060</v>
          </cell>
          <cell r="M21">
            <v>-222060</v>
          </cell>
          <cell r="N21">
            <v>-222060</v>
          </cell>
          <cell r="O21">
            <v>-222060</v>
          </cell>
          <cell r="P21">
            <v>-222060</v>
          </cell>
          <cell r="Q21">
            <v>-222060</v>
          </cell>
        </row>
        <row r="22">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0</v>
          </cell>
          <cell r="M23">
            <v>0</v>
          </cell>
          <cell r="N23">
            <v>0</v>
          </cell>
          <cell r="O23">
            <v>0</v>
          </cell>
          <cell r="P23">
            <v>0</v>
          </cell>
          <cell r="Q23">
            <v>0</v>
          </cell>
        </row>
        <row r="24">
          <cell r="A24" t="str">
            <v>P06 Total</v>
          </cell>
          <cell r="F24">
            <v>-241542</v>
          </cell>
          <cell r="G24">
            <v>-241542</v>
          </cell>
          <cell r="H24">
            <v>-241542</v>
          </cell>
          <cell r="I24">
            <v>-254192</v>
          </cell>
          <cell r="J24">
            <v>-251893</v>
          </cell>
          <cell r="K24">
            <v>-249546</v>
          </cell>
          <cell r="L24">
            <v>-222060</v>
          </cell>
          <cell r="M24">
            <v>-222060</v>
          </cell>
          <cell r="N24">
            <v>-222060</v>
          </cell>
          <cell r="O24">
            <v>-222060</v>
          </cell>
          <cell r="P24">
            <v>-222060</v>
          </cell>
          <cell r="Q24">
            <v>-222060</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-562911</v>
          </cell>
          <cell r="M25">
            <v>-500239</v>
          </cell>
          <cell r="N25">
            <v>-410366</v>
          </cell>
          <cell r="O25">
            <v>-379223</v>
          </cell>
          <cell r="P25">
            <v>-388065</v>
          </cell>
          <cell r="Q25">
            <v>-366246</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0</v>
          </cell>
          <cell r="M26">
            <v>0</v>
          </cell>
          <cell r="N26">
            <v>0</v>
          </cell>
          <cell r="O26">
            <v>0</v>
          </cell>
          <cell r="P26">
            <v>0</v>
          </cell>
          <cell r="Q26">
            <v>0</v>
          </cell>
        </row>
        <row r="27">
          <cell r="A27" t="str">
            <v>P07 Total</v>
          </cell>
          <cell r="F27">
            <v>-441913</v>
          </cell>
          <cell r="G27">
            <v>-456225</v>
          </cell>
          <cell r="H27">
            <v>-550842</v>
          </cell>
          <cell r="I27">
            <v>-709141</v>
          </cell>
          <cell r="J27">
            <v>-610569</v>
          </cell>
          <cell r="K27">
            <v>-681492</v>
          </cell>
          <cell r="L27">
            <v>-562911</v>
          </cell>
          <cell r="M27">
            <v>-500239</v>
          </cell>
          <cell r="N27">
            <v>-410366</v>
          </cell>
          <cell r="O27">
            <v>-379223</v>
          </cell>
          <cell r="P27">
            <v>-388065</v>
          </cell>
          <cell r="Q27">
            <v>-366246</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-178025</v>
          </cell>
          <cell r="M28">
            <v>-162254</v>
          </cell>
          <cell r="N28">
            <v>-133271</v>
          </cell>
          <cell r="O28">
            <v>-132945</v>
          </cell>
          <cell r="P28">
            <v>-125957</v>
          </cell>
          <cell r="Q28">
            <v>-117583</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0</v>
          </cell>
          <cell r="M29">
            <v>0</v>
          </cell>
          <cell r="N29">
            <v>0</v>
          </cell>
          <cell r="O29">
            <v>0</v>
          </cell>
          <cell r="P29">
            <v>0</v>
          </cell>
          <cell r="Q29">
            <v>0</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0</v>
          </cell>
          <cell r="M30">
            <v>0</v>
          </cell>
          <cell r="N30">
            <v>0</v>
          </cell>
          <cell r="O30">
            <v>0</v>
          </cell>
          <cell r="P30">
            <v>0</v>
          </cell>
          <cell r="Q30">
            <v>0</v>
          </cell>
        </row>
        <row r="31">
          <cell r="A31" t="str">
            <v>P08 Total</v>
          </cell>
          <cell r="F31">
            <v>-144541</v>
          </cell>
          <cell r="G31">
            <v>-151685</v>
          </cell>
          <cell r="H31">
            <v>-166218</v>
          </cell>
          <cell r="I31">
            <v>-200598</v>
          </cell>
          <cell r="J31">
            <v>-214042</v>
          </cell>
          <cell r="K31">
            <v>-210288</v>
          </cell>
          <cell r="L31">
            <v>-178025</v>
          </cell>
          <cell r="M31">
            <v>-162254</v>
          </cell>
          <cell r="N31">
            <v>-133271</v>
          </cell>
          <cell r="O31">
            <v>-132945</v>
          </cell>
          <cell r="P31">
            <v>-125957</v>
          </cell>
          <cell r="Q31">
            <v>-117583</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-5231</v>
          </cell>
          <cell r="M32">
            <v>-4844</v>
          </cell>
          <cell r="N32">
            <v>-5029</v>
          </cell>
          <cell r="O32">
            <v>-4648</v>
          </cell>
          <cell r="P32">
            <v>-4644</v>
          </cell>
          <cell r="Q32">
            <v>-5276</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0</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0</v>
          </cell>
          <cell r="M34">
            <v>0</v>
          </cell>
          <cell r="N34">
            <v>0</v>
          </cell>
          <cell r="O34">
            <v>0</v>
          </cell>
          <cell r="P34">
            <v>0</v>
          </cell>
          <cell r="Q34">
            <v>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-346126</v>
          </cell>
          <cell r="M37">
            <v>-345739</v>
          </cell>
          <cell r="N37">
            <v>-345924</v>
          </cell>
          <cell r="O37">
            <v>-345543</v>
          </cell>
          <cell r="P37">
            <v>-345539</v>
          </cell>
          <cell r="Q37">
            <v>-346171</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-67678</v>
          </cell>
          <cell r="M38">
            <v>-67642</v>
          </cell>
          <cell r="N38">
            <v>-67607</v>
          </cell>
          <cell r="O38">
            <v>-67572</v>
          </cell>
          <cell r="P38">
            <v>-78600</v>
          </cell>
          <cell r="Q38">
            <v>-71159</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-7643</v>
          </cell>
          <cell r="M39">
            <v>-7643</v>
          </cell>
          <cell r="N39">
            <v>-7643</v>
          </cell>
          <cell r="O39">
            <v>-7643</v>
          </cell>
          <cell r="P39">
            <v>-7948</v>
          </cell>
          <cell r="Q39">
            <v>-7948</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-12911</v>
          </cell>
          <cell r="Q40">
            <v>-12911</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-2856</v>
          </cell>
          <cell r="M42">
            <v>-2388</v>
          </cell>
          <cell r="N42">
            <v>-1728</v>
          </cell>
          <cell r="O42">
            <v>-2280</v>
          </cell>
          <cell r="P42">
            <v>-3432</v>
          </cell>
          <cell r="Q42">
            <v>-2316</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-66994</v>
          </cell>
          <cell r="M43">
            <v>-62915</v>
          </cell>
          <cell r="N43">
            <v>-51270</v>
          </cell>
          <cell r="O43">
            <v>-54618</v>
          </cell>
          <cell r="P43">
            <v>-48132</v>
          </cell>
          <cell r="Q43">
            <v>-45445</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-4256</v>
          </cell>
          <cell r="M44">
            <v>-4477</v>
          </cell>
          <cell r="N44">
            <v>-4567</v>
          </cell>
          <cell r="O44">
            <v>-4046</v>
          </cell>
          <cell r="P44">
            <v>-4396</v>
          </cell>
          <cell r="Q44">
            <v>-4251</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-57786</v>
          </cell>
          <cell r="M45">
            <v>-44105</v>
          </cell>
          <cell r="N45">
            <v>-43208</v>
          </cell>
          <cell r="O45">
            <v>-40384</v>
          </cell>
          <cell r="P45">
            <v>-46015</v>
          </cell>
          <cell r="Q45">
            <v>-56523</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0</v>
          </cell>
        </row>
        <row r="48">
          <cell r="A48" t="str">
            <v>P11 Total</v>
          </cell>
          <cell r="F48">
            <v>-204704</v>
          </cell>
          <cell r="G48">
            <v>-202115</v>
          </cell>
          <cell r="H48">
            <v>-215452</v>
          </cell>
          <cell r="I48">
            <v>-221550</v>
          </cell>
          <cell r="J48">
            <v>-248909</v>
          </cell>
          <cell r="K48">
            <v>-225455</v>
          </cell>
          <cell r="L48">
            <v>-220124</v>
          </cell>
          <cell r="M48">
            <v>-202081</v>
          </cell>
          <cell r="N48">
            <v>-188934</v>
          </cell>
          <cell r="O48">
            <v>-189454</v>
          </cell>
          <cell r="P48">
            <v>-201434</v>
          </cell>
          <cell r="Q48">
            <v>-200553</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21831</v>
          </cell>
          <cell r="M49">
            <v>21831</v>
          </cell>
          <cell r="N49">
            <v>21830</v>
          </cell>
          <cell r="O49">
            <v>21831</v>
          </cell>
          <cell r="P49">
            <v>24771</v>
          </cell>
          <cell r="Q49">
            <v>26451</v>
          </cell>
          <cell r="T49">
            <v>1</v>
          </cell>
        </row>
        <row r="50">
          <cell r="C50">
            <v>51015000</v>
          </cell>
          <cell r="D50" t="str">
            <v>Purchased Water I/C</v>
          </cell>
          <cell r="E50" t="str">
            <v>610.1</v>
          </cell>
          <cell r="T50">
            <v>0</v>
          </cell>
        </row>
        <row r="51">
          <cell r="A51" t="str">
            <v>P13 Total</v>
          </cell>
          <cell r="F51">
            <v>18676</v>
          </cell>
          <cell r="G51">
            <v>22832</v>
          </cell>
          <cell r="H51">
            <v>24160</v>
          </cell>
          <cell r="I51">
            <v>35161</v>
          </cell>
          <cell r="J51">
            <v>27494</v>
          </cell>
          <cell r="K51">
            <v>32369</v>
          </cell>
          <cell r="L51">
            <v>21831</v>
          </cell>
          <cell r="M51">
            <v>21831</v>
          </cell>
          <cell r="N51">
            <v>21830</v>
          </cell>
          <cell r="O51">
            <v>21831</v>
          </cell>
          <cell r="P51">
            <v>24771</v>
          </cell>
          <cell r="Q51">
            <v>26451</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406587</v>
          </cell>
          <cell r="M52">
            <v>322301</v>
          </cell>
          <cell r="N52">
            <v>323829</v>
          </cell>
          <cell r="O52">
            <v>326327</v>
          </cell>
          <cell r="P52">
            <v>382243.36286415474</v>
          </cell>
          <cell r="Q52">
            <v>380630.61705202737</v>
          </cell>
          <cell r="T52">
            <v>0</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0</v>
          </cell>
          <cell r="M53">
            <v>0</v>
          </cell>
          <cell r="N53">
            <v>0</v>
          </cell>
          <cell r="O53">
            <v>0</v>
          </cell>
          <cell r="P53">
            <v>0</v>
          </cell>
          <cell r="Q53">
            <v>0</v>
          </cell>
          <cell r="T53">
            <v>4.6250169726777604E-2</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0</v>
          </cell>
          <cell r="M54">
            <v>0</v>
          </cell>
          <cell r="N54">
            <v>0</v>
          </cell>
          <cell r="O54">
            <v>0</v>
          </cell>
          <cell r="P54">
            <v>0</v>
          </cell>
          <cell r="Q54">
            <v>0</v>
          </cell>
          <cell r="T54">
            <v>0.12392820683030842</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0</v>
          </cell>
          <cell r="M55">
            <v>0</v>
          </cell>
          <cell r="N55">
            <v>0</v>
          </cell>
          <cell r="O55">
            <v>0</v>
          </cell>
          <cell r="P55">
            <v>0</v>
          </cell>
          <cell r="Q55">
            <v>0</v>
          </cell>
          <cell r="T55">
            <v>0.82569789136480443</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0</v>
          </cell>
          <cell r="M56">
            <v>0</v>
          </cell>
          <cell r="N56">
            <v>0</v>
          </cell>
          <cell r="O56">
            <v>0</v>
          </cell>
          <cell r="P56">
            <v>0</v>
          </cell>
          <cell r="Q56">
            <v>0</v>
          </cell>
          <cell r="T56">
            <v>4.1237320781095203E-3</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6000</v>
          </cell>
          <cell r="T57">
            <v>0</v>
          </cell>
        </row>
        <row r="58">
          <cell r="A58" t="str">
            <v>P14 Total</v>
          </cell>
          <cell r="F58">
            <v>339603</v>
          </cell>
          <cell r="G58">
            <v>314020</v>
          </cell>
          <cell r="H58">
            <v>341659</v>
          </cell>
          <cell r="I58">
            <v>358107</v>
          </cell>
          <cell r="J58">
            <v>349425</v>
          </cell>
          <cell r="K58">
            <v>285676</v>
          </cell>
          <cell r="L58">
            <v>406587</v>
          </cell>
          <cell r="M58">
            <v>322301</v>
          </cell>
          <cell r="N58">
            <v>323829</v>
          </cell>
          <cell r="O58">
            <v>326327</v>
          </cell>
          <cell r="P58">
            <v>382243.36286415474</v>
          </cell>
          <cell r="Q58">
            <v>386630.61705202737</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187363</v>
          </cell>
          <cell r="M59">
            <v>161051</v>
          </cell>
          <cell r="N59">
            <v>151006</v>
          </cell>
          <cell r="O59">
            <v>170738</v>
          </cell>
          <cell r="P59">
            <v>118864.13722714088</v>
          </cell>
          <cell r="Q59">
            <v>100868.84997725487</v>
          </cell>
          <cell r="T59">
            <v>1</v>
          </cell>
        </row>
        <row r="60">
          <cell r="A60" t="str">
            <v>P15 Total</v>
          </cell>
          <cell r="F60">
            <v>129884</v>
          </cell>
          <cell r="G60">
            <v>179525</v>
          </cell>
          <cell r="H60">
            <v>141485</v>
          </cell>
          <cell r="I60">
            <v>173385</v>
          </cell>
          <cell r="J60">
            <v>199827</v>
          </cell>
          <cell r="K60">
            <v>188440</v>
          </cell>
          <cell r="L60">
            <v>187363</v>
          </cell>
          <cell r="M60">
            <v>161051</v>
          </cell>
          <cell r="N60">
            <v>151006</v>
          </cell>
          <cell r="O60">
            <v>170738</v>
          </cell>
          <cell r="P60">
            <v>118864.13722714088</v>
          </cell>
          <cell r="Q60">
            <v>100868.84997725487</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24587</v>
          </cell>
          <cell r="M61">
            <v>24130</v>
          </cell>
          <cell r="N61">
            <v>17941</v>
          </cell>
          <cell r="O61">
            <v>120044</v>
          </cell>
          <cell r="P61">
            <v>36379</v>
          </cell>
          <cell r="Q61">
            <v>34739</v>
          </cell>
          <cell r="T61">
            <v>1</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8333</v>
          </cell>
          <cell r="M62">
            <v>8333</v>
          </cell>
          <cell r="N62">
            <v>8333</v>
          </cell>
          <cell r="O62">
            <v>8337</v>
          </cell>
          <cell r="P62">
            <v>0</v>
          </cell>
          <cell r="Q62">
            <v>0</v>
          </cell>
          <cell r="T62">
            <v>0</v>
          </cell>
        </row>
        <row r="63">
          <cell r="A63" t="str">
            <v>P16 Total</v>
          </cell>
          <cell r="F63">
            <v>34514</v>
          </cell>
          <cell r="G63">
            <v>32919</v>
          </cell>
          <cell r="H63">
            <v>38159</v>
          </cell>
          <cell r="I63">
            <v>37991</v>
          </cell>
          <cell r="J63">
            <v>38672</v>
          </cell>
          <cell r="K63">
            <v>36645</v>
          </cell>
          <cell r="L63">
            <v>32920</v>
          </cell>
          <cell r="M63">
            <v>32463</v>
          </cell>
          <cell r="N63">
            <v>26274</v>
          </cell>
          <cell r="O63">
            <v>128381</v>
          </cell>
          <cell r="P63">
            <v>36379</v>
          </cell>
          <cell r="Q63">
            <v>34739</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654971</v>
          </cell>
          <cell r="M64">
            <v>752005</v>
          </cell>
          <cell r="N64">
            <v>728572</v>
          </cell>
          <cell r="O64">
            <v>695822</v>
          </cell>
          <cell r="P64">
            <v>803992</v>
          </cell>
          <cell r="Q64">
            <v>699123</v>
          </cell>
          <cell r="T64">
            <v>0.38804506526102156</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0</v>
          </cell>
          <cell r="M65">
            <v>0</v>
          </cell>
          <cell r="N65">
            <v>0</v>
          </cell>
          <cell r="O65">
            <v>0</v>
          </cell>
          <cell r="P65">
            <v>0</v>
          </cell>
          <cell r="Q65">
            <v>0</v>
          </cell>
          <cell r="T65">
            <v>-1.450726785278833E-2</v>
          </cell>
        </row>
        <row r="66">
          <cell r="A66" t="str">
            <v>P17</v>
          </cell>
          <cell r="B66" t="str">
            <v>Salaries and wages</v>
          </cell>
          <cell r="C66">
            <v>50101210</v>
          </cell>
          <cell r="D66" t="str">
            <v>Labor Oper P PwrProd</v>
          </cell>
          <cell r="E66" t="str">
            <v>601.1</v>
          </cell>
          <cell r="F66">
            <v>0</v>
          </cell>
          <cell r="G66">
            <v>0</v>
          </cell>
          <cell r="H66">
            <v>0</v>
          </cell>
          <cell r="I66">
            <v>0</v>
          </cell>
          <cell r="J66">
            <v>0</v>
          </cell>
          <cell r="K66">
            <v>0</v>
          </cell>
          <cell r="L66">
            <v>0</v>
          </cell>
          <cell r="M66">
            <v>0</v>
          </cell>
          <cell r="N66">
            <v>0</v>
          </cell>
          <cell r="O66">
            <v>0</v>
          </cell>
          <cell r="P66">
            <v>0</v>
          </cell>
          <cell r="Q66">
            <v>0</v>
          </cell>
          <cell r="T66">
            <v>0</v>
          </cell>
        </row>
        <row r="67">
          <cell r="A67" t="str">
            <v>P17</v>
          </cell>
          <cell r="B67" t="str">
            <v>Salaries and wages</v>
          </cell>
          <cell r="C67">
            <v>50101300</v>
          </cell>
          <cell r="D67" t="str">
            <v>Labor Oper WT</v>
          </cell>
          <cell r="E67" t="str">
            <v>601.3</v>
          </cell>
          <cell r="F67">
            <v>149599</v>
          </cell>
          <cell r="G67">
            <v>152766</v>
          </cell>
          <cell r="H67">
            <v>170260</v>
          </cell>
          <cell r="I67">
            <v>161742</v>
          </cell>
          <cell r="J67">
            <v>176386</v>
          </cell>
          <cell r="K67">
            <v>153853</v>
          </cell>
          <cell r="L67">
            <v>0</v>
          </cell>
          <cell r="M67">
            <v>0</v>
          </cell>
          <cell r="N67">
            <v>0</v>
          </cell>
          <cell r="O67">
            <v>0</v>
          </cell>
          <cell r="P67">
            <v>0</v>
          </cell>
          <cell r="Q67">
            <v>0</v>
          </cell>
          <cell r="T67">
            <v>0.22859332561881079</v>
          </cell>
        </row>
        <row r="68">
          <cell r="A68" t="str">
            <v>P17</v>
          </cell>
          <cell r="B68" t="str">
            <v>Salaries and wages</v>
          </cell>
          <cell r="C68">
            <v>50101305</v>
          </cell>
          <cell r="D68" t="str">
            <v>Labor Oper WT SupEng</v>
          </cell>
          <cell r="E68" t="str">
            <v>601.3</v>
          </cell>
          <cell r="F68">
            <v>9989</v>
          </cell>
          <cell r="G68">
            <v>8790</v>
          </cell>
          <cell r="H68">
            <v>9265</v>
          </cell>
          <cell r="I68">
            <v>8886</v>
          </cell>
          <cell r="J68">
            <v>9273</v>
          </cell>
          <cell r="K68">
            <v>8668</v>
          </cell>
          <cell r="L68">
            <v>0</v>
          </cell>
          <cell r="M68">
            <v>0</v>
          </cell>
          <cell r="N68">
            <v>0</v>
          </cell>
          <cell r="O68">
            <v>0</v>
          </cell>
          <cell r="P68">
            <v>0</v>
          </cell>
          <cell r="Q68">
            <v>0</v>
          </cell>
          <cell r="T68">
            <v>1.3003386221970181E-2</v>
          </cell>
        </row>
        <row r="69">
          <cell r="A69" t="str">
            <v>P17</v>
          </cell>
          <cell r="B69" t="str">
            <v>Salaries and wages</v>
          </cell>
          <cell r="C69">
            <v>50101400</v>
          </cell>
          <cell r="D69" t="str">
            <v>Labor Oper TD</v>
          </cell>
          <cell r="E69" t="str">
            <v>601.5</v>
          </cell>
          <cell r="F69">
            <v>18874</v>
          </cell>
          <cell r="G69">
            <v>11469</v>
          </cell>
          <cell r="H69">
            <v>15457</v>
          </cell>
          <cell r="I69">
            <v>10942</v>
          </cell>
          <cell r="J69">
            <v>15775</v>
          </cell>
          <cell r="K69">
            <v>25425</v>
          </cell>
          <cell r="L69">
            <v>0</v>
          </cell>
          <cell r="M69">
            <v>0</v>
          </cell>
          <cell r="N69">
            <v>0</v>
          </cell>
          <cell r="O69">
            <v>0</v>
          </cell>
          <cell r="P69">
            <v>0</v>
          </cell>
          <cell r="Q69">
            <v>0</v>
          </cell>
          <cell r="T69">
            <v>2.32103962630935E-2</v>
          </cell>
        </row>
        <row r="70">
          <cell r="A70" t="str">
            <v>P17</v>
          </cell>
          <cell r="B70" t="str">
            <v>Salaries and wages</v>
          </cell>
          <cell r="C70">
            <v>50101405</v>
          </cell>
          <cell r="D70" t="str">
            <v>Labor Oper TD SupEng</v>
          </cell>
          <cell r="E70" t="str">
            <v>601.5</v>
          </cell>
          <cell r="F70">
            <v>4522</v>
          </cell>
          <cell r="G70">
            <v>3604</v>
          </cell>
          <cell r="H70">
            <v>5306</v>
          </cell>
          <cell r="I70">
            <v>1987</v>
          </cell>
          <cell r="J70">
            <v>6073</v>
          </cell>
          <cell r="K70">
            <v>4910</v>
          </cell>
          <cell r="L70">
            <v>0</v>
          </cell>
          <cell r="M70">
            <v>0</v>
          </cell>
          <cell r="N70">
            <v>0</v>
          </cell>
          <cell r="O70">
            <v>0</v>
          </cell>
          <cell r="P70">
            <v>0</v>
          </cell>
          <cell r="Q70">
            <v>0</v>
          </cell>
          <cell r="T70">
            <v>6.2567732141287141E-3</v>
          </cell>
        </row>
        <row r="71">
          <cell r="A71" t="str">
            <v>P17</v>
          </cell>
          <cell r="B71" t="str">
            <v>Salaries and wages</v>
          </cell>
          <cell r="C71">
            <v>50101415</v>
          </cell>
          <cell r="D71" t="str">
            <v>Labor Oper TD Lines</v>
          </cell>
          <cell r="E71" t="str">
            <v>601.5</v>
          </cell>
          <cell r="F71">
            <v>5436</v>
          </cell>
          <cell r="G71">
            <v>5964</v>
          </cell>
          <cell r="H71">
            <v>5457</v>
          </cell>
          <cell r="I71">
            <v>6692</v>
          </cell>
          <cell r="J71">
            <v>6543</v>
          </cell>
          <cell r="K71">
            <v>4543</v>
          </cell>
          <cell r="L71">
            <v>0</v>
          </cell>
          <cell r="M71">
            <v>0</v>
          </cell>
          <cell r="N71">
            <v>0</v>
          </cell>
          <cell r="O71">
            <v>0</v>
          </cell>
          <cell r="P71">
            <v>0</v>
          </cell>
          <cell r="Q71">
            <v>0</v>
          </cell>
          <cell r="T71">
            <v>8.2078380528500874E-3</v>
          </cell>
        </row>
        <row r="72">
          <cell r="A72" t="str">
            <v>P17</v>
          </cell>
          <cell r="B72" t="str">
            <v>Salaries and wages</v>
          </cell>
          <cell r="C72">
            <v>50101420</v>
          </cell>
          <cell r="D72" t="str">
            <v>Labor Oper TD Meter</v>
          </cell>
          <cell r="E72" t="str">
            <v>601.5</v>
          </cell>
          <cell r="F72">
            <v>55052</v>
          </cell>
          <cell r="G72">
            <v>65452</v>
          </cell>
          <cell r="H72">
            <v>69292</v>
          </cell>
          <cell r="I72">
            <v>55944</v>
          </cell>
          <cell r="J72">
            <v>51047</v>
          </cell>
          <cell r="K72">
            <v>70865</v>
          </cell>
          <cell r="L72">
            <v>0</v>
          </cell>
          <cell r="M72">
            <v>0</v>
          </cell>
          <cell r="N72">
            <v>0</v>
          </cell>
          <cell r="O72">
            <v>0</v>
          </cell>
          <cell r="P72">
            <v>0</v>
          </cell>
          <cell r="Q72">
            <v>0</v>
          </cell>
          <cell r="T72">
            <v>8.7126550478026296E-2</v>
          </cell>
        </row>
        <row r="73">
          <cell r="A73" t="str">
            <v>P17</v>
          </cell>
          <cell r="B73" t="str">
            <v>Salaries and wages</v>
          </cell>
          <cell r="C73">
            <v>50101500</v>
          </cell>
          <cell r="D73" t="str">
            <v>Labor Oper CA</v>
          </cell>
          <cell r="E73" t="str">
            <v>601.7</v>
          </cell>
          <cell r="F73">
            <v>2315</v>
          </cell>
          <cell r="G73">
            <v>1795</v>
          </cell>
          <cell r="H73">
            <v>2414</v>
          </cell>
          <cell r="I73">
            <v>2054</v>
          </cell>
          <cell r="J73">
            <v>14</v>
          </cell>
          <cell r="K73">
            <v>4579</v>
          </cell>
          <cell r="L73">
            <v>0</v>
          </cell>
          <cell r="M73">
            <v>0</v>
          </cell>
          <cell r="N73">
            <v>0</v>
          </cell>
          <cell r="O73">
            <v>0</v>
          </cell>
          <cell r="P73">
            <v>0</v>
          </cell>
          <cell r="Q73">
            <v>0</v>
          </cell>
          <cell r="T73">
            <v>3.1212771760961025E-3</v>
          </cell>
        </row>
        <row r="74">
          <cell r="A74" t="str">
            <v>P17</v>
          </cell>
          <cell r="B74" t="str">
            <v>Salaries and wages</v>
          </cell>
          <cell r="C74">
            <v>50101510</v>
          </cell>
          <cell r="D74" t="str">
            <v>Labor Oper CA MtrRd</v>
          </cell>
          <cell r="E74" t="str">
            <v>601.7</v>
          </cell>
          <cell r="F74">
            <v>21520</v>
          </cell>
          <cell r="G74">
            <v>9113</v>
          </cell>
          <cell r="H74">
            <v>30154</v>
          </cell>
          <cell r="I74">
            <v>19389</v>
          </cell>
          <cell r="J74">
            <v>22098</v>
          </cell>
          <cell r="K74">
            <v>32003</v>
          </cell>
          <cell r="L74">
            <v>0</v>
          </cell>
          <cell r="M74">
            <v>0</v>
          </cell>
          <cell r="N74">
            <v>0</v>
          </cell>
          <cell r="O74">
            <v>0</v>
          </cell>
          <cell r="P74">
            <v>0</v>
          </cell>
          <cell r="Q74">
            <v>0</v>
          </cell>
          <cell r="T74">
            <v>3.1821102070811354E-2</v>
          </cell>
        </row>
        <row r="75">
          <cell r="A75" t="str">
            <v>P17</v>
          </cell>
          <cell r="B75" t="str">
            <v>Salaries and wages</v>
          </cell>
          <cell r="C75">
            <v>50101515</v>
          </cell>
          <cell r="D75" t="str">
            <v>Labor Oper CA CstRec</v>
          </cell>
          <cell r="E75" t="str">
            <v>601.7</v>
          </cell>
          <cell r="F75">
            <v>0</v>
          </cell>
          <cell r="G75">
            <v>0</v>
          </cell>
          <cell r="H75">
            <v>0</v>
          </cell>
          <cell r="I75">
            <v>0</v>
          </cell>
          <cell r="J75">
            <v>0</v>
          </cell>
          <cell r="K75">
            <v>0</v>
          </cell>
          <cell r="L75">
            <v>0</v>
          </cell>
          <cell r="M75">
            <v>0</v>
          </cell>
          <cell r="N75">
            <v>0</v>
          </cell>
          <cell r="O75">
            <v>0</v>
          </cell>
          <cell r="P75">
            <v>0</v>
          </cell>
          <cell r="Q75">
            <v>0</v>
          </cell>
          <cell r="T75">
            <v>0</v>
          </cell>
        </row>
        <row r="76">
          <cell r="A76" t="str">
            <v>P17</v>
          </cell>
          <cell r="B76" t="str">
            <v>Salaries and wages</v>
          </cell>
          <cell r="C76">
            <v>50101520</v>
          </cell>
          <cell r="D76" t="str">
            <v>Labor Oper CA CstSrv</v>
          </cell>
          <cell r="E76" t="str">
            <v>601.7</v>
          </cell>
          <cell r="F76">
            <v>17072</v>
          </cell>
          <cell r="G76">
            <v>16089</v>
          </cell>
          <cell r="H76">
            <v>19086</v>
          </cell>
          <cell r="I76">
            <v>17274</v>
          </cell>
          <cell r="J76">
            <v>13029</v>
          </cell>
          <cell r="K76">
            <v>19705</v>
          </cell>
          <cell r="L76">
            <v>0</v>
          </cell>
          <cell r="M76">
            <v>0</v>
          </cell>
          <cell r="N76">
            <v>0</v>
          </cell>
          <cell r="O76">
            <v>0</v>
          </cell>
          <cell r="P76">
            <v>0</v>
          </cell>
          <cell r="Q76">
            <v>0</v>
          </cell>
          <cell r="T76">
            <v>2.4232495455296252E-2</v>
          </cell>
        </row>
        <row r="77">
          <cell r="A77" t="str">
            <v>P17</v>
          </cell>
          <cell r="B77" t="str">
            <v>Salaries and wages</v>
          </cell>
          <cell r="C77">
            <v>50101600</v>
          </cell>
          <cell r="D77" t="str">
            <v>Labor Oper AG</v>
          </cell>
          <cell r="E77" t="str">
            <v>601.8</v>
          </cell>
          <cell r="F77">
            <v>61545</v>
          </cell>
          <cell r="G77">
            <v>54527</v>
          </cell>
          <cell r="H77">
            <v>66452</v>
          </cell>
          <cell r="I77">
            <v>52885</v>
          </cell>
          <cell r="J77">
            <v>56011</v>
          </cell>
          <cell r="K77">
            <v>71266</v>
          </cell>
          <cell r="L77">
            <v>0</v>
          </cell>
          <cell r="M77">
            <v>0</v>
          </cell>
          <cell r="N77">
            <v>0</v>
          </cell>
          <cell r="O77">
            <v>0</v>
          </cell>
          <cell r="P77">
            <v>0</v>
          </cell>
          <cell r="Q77">
            <v>0</v>
          </cell>
          <cell r="T77">
            <v>8.5949702671747855E-2</v>
          </cell>
        </row>
        <row r="78">
          <cell r="A78" t="str">
            <v>P17</v>
          </cell>
          <cell r="B78" t="str">
            <v>Salaries and wages</v>
          </cell>
          <cell r="C78">
            <v>50101601</v>
          </cell>
          <cell r="D78" t="str">
            <v>Labor Oper AG Dir&amp;Of</v>
          </cell>
          <cell r="E78" t="str">
            <v>603.8</v>
          </cell>
          <cell r="F78">
            <v>161</v>
          </cell>
          <cell r="T78">
            <v>3.8153946196300394E-5</v>
          </cell>
        </row>
        <row r="79">
          <cell r="A79" t="str">
            <v>P17</v>
          </cell>
          <cell r="B79" t="str">
            <v>Salaries and wages</v>
          </cell>
          <cell r="C79">
            <v>50102300</v>
          </cell>
          <cell r="D79" t="str">
            <v>Labor Maint WT</v>
          </cell>
          <cell r="E79" t="str">
            <v>601.4</v>
          </cell>
          <cell r="F79">
            <v>19345</v>
          </cell>
          <cell r="G79">
            <v>14852</v>
          </cell>
          <cell r="H79">
            <v>21430</v>
          </cell>
          <cell r="I79">
            <v>12808</v>
          </cell>
          <cell r="J79">
            <v>14101</v>
          </cell>
          <cell r="K79">
            <v>13992</v>
          </cell>
          <cell r="L79">
            <v>0</v>
          </cell>
          <cell r="M79">
            <v>0</v>
          </cell>
          <cell r="N79">
            <v>0</v>
          </cell>
          <cell r="O79">
            <v>0</v>
          </cell>
          <cell r="P79">
            <v>0</v>
          </cell>
          <cell r="Q79">
            <v>0</v>
          </cell>
          <cell r="T79">
            <v>2.2875305083456424E-2</v>
          </cell>
        </row>
        <row r="80">
          <cell r="A80" t="str">
            <v>P17</v>
          </cell>
          <cell r="B80" t="str">
            <v>Salaries and wages</v>
          </cell>
          <cell r="C80">
            <v>50102400</v>
          </cell>
          <cell r="D80" t="str">
            <v>Labor Maint TD</v>
          </cell>
          <cell r="E80" t="str">
            <v>601.6</v>
          </cell>
          <cell r="F80">
            <v>54678</v>
          </cell>
          <cell r="G80">
            <v>56976</v>
          </cell>
          <cell r="H80">
            <v>56146</v>
          </cell>
          <cell r="I80">
            <v>29037</v>
          </cell>
          <cell r="J80">
            <v>31962</v>
          </cell>
          <cell r="K80">
            <v>48516</v>
          </cell>
          <cell r="L80">
            <v>0</v>
          </cell>
          <cell r="M80">
            <v>0</v>
          </cell>
          <cell r="N80">
            <v>0</v>
          </cell>
          <cell r="O80">
            <v>0</v>
          </cell>
          <cell r="P80">
            <v>0</v>
          </cell>
          <cell r="Q80">
            <v>0</v>
          </cell>
          <cell r="T80">
            <v>6.5718394965385368E-2</v>
          </cell>
        </row>
        <row r="81">
          <cell r="A81" t="str">
            <v>P17</v>
          </cell>
          <cell r="B81" t="str">
            <v>Salaries and wages</v>
          </cell>
          <cell r="C81">
            <v>50102410</v>
          </cell>
          <cell r="D81" t="str">
            <v>Labor Mnt TD Str&amp;Imp</v>
          </cell>
          <cell r="E81" t="str">
            <v>601.6</v>
          </cell>
          <cell r="F81">
            <v>0</v>
          </cell>
          <cell r="G81">
            <v>0</v>
          </cell>
          <cell r="H81">
            <v>0</v>
          </cell>
          <cell r="I81">
            <v>0</v>
          </cell>
          <cell r="J81">
            <v>0</v>
          </cell>
          <cell r="K81">
            <v>0</v>
          </cell>
          <cell r="L81">
            <v>0</v>
          </cell>
          <cell r="M81">
            <v>0</v>
          </cell>
          <cell r="N81">
            <v>0</v>
          </cell>
          <cell r="O81">
            <v>0</v>
          </cell>
          <cell r="P81">
            <v>0</v>
          </cell>
          <cell r="Q81">
            <v>0</v>
          </cell>
          <cell r="T81">
            <v>0</v>
          </cell>
        </row>
        <row r="82">
          <cell r="A82" t="str">
            <v>P17</v>
          </cell>
          <cell r="B82" t="str">
            <v>Salaries and wages</v>
          </cell>
          <cell r="C82">
            <v>50102415</v>
          </cell>
          <cell r="D82" t="str">
            <v>Labor Mnt TD DistRes</v>
          </cell>
          <cell r="E82" t="str">
            <v>601.6</v>
          </cell>
          <cell r="T82">
            <v>0</v>
          </cell>
        </row>
        <row r="83">
          <cell r="A83" t="str">
            <v>P17</v>
          </cell>
          <cell r="B83" t="str">
            <v>Salaries and wages</v>
          </cell>
          <cell r="C83">
            <v>50102420</v>
          </cell>
          <cell r="D83" t="str">
            <v>Labor Mnt TD Mains</v>
          </cell>
          <cell r="E83" t="str">
            <v>601.6</v>
          </cell>
          <cell r="F83">
            <v>4936</v>
          </cell>
          <cell r="G83">
            <v>5182</v>
          </cell>
          <cell r="H83">
            <v>9372</v>
          </cell>
          <cell r="I83">
            <v>-641</v>
          </cell>
          <cell r="J83">
            <v>4913</v>
          </cell>
          <cell r="K83">
            <v>-81</v>
          </cell>
          <cell r="L83">
            <v>0</v>
          </cell>
          <cell r="M83">
            <v>0</v>
          </cell>
          <cell r="N83">
            <v>0</v>
          </cell>
          <cell r="O83">
            <v>0</v>
          </cell>
          <cell r="P83">
            <v>0</v>
          </cell>
          <cell r="Q83">
            <v>0</v>
          </cell>
          <cell r="T83">
            <v>5.6119478253080102E-3</v>
          </cell>
        </row>
        <row r="84">
          <cell r="A84" t="str">
            <v>P17</v>
          </cell>
          <cell r="B84" t="str">
            <v>Salaries and wages</v>
          </cell>
          <cell r="C84">
            <v>50102425</v>
          </cell>
          <cell r="D84" t="str">
            <v>Labor Mnt TD FireMn</v>
          </cell>
          <cell r="E84" t="str">
            <v>601.6</v>
          </cell>
          <cell r="F84">
            <v>0</v>
          </cell>
          <cell r="G84">
            <v>0</v>
          </cell>
          <cell r="H84">
            <v>0</v>
          </cell>
          <cell r="I84">
            <v>0</v>
          </cell>
          <cell r="J84">
            <v>0</v>
          </cell>
          <cell r="K84">
            <v>0</v>
          </cell>
          <cell r="L84">
            <v>0</v>
          </cell>
          <cell r="M84">
            <v>0</v>
          </cell>
          <cell r="N84">
            <v>0</v>
          </cell>
          <cell r="O84">
            <v>0</v>
          </cell>
          <cell r="P84">
            <v>0</v>
          </cell>
          <cell r="Q84">
            <v>0</v>
          </cell>
          <cell r="T84">
            <v>0</v>
          </cell>
        </row>
        <row r="85">
          <cell r="A85" t="str">
            <v>P17</v>
          </cell>
          <cell r="B85" t="str">
            <v>Salaries and wages</v>
          </cell>
          <cell r="C85">
            <v>50102430</v>
          </cell>
          <cell r="D85" t="str">
            <v>Labor Mnt TD Service</v>
          </cell>
          <cell r="E85" t="str">
            <v>601.6</v>
          </cell>
          <cell r="F85">
            <v>-4820</v>
          </cell>
          <cell r="G85">
            <v>13948</v>
          </cell>
          <cell r="H85">
            <v>25678</v>
          </cell>
          <cell r="I85">
            <v>5145</v>
          </cell>
          <cell r="J85">
            <v>5889</v>
          </cell>
          <cell r="K85">
            <v>14063</v>
          </cell>
          <cell r="L85">
            <v>0</v>
          </cell>
          <cell r="M85">
            <v>0</v>
          </cell>
          <cell r="N85">
            <v>0</v>
          </cell>
          <cell r="O85">
            <v>0</v>
          </cell>
          <cell r="P85">
            <v>0</v>
          </cell>
          <cell r="Q85">
            <v>0</v>
          </cell>
          <cell r="T85">
            <v>1.4195874776378773E-2</v>
          </cell>
        </row>
        <row r="86">
          <cell r="A86" t="str">
            <v>P17</v>
          </cell>
          <cell r="B86" t="str">
            <v>Salaries and wages</v>
          </cell>
          <cell r="C86">
            <v>50102435</v>
          </cell>
          <cell r="D86" t="str">
            <v>Labor Mnt TD Meter</v>
          </cell>
          <cell r="E86" t="str">
            <v>601.6</v>
          </cell>
          <cell r="F86">
            <v>4348</v>
          </cell>
          <cell r="G86">
            <v>4790</v>
          </cell>
          <cell r="H86">
            <v>4254</v>
          </cell>
          <cell r="I86">
            <v>2383</v>
          </cell>
          <cell r="J86">
            <v>2678</v>
          </cell>
          <cell r="K86">
            <v>-601</v>
          </cell>
          <cell r="L86">
            <v>0</v>
          </cell>
          <cell r="M86">
            <v>0</v>
          </cell>
          <cell r="N86">
            <v>0</v>
          </cell>
          <cell r="O86">
            <v>0</v>
          </cell>
          <cell r="P86">
            <v>0</v>
          </cell>
          <cell r="Q86">
            <v>0</v>
          </cell>
          <cell r="T86">
            <v>4.2305853881761156E-3</v>
          </cell>
        </row>
        <row r="87">
          <cell r="A87" t="str">
            <v>P17</v>
          </cell>
          <cell r="B87" t="str">
            <v>Salaries and wages</v>
          </cell>
          <cell r="C87">
            <v>50102440</v>
          </cell>
          <cell r="D87" t="str">
            <v>Labor Mnt TD Hydrant</v>
          </cell>
          <cell r="E87" t="str">
            <v>601.6</v>
          </cell>
          <cell r="F87">
            <v>-973</v>
          </cell>
          <cell r="G87">
            <v>6436</v>
          </cell>
          <cell r="H87">
            <v>1102</v>
          </cell>
          <cell r="I87">
            <v>747</v>
          </cell>
          <cell r="J87">
            <v>482</v>
          </cell>
          <cell r="K87">
            <v>1781</v>
          </cell>
          <cell r="L87">
            <v>0</v>
          </cell>
          <cell r="M87">
            <v>0</v>
          </cell>
          <cell r="N87">
            <v>0</v>
          </cell>
          <cell r="O87">
            <v>0</v>
          </cell>
          <cell r="P87">
            <v>0</v>
          </cell>
          <cell r="Q87">
            <v>0</v>
          </cell>
          <cell r="T87">
            <v>2.2690933840346351E-3</v>
          </cell>
        </row>
        <row r="88">
          <cell r="A88" t="str">
            <v>P17</v>
          </cell>
          <cell r="B88" t="str">
            <v>Salaries and wages</v>
          </cell>
          <cell r="C88">
            <v>50109900</v>
          </cell>
          <cell r="D88" t="str">
            <v>Labor Cap Credits</v>
          </cell>
          <cell r="E88" t="str">
            <v>601.8</v>
          </cell>
          <cell r="F88">
            <v>-193439</v>
          </cell>
          <cell r="G88">
            <v>-193488</v>
          </cell>
          <cell r="H88">
            <v>-206761</v>
          </cell>
          <cell r="I88">
            <v>-221134</v>
          </cell>
          <cell r="J88">
            <v>-206060</v>
          </cell>
          <cell r="K88">
            <v>-218590</v>
          </cell>
          <cell r="L88">
            <v>-185600</v>
          </cell>
          <cell r="M88">
            <v>-213305</v>
          </cell>
          <cell r="N88">
            <v>-206072</v>
          </cell>
          <cell r="O88">
            <v>-196746</v>
          </cell>
          <cell r="P88">
            <v>-217400</v>
          </cell>
          <cell r="Q88">
            <v>-189044</v>
          </cell>
          <cell r="T88">
            <v>1</v>
          </cell>
        </row>
        <row r="89">
          <cell r="A89" t="str">
            <v>P17</v>
          </cell>
          <cell r="B89" t="str">
            <v>Salaries and wages</v>
          </cell>
          <cell r="C89">
            <v>50110000</v>
          </cell>
          <cell r="D89" t="str">
            <v>Labor NS OT -Natural</v>
          </cell>
          <cell r="E89" t="str">
            <v>601.8</v>
          </cell>
          <cell r="F89">
            <v>36718</v>
          </cell>
          <cell r="G89">
            <v>26945</v>
          </cell>
          <cell r="H89">
            <v>52070</v>
          </cell>
          <cell r="I89">
            <v>54111</v>
          </cell>
          <cell r="J89">
            <v>49042</v>
          </cell>
          <cell r="K89">
            <v>85157</v>
          </cell>
          <cell r="L89">
            <v>61553</v>
          </cell>
          <cell r="M89">
            <v>51948</v>
          </cell>
          <cell r="N89">
            <v>53449</v>
          </cell>
          <cell r="O89">
            <v>61153</v>
          </cell>
          <cell r="P89">
            <v>53810</v>
          </cell>
          <cell r="Q89">
            <v>53155</v>
          </cell>
          <cell r="T89">
            <v>0.4388301058383573</v>
          </cell>
        </row>
        <row r="90">
          <cell r="A90" t="str">
            <v>P17</v>
          </cell>
          <cell r="B90" t="str">
            <v>Salaries and wages</v>
          </cell>
          <cell r="C90">
            <v>50111210</v>
          </cell>
          <cell r="D90" t="str">
            <v>LaborOperNS OT P PP</v>
          </cell>
          <cell r="E90" t="str">
            <v>601.1</v>
          </cell>
          <cell r="F90">
            <v>0</v>
          </cell>
          <cell r="G90">
            <v>0</v>
          </cell>
          <cell r="H90">
            <v>0</v>
          </cell>
          <cell r="I90">
            <v>0</v>
          </cell>
          <cell r="J90">
            <v>0</v>
          </cell>
          <cell r="K90">
            <v>0</v>
          </cell>
          <cell r="L90">
            <v>0</v>
          </cell>
          <cell r="M90">
            <v>0</v>
          </cell>
          <cell r="N90">
            <v>0</v>
          </cell>
          <cell r="O90">
            <v>0</v>
          </cell>
          <cell r="P90">
            <v>0</v>
          </cell>
          <cell r="Q90">
            <v>0</v>
          </cell>
          <cell r="T90">
            <v>0</v>
          </cell>
        </row>
        <row r="91">
          <cell r="A91" t="str">
            <v>P17</v>
          </cell>
          <cell r="B91" t="str">
            <v>Salaries and wages</v>
          </cell>
          <cell r="C91">
            <v>50111300</v>
          </cell>
          <cell r="D91" t="str">
            <v>LaborOper NS OT WT</v>
          </cell>
          <cell r="E91" t="str">
            <v>601.3</v>
          </cell>
          <cell r="F91">
            <v>25006</v>
          </cell>
          <cell r="G91">
            <v>20629</v>
          </cell>
          <cell r="H91">
            <v>17685</v>
          </cell>
          <cell r="I91">
            <v>24900</v>
          </cell>
          <cell r="J91">
            <v>25165</v>
          </cell>
          <cell r="K91">
            <v>32587</v>
          </cell>
          <cell r="L91">
            <v>0</v>
          </cell>
          <cell r="M91">
            <v>0</v>
          </cell>
          <cell r="N91">
            <v>0</v>
          </cell>
          <cell r="O91">
            <v>0</v>
          </cell>
          <cell r="P91">
            <v>0</v>
          </cell>
          <cell r="Q91">
            <v>0</v>
          </cell>
          <cell r="T91">
            <v>0.21068371319003132</v>
          </cell>
        </row>
        <row r="92">
          <cell r="A92" t="str">
            <v>P17</v>
          </cell>
          <cell r="B92" t="str">
            <v>Salaries and wages</v>
          </cell>
          <cell r="C92">
            <v>50111400</v>
          </cell>
          <cell r="D92" t="str">
            <v>LaborOper NS OT TD</v>
          </cell>
          <cell r="E92" t="str">
            <v>601.5</v>
          </cell>
          <cell r="F92">
            <v>3124</v>
          </cell>
          <cell r="G92">
            <v>3744</v>
          </cell>
          <cell r="H92">
            <v>1429</v>
          </cell>
          <cell r="I92">
            <v>3136</v>
          </cell>
          <cell r="J92">
            <v>1367</v>
          </cell>
          <cell r="K92">
            <v>3004</v>
          </cell>
          <cell r="L92">
            <v>0</v>
          </cell>
          <cell r="M92">
            <v>0</v>
          </cell>
          <cell r="N92">
            <v>0</v>
          </cell>
          <cell r="O92">
            <v>0</v>
          </cell>
          <cell r="P92">
            <v>0</v>
          </cell>
          <cell r="Q92">
            <v>0</v>
          </cell>
          <cell r="T92">
            <v>2.2810164985444158E-2</v>
          </cell>
        </row>
        <row r="93">
          <cell r="A93" t="str">
            <v>P17</v>
          </cell>
          <cell r="B93" t="str">
            <v>Salaries and wages</v>
          </cell>
          <cell r="C93">
            <v>50111405</v>
          </cell>
          <cell r="D93" t="str">
            <v>LaborOperNS OT TD SE</v>
          </cell>
          <cell r="E93" t="str">
            <v>601.5</v>
          </cell>
          <cell r="T93">
            <v>0</v>
          </cell>
        </row>
        <row r="94">
          <cell r="A94" t="str">
            <v>P17</v>
          </cell>
          <cell r="B94" t="str">
            <v>Salaries and wages</v>
          </cell>
          <cell r="C94">
            <v>50111415</v>
          </cell>
          <cell r="D94" t="str">
            <v>LaborOperNS OT TD Ln</v>
          </cell>
          <cell r="E94" t="str">
            <v>601.5</v>
          </cell>
          <cell r="F94">
            <v>1664</v>
          </cell>
          <cell r="G94">
            <v>691</v>
          </cell>
          <cell r="H94">
            <v>720</v>
          </cell>
          <cell r="I94">
            <v>534</v>
          </cell>
          <cell r="J94">
            <v>862</v>
          </cell>
          <cell r="K94">
            <v>880</v>
          </cell>
          <cell r="L94">
            <v>0</v>
          </cell>
          <cell r="M94">
            <v>0</v>
          </cell>
          <cell r="N94">
            <v>0</v>
          </cell>
          <cell r="O94">
            <v>0</v>
          </cell>
          <cell r="P94">
            <v>0</v>
          </cell>
          <cell r="Q94">
            <v>0</v>
          </cell>
          <cell r="T94">
            <v>7.723183550816989E-3</v>
          </cell>
        </row>
        <row r="95">
          <cell r="A95" t="str">
            <v>P17</v>
          </cell>
          <cell r="B95" t="str">
            <v>Salaries and wages</v>
          </cell>
          <cell r="C95">
            <v>50111420</v>
          </cell>
          <cell r="D95" t="str">
            <v>LaborOperNS OT TD Mt</v>
          </cell>
          <cell r="E95" t="str">
            <v>601.5</v>
          </cell>
          <cell r="F95">
            <v>5516</v>
          </cell>
          <cell r="G95">
            <v>6000</v>
          </cell>
          <cell r="H95">
            <v>8604</v>
          </cell>
          <cell r="I95">
            <v>8096</v>
          </cell>
          <cell r="J95">
            <v>5948</v>
          </cell>
          <cell r="K95">
            <v>13914</v>
          </cell>
          <cell r="L95">
            <v>0</v>
          </cell>
          <cell r="M95">
            <v>0</v>
          </cell>
          <cell r="N95">
            <v>0</v>
          </cell>
          <cell r="O95">
            <v>0</v>
          </cell>
          <cell r="P95">
            <v>0</v>
          </cell>
          <cell r="Q95">
            <v>0</v>
          </cell>
          <cell r="T95">
            <v>6.9391743366880809E-2</v>
          </cell>
        </row>
        <row r="96">
          <cell r="A96" t="str">
            <v>P17</v>
          </cell>
          <cell r="B96" t="str">
            <v>Salaries and wages</v>
          </cell>
          <cell r="C96">
            <v>50111500</v>
          </cell>
          <cell r="D96" t="str">
            <v>LaborOper NS OT CA</v>
          </cell>
          <cell r="E96" t="str">
            <v>601.7</v>
          </cell>
          <cell r="F96">
            <v>0</v>
          </cell>
          <cell r="G96">
            <v>0</v>
          </cell>
          <cell r="H96">
            <v>706</v>
          </cell>
          <cell r="I96">
            <v>99</v>
          </cell>
          <cell r="J96">
            <v>200</v>
          </cell>
          <cell r="K96">
            <v>84</v>
          </cell>
          <cell r="L96">
            <v>0</v>
          </cell>
          <cell r="M96">
            <v>0</v>
          </cell>
          <cell r="N96">
            <v>0</v>
          </cell>
          <cell r="O96">
            <v>0</v>
          </cell>
          <cell r="P96">
            <v>0</v>
          </cell>
          <cell r="Q96">
            <v>0</v>
          </cell>
          <cell r="T96">
            <v>1.5717710496803777E-3</v>
          </cell>
        </row>
        <row r="97">
          <cell r="A97" t="str">
            <v>P17</v>
          </cell>
          <cell r="B97" t="str">
            <v>Salaries and wages</v>
          </cell>
          <cell r="C97">
            <v>50111510</v>
          </cell>
          <cell r="D97" t="str">
            <v>LaborOperNS OT CA MR</v>
          </cell>
          <cell r="E97" t="str">
            <v>601.7</v>
          </cell>
          <cell r="F97">
            <v>1442</v>
          </cell>
          <cell r="G97">
            <v>2568</v>
          </cell>
          <cell r="H97">
            <v>1774</v>
          </cell>
          <cell r="I97">
            <v>1023</v>
          </cell>
          <cell r="J97">
            <v>1098</v>
          </cell>
          <cell r="K97">
            <v>9957</v>
          </cell>
          <cell r="L97">
            <v>0</v>
          </cell>
          <cell r="M97">
            <v>0</v>
          </cell>
          <cell r="N97">
            <v>0</v>
          </cell>
          <cell r="O97">
            <v>0</v>
          </cell>
          <cell r="P97">
            <v>0</v>
          </cell>
          <cell r="Q97">
            <v>0</v>
          </cell>
          <cell r="T97">
            <v>2.5780509172994404E-2</v>
          </cell>
        </row>
        <row r="98">
          <cell r="A98" t="str">
            <v>P17</v>
          </cell>
          <cell r="B98" t="str">
            <v>Salaries and wages</v>
          </cell>
          <cell r="C98">
            <v>50111520</v>
          </cell>
          <cell r="D98" t="str">
            <v>LaborOperNS OT CA CS</v>
          </cell>
          <cell r="E98" t="str">
            <v>601.7</v>
          </cell>
          <cell r="F98">
            <v>2321</v>
          </cell>
          <cell r="G98">
            <v>2006</v>
          </cell>
          <cell r="H98">
            <v>334</v>
          </cell>
          <cell r="I98">
            <v>554</v>
          </cell>
          <cell r="J98">
            <v>464</v>
          </cell>
          <cell r="K98">
            <v>595</v>
          </cell>
          <cell r="L98">
            <v>0</v>
          </cell>
          <cell r="M98">
            <v>0</v>
          </cell>
          <cell r="N98">
            <v>0</v>
          </cell>
          <cell r="O98">
            <v>0</v>
          </cell>
          <cell r="P98">
            <v>0</v>
          </cell>
          <cell r="Q98">
            <v>0</v>
          </cell>
          <cell r="T98">
            <v>9.0553641558261608E-3</v>
          </cell>
        </row>
        <row r="99">
          <cell r="A99" t="str">
            <v>P17</v>
          </cell>
          <cell r="B99" t="str">
            <v>Salaries and wages</v>
          </cell>
          <cell r="C99">
            <v>50111600</v>
          </cell>
          <cell r="D99" t="str">
            <v>LaborOper NS OT AG</v>
          </cell>
          <cell r="E99" t="str">
            <v>601.8</v>
          </cell>
          <cell r="F99">
            <v>0</v>
          </cell>
          <cell r="G99">
            <v>60</v>
          </cell>
          <cell r="H99">
            <v>0</v>
          </cell>
          <cell r="I99">
            <v>62</v>
          </cell>
          <cell r="J99">
            <v>0</v>
          </cell>
          <cell r="K99">
            <v>0</v>
          </cell>
          <cell r="L99">
            <v>0</v>
          </cell>
          <cell r="M99">
            <v>0</v>
          </cell>
          <cell r="N99">
            <v>0</v>
          </cell>
          <cell r="O99">
            <v>0</v>
          </cell>
          <cell r="P99">
            <v>0</v>
          </cell>
          <cell r="Q99">
            <v>0</v>
          </cell>
          <cell r="T99">
            <v>1.7608454367401845E-4</v>
          </cell>
        </row>
        <row r="100">
          <cell r="A100" t="str">
            <v>P17</v>
          </cell>
          <cell r="B100" t="str">
            <v>Salaries and wages</v>
          </cell>
          <cell r="C100">
            <v>50112215</v>
          </cell>
          <cell r="D100" t="str">
            <v>LaborMaintNSOT P PP</v>
          </cell>
          <cell r="E100" t="str">
            <v>601.2</v>
          </cell>
          <cell r="T100">
            <v>0</v>
          </cell>
        </row>
        <row r="101">
          <cell r="A101" t="str">
            <v>P17</v>
          </cell>
          <cell r="B101" t="str">
            <v>Salaries and wages</v>
          </cell>
          <cell r="C101">
            <v>50112300</v>
          </cell>
          <cell r="D101" t="str">
            <v>LaborMaint NS OT WT</v>
          </cell>
          <cell r="E101" t="str">
            <v>601.4</v>
          </cell>
          <cell r="F101">
            <v>6429</v>
          </cell>
          <cell r="G101">
            <v>2931</v>
          </cell>
          <cell r="H101">
            <v>2910</v>
          </cell>
          <cell r="I101">
            <v>3804</v>
          </cell>
          <cell r="J101">
            <v>2958</v>
          </cell>
          <cell r="K101">
            <v>5367</v>
          </cell>
          <cell r="L101">
            <v>0</v>
          </cell>
          <cell r="M101">
            <v>0</v>
          </cell>
          <cell r="N101">
            <v>0</v>
          </cell>
          <cell r="O101">
            <v>0</v>
          </cell>
          <cell r="P101">
            <v>0</v>
          </cell>
          <cell r="Q101">
            <v>0</v>
          </cell>
          <cell r="T101">
            <v>3.5215465418871932E-2</v>
          </cell>
        </row>
        <row r="102">
          <cell r="A102" t="str">
            <v>P17</v>
          </cell>
          <cell r="B102" t="str">
            <v>Salaries and wages</v>
          </cell>
          <cell r="C102">
            <v>50112400</v>
          </cell>
          <cell r="D102" t="str">
            <v>LaborMaint NS OT TD</v>
          </cell>
          <cell r="E102" t="str">
            <v>601.6</v>
          </cell>
          <cell r="F102">
            <v>16164</v>
          </cell>
          <cell r="G102">
            <v>15372</v>
          </cell>
          <cell r="H102">
            <v>18270</v>
          </cell>
          <cell r="I102">
            <v>12847</v>
          </cell>
          <cell r="J102">
            <v>11310</v>
          </cell>
          <cell r="K102">
            <v>19053</v>
          </cell>
          <cell r="L102">
            <v>0</v>
          </cell>
          <cell r="M102">
            <v>0</v>
          </cell>
          <cell r="N102">
            <v>0</v>
          </cell>
          <cell r="O102">
            <v>0</v>
          </cell>
          <cell r="P102">
            <v>0</v>
          </cell>
          <cell r="Q102">
            <v>0</v>
          </cell>
          <cell r="T102">
            <v>0.13425147470805326</v>
          </cell>
        </row>
        <row r="103">
          <cell r="A103" t="str">
            <v>P17</v>
          </cell>
          <cell r="B103" t="str">
            <v>Salaries and wages</v>
          </cell>
          <cell r="C103">
            <v>50112415</v>
          </cell>
          <cell r="D103" t="str">
            <v>LaborMaintNSOT TD DR</v>
          </cell>
          <cell r="E103" t="str">
            <v>601.6</v>
          </cell>
          <cell r="T103">
            <v>0</v>
          </cell>
        </row>
        <row r="104">
          <cell r="A104" t="str">
            <v>P17</v>
          </cell>
          <cell r="B104" t="str">
            <v>Salaries and wages</v>
          </cell>
          <cell r="C104">
            <v>50112420</v>
          </cell>
          <cell r="D104" t="str">
            <v>LaborMaintNSOT TD Mn</v>
          </cell>
          <cell r="E104" t="str">
            <v>601.6</v>
          </cell>
          <cell r="F104">
            <v>1561</v>
          </cell>
          <cell r="G104">
            <v>941</v>
          </cell>
          <cell r="H104">
            <v>5492</v>
          </cell>
          <cell r="I104">
            <v>424</v>
          </cell>
          <cell r="J104">
            <v>240</v>
          </cell>
          <cell r="K104">
            <v>204</v>
          </cell>
          <cell r="L104">
            <v>0</v>
          </cell>
          <cell r="M104">
            <v>0</v>
          </cell>
          <cell r="N104">
            <v>0</v>
          </cell>
          <cell r="O104">
            <v>0</v>
          </cell>
          <cell r="P104">
            <v>0</v>
          </cell>
          <cell r="Q104">
            <v>0</v>
          </cell>
          <cell r="T104">
            <v>1.2790665787206159E-2</v>
          </cell>
        </row>
        <row r="105">
          <cell r="A105" t="str">
            <v>P17</v>
          </cell>
          <cell r="B105" t="str">
            <v>Salaries and wages</v>
          </cell>
          <cell r="C105">
            <v>50112425</v>
          </cell>
          <cell r="D105" t="str">
            <v>LaborMaintNSOT TD FM</v>
          </cell>
          <cell r="E105" t="str">
            <v>601.6</v>
          </cell>
          <cell r="T105">
            <v>0</v>
          </cell>
        </row>
        <row r="106">
          <cell r="A106" t="str">
            <v>P17</v>
          </cell>
          <cell r="B106" t="str">
            <v>Salaries and wages</v>
          </cell>
          <cell r="C106">
            <v>50112430</v>
          </cell>
          <cell r="D106" t="str">
            <v>LaborMaintNSOT TD Sv</v>
          </cell>
          <cell r="E106" t="str">
            <v>601.6</v>
          </cell>
          <cell r="F106">
            <v>-9100</v>
          </cell>
          <cell r="G106">
            <v>6302</v>
          </cell>
          <cell r="H106">
            <v>2576</v>
          </cell>
          <cell r="I106">
            <v>4077</v>
          </cell>
          <cell r="J106">
            <v>2808</v>
          </cell>
          <cell r="K106">
            <v>10141</v>
          </cell>
          <cell r="L106">
            <v>0</v>
          </cell>
          <cell r="M106">
            <v>0</v>
          </cell>
          <cell r="N106">
            <v>0</v>
          </cell>
          <cell r="O106">
            <v>0</v>
          </cell>
          <cell r="P106">
            <v>0</v>
          </cell>
          <cell r="Q106">
            <v>0</v>
          </cell>
          <cell r="T106">
            <v>2.4253480917198408E-2</v>
          </cell>
        </row>
        <row r="107">
          <cell r="A107" t="str">
            <v>P17</v>
          </cell>
          <cell r="B107" t="str">
            <v>Salaries and wages</v>
          </cell>
          <cell r="C107">
            <v>50112435</v>
          </cell>
          <cell r="D107" t="str">
            <v>LaborMaintNSOT TD Mt</v>
          </cell>
          <cell r="E107" t="str">
            <v>601.6</v>
          </cell>
          <cell r="F107">
            <v>595</v>
          </cell>
          <cell r="G107">
            <v>404</v>
          </cell>
          <cell r="H107">
            <v>828</v>
          </cell>
          <cell r="I107">
            <v>1104</v>
          </cell>
          <cell r="J107">
            <v>595</v>
          </cell>
          <cell r="K107">
            <v>13</v>
          </cell>
          <cell r="L107">
            <v>0</v>
          </cell>
          <cell r="M107">
            <v>0</v>
          </cell>
          <cell r="N107">
            <v>0</v>
          </cell>
          <cell r="O107">
            <v>0</v>
          </cell>
          <cell r="P107">
            <v>0</v>
          </cell>
          <cell r="Q107">
            <v>0</v>
          </cell>
          <cell r="T107">
            <v>5.1078950824782893E-3</v>
          </cell>
        </row>
        <row r="108">
          <cell r="A108" t="str">
            <v>P17</v>
          </cell>
          <cell r="B108" t="str">
            <v>Salaries and wages</v>
          </cell>
          <cell r="C108">
            <v>50112440</v>
          </cell>
          <cell r="D108" t="str">
            <v>LaborMaintNSOT TD Hy</v>
          </cell>
          <cell r="E108" t="str">
            <v>601.6</v>
          </cell>
          <cell r="F108">
            <v>0</v>
          </cell>
          <cell r="G108">
            <v>1285</v>
          </cell>
          <cell r="H108">
            <v>140</v>
          </cell>
          <cell r="I108">
            <v>209</v>
          </cell>
          <cell r="J108">
            <v>0</v>
          </cell>
          <cell r="K108">
            <v>0</v>
          </cell>
          <cell r="L108">
            <v>0</v>
          </cell>
          <cell r="M108">
            <v>0</v>
          </cell>
          <cell r="N108">
            <v>0</v>
          </cell>
          <cell r="O108">
            <v>0</v>
          </cell>
          <cell r="P108">
            <v>0</v>
          </cell>
          <cell r="Q108">
            <v>0</v>
          </cell>
          <cell r="T108">
            <v>2.3583782324864437E-3</v>
          </cell>
        </row>
        <row r="109">
          <cell r="A109" t="str">
            <v>P17</v>
          </cell>
          <cell r="B109" t="str">
            <v>Salaries and wages</v>
          </cell>
          <cell r="C109">
            <v>50119900</v>
          </cell>
          <cell r="D109" t="str">
            <v>LaborNSOT CapCredits</v>
          </cell>
          <cell r="E109" t="str">
            <v>601.8</v>
          </cell>
          <cell r="F109">
            <v>-32523</v>
          </cell>
          <cell r="G109">
            <v>-25557</v>
          </cell>
          <cell r="H109">
            <v>-50652</v>
          </cell>
          <cell r="I109">
            <v>-53319</v>
          </cell>
          <cell r="J109">
            <v>-47514</v>
          </cell>
          <cell r="K109">
            <v>-81329</v>
          </cell>
          <cell r="L109">
            <v>-6194</v>
          </cell>
          <cell r="M109">
            <v>-6944</v>
          </cell>
          <cell r="N109">
            <v>-6333</v>
          </cell>
          <cell r="O109">
            <v>-6564</v>
          </cell>
          <cell r="P109">
            <v>-21902</v>
          </cell>
          <cell r="Q109">
            <v>-20818</v>
          </cell>
          <cell r="T109">
            <v>1</v>
          </cell>
        </row>
        <row r="110">
          <cell r="A110" t="str">
            <v>P17</v>
          </cell>
          <cell r="B110" t="str">
            <v>Salaries and wages</v>
          </cell>
          <cell r="C110">
            <v>50120000</v>
          </cell>
          <cell r="D110" t="str">
            <v>Labor OT - Natural</v>
          </cell>
          <cell r="E110" t="str">
            <v>601.8</v>
          </cell>
          <cell r="F110">
            <v>0</v>
          </cell>
          <cell r="G110">
            <v>0</v>
          </cell>
          <cell r="H110">
            <v>0</v>
          </cell>
          <cell r="I110">
            <v>0</v>
          </cell>
          <cell r="J110">
            <v>0</v>
          </cell>
          <cell r="K110">
            <v>0</v>
          </cell>
          <cell r="L110">
            <v>0</v>
          </cell>
          <cell r="M110">
            <v>0</v>
          </cell>
          <cell r="N110">
            <v>0</v>
          </cell>
          <cell r="O110">
            <v>0</v>
          </cell>
          <cell r="P110">
            <v>0</v>
          </cell>
          <cell r="Q110">
            <v>0</v>
          </cell>
          <cell r="T110">
            <v>0</v>
          </cell>
        </row>
        <row r="111">
          <cell r="A111" t="str">
            <v>P17</v>
          </cell>
          <cell r="B111" t="str">
            <v>Salaries and wages</v>
          </cell>
          <cell r="C111">
            <v>50121300</v>
          </cell>
          <cell r="D111" t="str">
            <v>LaborOper OT WT</v>
          </cell>
          <cell r="E111" t="str">
            <v>601.3</v>
          </cell>
          <cell r="F111">
            <v>0</v>
          </cell>
          <cell r="G111">
            <v>0</v>
          </cell>
          <cell r="H111">
            <v>0</v>
          </cell>
          <cell r="I111">
            <v>0</v>
          </cell>
          <cell r="J111">
            <v>0</v>
          </cell>
          <cell r="K111">
            <v>0</v>
          </cell>
          <cell r="L111">
            <v>0</v>
          </cell>
          <cell r="M111">
            <v>0</v>
          </cell>
          <cell r="N111">
            <v>0</v>
          </cell>
          <cell r="O111">
            <v>0</v>
          </cell>
          <cell r="P111">
            <v>0</v>
          </cell>
          <cell r="Q111">
            <v>0</v>
          </cell>
          <cell r="T111">
            <v>0</v>
          </cell>
        </row>
        <row r="112">
          <cell r="A112" t="str">
            <v>P17</v>
          </cell>
          <cell r="B112" t="str">
            <v>Salaries and wages</v>
          </cell>
          <cell r="C112">
            <v>50122400</v>
          </cell>
          <cell r="D112" t="str">
            <v>LaborMaint OT TD</v>
          </cell>
          <cell r="E112" t="str">
            <v>601.6</v>
          </cell>
          <cell r="T112">
            <v>0</v>
          </cell>
        </row>
        <row r="113">
          <cell r="A113" t="str">
            <v>P17</v>
          </cell>
          <cell r="B113" t="str">
            <v>Salaries and wages</v>
          </cell>
          <cell r="C113">
            <v>50129900</v>
          </cell>
          <cell r="D113" t="str">
            <v>Labor OT Cap Credits</v>
          </cell>
          <cell r="E113" t="str">
            <v>601.8</v>
          </cell>
          <cell r="T113">
            <v>0</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36801</v>
          </cell>
          <cell r="M114">
            <v>42261</v>
          </cell>
          <cell r="N114">
            <v>40441</v>
          </cell>
          <cell r="O114">
            <v>38622</v>
          </cell>
          <cell r="P114">
            <v>48624</v>
          </cell>
          <cell r="Q114">
            <v>42282</v>
          </cell>
          <cell r="T114">
            <v>1</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0</v>
          </cell>
          <cell r="M115">
            <v>0</v>
          </cell>
          <cell r="N115">
            <v>0</v>
          </cell>
          <cell r="O115">
            <v>0</v>
          </cell>
          <cell r="P115">
            <v>0</v>
          </cell>
          <cell r="Q115">
            <v>0</v>
          </cell>
          <cell r="T115">
            <v>5.7743785850860423E-2</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3829</v>
          </cell>
          <cell r="M116">
            <v>0</v>
          </cell>
          <cell r="N116">
            <v>0</v>
          </cell>
          <cell r="O116">
            <v>3888</v>
          </cell>
          <cell r="P116">
            <v>0</v>
          </cell>
          <cell r="Q116">
            <v>0</v>
          </cell>
          <cell r="T116">
            <v>0.94225621414913963</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cell r="T117">
            <v>0</v>
          </cell>
        </row>
        <row r="118">
          <cell r="A118" t="str">
            <v>P17 Total</v>
          </cell>
          <cell r="F118">
            <v>493255</v>
          </cell>
          <cell r="G118">
            <v>594792</v>
          </cell>
          <cell r="H118">
            <v>647571</v>
          </cell>
          <cell r="I118">
            <v>557154</v>
          </cell>
          <cell r="J118">
            <v>600328</v>
          </cell>
          <cell r="K118">
            <v>641645</v>
          </cell>
          <cell r="L118">
            <v>565360</v>
          </cell>
          <cell r="M118">
            <v>625965</v>
          </cell>
          <cell r="N118">
            <v>610057</v>
          </cell>
          <cell r="O118">
            <v>596175</v>
          </cell>
          <cell r="P118">
            <v>667124</v>
          </cell>
          <cell r="Q118">
            <v>584698</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66507</v>
          </cell>
          <cell r="M119">
            <v>66507</v>
          </cell>
          <cell r="N119">
            <v>66507</v>
          </cell>
          <cell r="O119">
            <v>66507</v>
          </cell>
          <cell r="P119">
            <v>40266</v>
          </cell>
          <cell r="Q119">
            <v>40266</v>
          </cell>
          <cell r="T119">
            <v>1.5203183890207699</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-17950</v>
          </cell>
          <cell r="M120">
            <v>-17950</v>
          </cell>
          <cell r="N120">
            <v>-17950</v>
          </cell>
          <cell r="O120">
            <v>-17950</v>
          </cell>
          <cell r="P120">
            <v>-10265</v>
          </cell>
          <cell r="Q120">
            <v>-10265</v>
          </cell>
          <cell r="T120">
            <v>-0.52031838902076988</v>
          </cell>
        </row>
        <row r="121">
          <cell r="A121" t="str">
            <v>P18 Total</v>
          </cell>
          <cell r="F121">
            <v>32641</v>
          </cell>
          <cell r="G121">
            <v>33252</v>
          </cell>
          <cell r="H121">
            <v>30455</v>
          </cell>
          <cell r="I121">
            <v>29866</v>
          </cell>
          <cell r="J121">
            <v>31161</v>
          </cell>
          <cell r="K121">
            <v>27556</v>
          </cell>
          <cell r="L121">
            <v>48557</v>
          </cell>
          <cell r="M121">
            <v>48557</v>
          </cell>
          <cell r="N121">
            <v>48557</v>
          </cell>
          <cell r="O121">
            <v>48557</v>
          </cell>
          <cell r="P121">
            <v>30001</v>
          </cell>
          <cell r="Q121">
            <v>30001</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8567</v>
          </cell>
          <cell r="M122">
            <v>8567</v>
          </cell>
          <cell r="N122">
            <v>8567</v>
          </cell>
          <cell r="O122">
            <v>8567</v>
          </cell>
          <cell r="P122">
            <v>7844</v>
          </cell>
          <cell r="Q122">
            <v>7844</v>
          </cell>
          <cell r="T122">
            <v>1.5323503436624044</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-2312</v>
          </cell>
          <cell r="M123">
            <v>-2312</v>
          </cell>
          <cell r="N123">
            <v>-2312</v>
          </cell>
          <cell r="O123">
            <v>-2312</v>
          </cell>
          <cell r="P123">
            <v>-2118</v>
          </cell>
          <cell r="Q123">
            <v>-2118</v>
          </cell>
          <cell r="T123">
            <v>-0.53235034366240452</v>
          </cell>
        </row>
        <row r="124">
          <cell r="A124" t="str">
            <v>P19 Total</v>
          </cell>
          <cell r="F124">
            <v>10677</v>
          </cell>
          <cell r="G124">
            <v>17519</v>
          </cell>
          <cell r="H124">
            <v>13070</v>
          </cell>
          <cell r="I124">
            <v>12938</v>
          </cell>
          <cell r="J124">
            <v>12733</v>
          </cell>
          <cell r="K124">
            <v>11192</v>
          </cell>
          <cell r="L124">
            <v>6255</v>
          </cell>
          <cell r="M124">
            <v>6255</v>
          </cell>
          <cell r="N124">
            <v>6255</v>
          </cell>
          <cell r="O124">
            <v>6255</v>
          </cell>
          <cell r="P124">
            <v>5726</v>
          </cell>
          <cell r="Q124">
            <v>5726</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170153</v>
          </cell>
          <cell r="M125">
            <v>170153</v>
          </cell>
          <cell r="N125">
            <v>170153</v>
          </cell>
          <cell r="O125">
            <v>170153</v>
          </cell>
          <cell r="P125">
            <v>169518</v>
          </cell>
          <cell r="Q125">
            <v>169518</v>
          </cell>
          <cell r="T125">
            <v>1.4496055004678965</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-44166</v>
          </cell>
          <cell r="M126">
            <v>-44166</v>
          </cell>
          <cell r="N126">
            <v>-44166</v>
          </cell>
          <cell r="O126">
            <v>-44166</v>
          </cell>
          <cell r="P126">
            <v>-44719</v>
          </cell>
          <cell r="Q126">
            <v>-44719</v>
          </cell>
          <cell r="T126">
            <v>-0.44960550046789655</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500</v>
          </cell>
          <cell r="Q127">
            <v>0</v>
          </cell>
          <cell r="T127">
            <v>0</v>
          </cell>
        </row>
        <row r="128">
          <cell r="A128" t="str">
            <v>P20 Total</v>
          </cell>
          <cell r="F128">
            <v>111312</v>
          </cell>
          <cell r="G128">
            <v>111443</v>
          </cell>
          <cell r="H128">
            <v>116895</v>
          </cell>
          <cell r="I128">
            <v>98133</v>
          </cell>
          <cell r="J128">
            <v>110291</v>
          </cell>
          <cell r="K128">
            <v>113397</v>
          </cell>
          <cell r="L128">
            <v>125987</v>
          </cell>
          <cell r="M128">
            <v>125987</v>
          </cell>
          <cell r="N128">
            <v>125987</v>
          </cell>
          <cell r="O128">
            <v>125987</v>
          </cell>
          <cell r="P128">
            <v>125299</v>
          </cell>
          <cell r="Q128">
            <v>124799</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19520</v>
          </cell>
          <cell r="M129">
            <v>22220</v>
          </cell>
          <cell r="N129">
            <v>21581</v>
          </cell>
          <cell r="O129">
            <v>20679</v>
          </cell>
          <cell r="P129">
            <v>22094</v>
          </cell>
          <cell r="Q129">
            <v>19377</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-4851</v>
          </cell>
          <cell r="M130">
            <v>-5554</v>
          </cell>
          <cell r="N130">
            <v>-5368</v>
          </cell>
          <cell r="O130">
            <v>-5141</v>
          </cell>
          <cell r="P130">
            <v>-5763</v>
          </cell>
          <cell r="Q130">
            <v>-5024</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23530</v>
          </cell>
          <cell r="M131">
            <v>26996</v>
          </cell>
          <cell r="N131">
            <v>26176</v>
          </cell>
          <cell r="O131">
            <v>25005</v>
          </cell>
          <cell r="P131">
            <v>28313</v>
          </cell>
          <cell r="Q131">
            <v>24620</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-5543</v>
          </cell>
          <cell r="M132">
            <v>-6367</v>
          </cell>
          <cell r="N132">
            <v>-6180</v>
          </cell>
          <cell r="O132">
            <v>-5901</v>
          </cell>
          <cell r="P132">
            <v>-6939</v>
          </cell>
          <cell r="Q132">
            <v>-6034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1023</v>
          </cell>
          <cell r="M133">
            <v>1023</v>
          </cell>
          <cell r="N133">
            <v>1023</v>
          </cell>
          <cell r="O133">
            <v>843</v>
          </cell>
          <cell r="P133">
            <v>0</v>
          </cell>
          <cell r="Q133">
            <v>2500</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1525</v>
          </cell>
          <cell r="M134">
            <v>1303</v>
          </cell>
          <cell r="N134">
            <v>1875</v>
          </cell>
          <cell r="O134">
            <v>1767</v>
          </cell>
          <cell r="P134">
            <v>2304</v>
          </cell>
          <cell r="Q134">
            <v>3051</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0</v>
          </cell>
          <cell r="M135">
            <v>0</v>
          </cell>
          <cell r="N135">
            <v>0</v>
          </cell>
          <cell r="O135">
            <v>0</v>
          </cell>
          <cell r="P135">
            <v>-529</v>
          </cell>
          <cell r="Q135">
            <v>-336</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3148</v>
          </cell>
          <cell r="M136">
            <v>2700</v>
          </cell>
          <cell r="N136">
            <v>4093</v>
          </cell>
          <cell r="O136">
            <v>3904</v>
          </cell>
          <cell r="P136">
            <v>2280</v>
          </cell>
          <cell r="Q136">
            <v>2280</v>
          </cell>
          <cell r="T136">
            <v>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0</v>
          </cell>
          <cell r="P137">
            <v>0</v>
          </cell>
          <cell r="Q137">
            <v>0</v>
          </cell>
          <cell r="T137">
            <v>2.0525267448455987E-2</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0</v>
          </cell>
          <cell r="N138">
            <v>0</v>
          </cell>
          <cell r="O138">
            <v>0</v>
          </cell>
          <cell r="P138">
            <v>0</v>
          </cell>
          <cell r="Q138">
            <v>0</v>
          </cell>
          <cell r="T138">
            <v>2.6672294846258361E-2</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0</v>
          </cell>
          <cell r="P139">
            <v>0</v>
          </cell>
          <cell r="Q139">
            <v>0</v>
          </cell>
          <cell r="T139">
            <v>0</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0</v>
          </cell>
          <cell r="M140">
            <v>0</v>
          </cell>
          <cell r="N140">
            <v>0</v>
          </cell>
          <cell r="O140">
            <v>0</v>
          </cell>
          <cell r="P140">
            <v>0</v>
          </cell>
          <cell r="Q140">
            <v>0</v>
          </cell>
          <cell r="T140">
            <v>0.17406904193433498</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810</v>
          </cell>
          <cell r="M141">
            <v>810</v>
          </cell>
          <cell r="N141">
            <v>810</v>
          </cell>
          <cell r="O141">
            <v>810</v>
          </cell>
          <cell r="P141">
            <v>391</v>
          </cell>
          <cell r="Q141">
            <v>112</v>
          </cell>
          <cell r="T141">
            <v>0.12294054795604743</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-44</v>
          </cell>
          <cell r="M142">
            <v>973</v>
          </cell>
          <cell r="N142">
            <v>687</v>
          </cell>
          <cell r="O142">
            <v>798</v>
          </cell>
          <cell r="P142">
            <v>575</v>
          </cell>
          <cell r="Q142">
            <v>1842</v>
          </cell>
          <cell r="T142">
            <v>4.2554314131567489E-2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cell r="T143">
            <v>5.1445079080320282E-4</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2598</v>
          </cell>
          <cell r="M144">
            <v>250</v>
          </cell>
          <cell r="N144">
            <v>250</v>
          </cell>
          <cell r="O144">
            <v>3131</v>
          </cell>
          <cell r="P144">
            <v>1500</v>
          </cell>
          <cell r="Q144">
            <v>5000</v>
          </cell>
          <cell r="T144">
            <v>0.17575749581184291</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2706</v>
          </cell>
          <cell r="M145">
            <v>1901</v>
          </cell>
          <cell r="N145">
            <v>1018</v>
          </cell>
          <cell r="O145">
            <v>1776</v>
          </cell>
          <cell r="P145">
            <v>167</v>
          </cell>
          <cell r="Q145">
            <v>294</v>
          </cell>
          <cell r="T145">
            <v>0.42248281866269177</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0</v>
          </cell>
          <cell r="M146">
            <v>0</v>
          </cell>
          <cell r="N146">
            <v>203</v>
          </cell>
          <cell r="O146">
            <v>0</v>
          </cell>
          <cell r="P146">
            <v>0</v>
          </cell>
          <cell r="Q146">
            <v>0</v>
          </cell>
          <cell r="T146">
            <v>1.4483768417997863E-2</v>
          </cell>
        </row>
        <row r="147">
          <cell r="A147" t="str">
            <v>P21 Total</v>
          </cell>
          <cell r="F147">
            <v>63608</v>
          </cell>
          <cell r="G147">
            <v>44988</v>
          </cell>
          <cell r="H147">
            <v>49622</v>
          </cell>
          <cell r="I147">
            <v>41378</v>
          </cell>
          <cell r="J147">
            <v>52271</v>
          </cell>
          <cell r="K147">
            <v>49679</v>
          </cell>
          <cell r="L147">
            <v>44422</v>
          </cell>
          <cell r="M147">
            <v>46255</v>
          </cell>
          <cell r="N147">
            <v>46168</v>
          </cell>
          <cell r="O147">
            <v>47671</v>
          </cell>
          <cell r="P147">
            <v>44393</v>
          </cell>
          <cell r="Q147">
            <v>47682</v>
          </cell>
          <cell r="T147">
            <v>0.99999999999999989</v>
          </cell>
        </row>
        <row r="148">
          <cell r="A148" t="str">
            <v>P22</v>
          </cell>
          <cell r="B148" t="str">
            <v>Service Company Costs</v>
          </cell>
          <cell r="C148">
            <v>53401000</v>
          </cell>
          <cell r="D148" t="str">
            <v>AWWSC Labor OPEX</v>
          </cell>
          <cell r="E148" t="str">
            <v>634.8</v>
          </cell>
          <cell r="F148">
            <v>499580</v>
          </cell>
          <cell r="G148">
            <v>341236</v>
          </cell>
          <cell r="H148">
            <v>350663</v>
          </cell>
          <cell r="I148">
            <v>476488</v>
          </cell>
          <cell r="J148">
            <v>363402</v>
          </cell>
          <cell r="K148">
            <v>368214</v>
          </cell>
          <cell r="L148">
            <v>435895</v>
          </cell>
          <cell r="M148">
            <v>377814</v>
          </cell>
          <cell r="N148">
            <v>362413</v>
          </cell>
          <cell r="O148">
            <v>453930</v>
          </cell>
          <cell r="P148">
            <v>396897</v>
          </cell>
          <cell r="Q148">
            <v>351895</v>
          </cell>
          <cell r="T148">
            <v>0.51857031252532526</v>
          </cell>
        </row>
        <row r="149">
          <cell r="A149" t="str">
            <v>P22</v>
          </cell>
          <cell r="B149" t="str">
            <v>Service Company Costs</v>
          </cell>
          <cell r="C149">
            <v>53401100</v>
          </cell>
          <cell r="D149" t="str">
            <v>AWWSC Pension OPEX</v>
          </cell>
          <cell r="E149" t="str">
            <v>634.8</v>
          </cell>
          <cell r="F149">
            <v>22406</v>
          </cell>
          <cell r="G149">
            <v>21044</v>
          </cell>
          <cell r="H149">
            <v>20501</v>
          </cell>
          <cell r="I149">
            <v>20647</v>
          </cell>
          <cell r="J149">
            <v>23131</v>
          </cell>
          <cell r="K149">
            <v>21591</v>
          </cell>
          <cell r="L149">
            <v>32406</v>
          </cell>
          <cell r="M149">
            <v>32584</v>
          </cell>
          <cell r="N149">
            <v>32584</v>
          </cell>
          <cell r="O149">
            <v>32570</v>
          </cell>
          <cell r="P149">
            <v>19956</v>
          </cell>
          <cell r="Q149">
            <v>19935</v>
          </cell>
          <cell r="T149">
            <v>2.7947152824376174E-2</v>
          </cell>
        </row>
        <row r="150">
          <cell r="A150" t="str">
            <v>P22</v>
          </cell>
          <cell r="B150" t="str">
            <v>Service Company Costs</v>
          </cell>
          <cell r="C150">
            <v>53401200</v>
          </cell>
          <cell r="D150" t="str">
            <v>AWWSC Group Ins OPEX</v>
          </cell>
          <cell r="E150" t="str">
            <v>634.8</v>
          </cell>
          <cell r="F150">
            <v>45709</v>
          </cell>
          <cell r="G150">
            <v>43013</v>
          </cell>
          <cell r="H150">
            <v>46816</v>
          </cell>
          <cell r="I150">
            <v>41656</v>
          </cell>
          <cell r="J150">
            <v>49080</v>
          </cell>
          <cell r="K150">
            <v>50537</v>
          </cell>
          <cell r="L150">
            <v>48494</v>
          </cell>
          <cell r="M150">
            <v>49163</v>
          </cell>
          <cell r="N150">
            <v>49010</v>
          </cell>
          <cell r="O150">
            <v>48926</v>
          </cell>
          <cell r="P150">
            <v>53858</v>
          </cell>
          <cell r="Q150">
            <v>53685</v>
          </cell>
          <cell r="T150">
            <v>5.9821213427686308E-2</v>
          </cell>
        </row>
        <row r="151">
          <cell r="A151" t="str">
            <v>P22</v>
          </cell>
          <cell r="B151" t="str">
            <v>Service Company Costs</v>
          </cell>
          <cell r="C151">
            <v>53401300</v>
          </cell>
          <cell r="D151" t="str">
            <v>AWWSC Other Ben OPEX</v>
          </cell>
          <cell r="E151" t="str">
            <v>634.8</v>
          </cell>
          <cell r="F151">
            <v>102006</v>
          </cell>
          <cell r="G151">
            <v>25326</v>
          </cell>
          <cell r="H151">
            <v>32197</v>
          </cell>
          <cell r="I151">
            <v>20717</v>
          </cell>
          <cell r="J151">
            <v>-2892</v>
          </cell>
          <cell r="K151">
            <v>30079</v>
          </cell>
          <cell r="L151">
            <v>28341</v>
          </cell>
          <cell r="M151">
            <v>29510</v>
          </cell>
          <cell r="N151">
            <v>28288</v>
          </cell>
          <cell r="O151">
            <v>27909</v>
          </cell>
          <cell r="P151">
            <v>36867</v>
          </cell>
          <cell r="Q151">
            <v>33734</v>
          </cell>
          <cell r="T151">
            <v>4.4828037053965535E-2</v>
          </cell>
        </row>
        <row r="152">
          <cell r="A152" t="str">
            <v>P22</v>
          </cell>
          <cell r="B152" t="str">
            <v>Service Company Costs</v>
          </cell>
          <cell r="C152">
            <v>53401400</v>
          </cell>
          <cell r="D152" t="str">
            <v>AWWSC Cont Svcs OPEX</v>
          </cell>
          <cell r="E152" t="str">
            <v>634.8</v>
          </cell>
          <cell r="F152">
            <v>64510</v>
          </cell>
          <cell r="G152">
            <v>57031</v>
          </cell>
          <cell r="H152">
            <v>99386</v>
          </cell>
          <cell r="I152">
            <v>57637</v>
          </cell>
          <cell r="J152">
            <v>86315</v>
          </cell>
          <cell r="K152">
            <v>61622</v>
          </cell>
          <cell r="L152">
            <v>39716</v>
          </cell>
          <cell r="M152">
            <v>40205</v>
          </cell>
          <cell r="N152">
            <v>41179</v>
          </cell>
          <cell r="O152">
            <v>40438</v>
          </cell>
          <cell r="P152">
            <v>55772</v>
          </cell>
          <cell r="Q152">
            <v>54361</v>
          </cell>
          <cell r="T152">
            <v>9.2170496649777792E-2</v>
          </cell>
        </row>
        <row r="153">
          <cell r="A153" t="str">
            <v>P22</v>
          </cell>
          <cell r="B153" t="str">
            <v>Service Company Costs</v>
          </cell>
          <cell r="C153">
            <v>53401500</v>
          </cell>
          <cell r="D153" t="str">
            <v>AWWSC Off Suppl OPEX</v>
          </cell>
          <cell r="E153" t="str">
            <v>634.8</v>
          </cell>
          <cell r="F153">
            <v>16200</v>
          </cell>
          <cell r="G153">
            <v>28345</v>
          </cell>
          <cell r="H153">
            <v>22336</v>
          </cell>
          <cell r="I153">
            <v>26435</v>
          </cell>
          <cell r="J153">
            <v>31538</v>
          </cell>
          <cell r="K153">
            <v>25921</v>
          </cell>
          <cell r="L153">
            <v>59162</v>
          </cell>
          <cell r="M153">
            <v>53167</v>
          </cell>
          <cell r="N153">
            <v>52865</v>
          </cell>
          <cell r="O153">
            <v>57029</v>
          </cell>
          <cell r="P153">
            <v>29048</v>
          </cell>
          <cell r="Q153">
            <v>29435</v>
          </cell>
          <cell r="T153">
            <v>3.2583760958052259E-2</v>
          </cell>
        </row>
        <row r="154">
          <cell r="A154" t="str">
            <v>P22</v>
          </cell>
          <cell r="B154" t="str">
            <v>Service Company Costs</v>
          </cell>
          <cell r="C154">
            <v>53401600</v>
          </cell>
          <cell r="D154" t="str">
            <v>AWWSC Transportaion</v>
          </cell>
          <cell r="E154" t="str">
            <v>634.8</v>
          </cell>
          <cell r="F154">
            <v>0</v>
          </cell>
          <cell r="G154">
            <v>0</v>
          </cell>
          <cell r="H154">
            <v>0</v>
          </cell>
          <cell r="I154">
            <v>0</v>
          </cell>
          <cell r="J154">
            <v>0</v>
          </cell>
          <cell r="K154">
            <v>0</v>
          </cell>
          <cell r="L154">
            <v>16324</v>
          </cell>
          <cell r="M154">
            <v>16450</v>
          </cell>
          <cell r="N154">
            <v>16457</v>
          </cell>
          <cell r="O154">
            <v>16330</v>
          </cell>
          <cell r="P154">
            <v>0</v>
          </cell>
          <cell r="Q154">
            <v>0</v>
          </cell>
          <cell r="T154">
            <v>0</v>
          </cell>
        </row>
        <row r="155">
          <cell r="A155" t="str">
            <v>P22</v>
          </cell>
          <cell r="B155" t="str">
            <v>Service Company Costs</v>
          </cell>
          <cell r="C155">
            <v>53401700</v>
          </cell>
          <cell r="D155" t="str">
            <v>AWWSC Rents OPEX</v>
          </cell>
          <cell r="E155" t="str">
            <v>634.8</v>
          </cell>
          <cell r="F155">
            <v>28799</v>
          </cell>
          <cell r="G155">
            <v>27917</v>
          </cell>
          <cell r="H155">
            <v>28895</v>
          </cell>
          <cell r="I155">
            <v>27522</v>
          </cell>
          <cell r="J155">
            <v>25364</v>
          </cell>
          <cell r="K155">
            <v>27953</v>
          </cell>
          <cell r="L155">
            <v>27724</v>
          </cell>
          <cell r="M155">
            <v>27725</v>
          </cell>
          <cell r="N155">
            <v>44817</v>
          </cell>
          <cell r="O155">
            <v>44817</v>
          </cell>
          <cell r="P155">
            <v>24340</v>
          </cell>
          <cell r="Q155">
            <v>24339</v>
          </cell>
          <cell r="T155">
            <v>3.5971261890020215E-2</v>
          </cell>
        </row>
        <row r="156">
          <cell r="A156" t="str">
            <v>P22</v>
          </cell>
          <cell r="B156" t="str">
            <v>Service Company Costs</v>
          </cell>
          <cell r="C156">
            <v>53401800</v>
          </cell>
          <cell r="D156" t="str">
            <v>AWWSC Other operting supplies</v>
          </cell>
          <cell r="E156" t="str">
            <v>634.8</v>
          </cell>
          <cell r="F156">
            <v>0</v>
          </cell>
          <cell r="G156">
            <v>0</v>
          </cell>
          <cell r="H156">
            <v>0</v>
          </cell>
          <cell r="I156">
            <v>0</v>
          </cell>
          <cell r="J156">
            <v>0</v>
          </cell>
          <cell r="K156">
            <v>0</v>
          </cell>
          <cell r="L156">
            <v>1808</v>
          </cell>
          <cell r="M156">
            <v>7200</v>
          </cell>
          <cell r="N156">
            <v>1005</v>
          </cell>
          <cell r="O156">
            <v>2166</v>
          </cell>
          <cell r="P156">
            <v>48621</v>
          </cell>
          <cell r="Q156">
            <v>41877</v>
          </cell>
          <cell r="T156">
            <v>0</v>
          </cell>
        </row>
        <row r="157">
          <cell r="A157" t="str">
            <v>P22</v>
          </cell>
          <cell r="B157" t="str">
            <v>Service Company Costs</v>
          </cell>
          <cell r="C157">
            <v>53401900</v>
          </cell>
          <cell r="D157" t="str">
            <v>AWWSC Maint OPEX</v>
          </cell>
          <cell r="E157" t="str">
            <v>634.8</v>
          </cell>
          <cell r="F157">
            <v>15827</v>
          </cell>
          <cell r="G157">
            <v>17584</v>
          </cell>
          <cell r="H157">
            <v>17889</v>
          </cell>
          <cell r="I157">
            <v>14974</v>
          </cell>
          <cell r="J157">
            <v>17566</v>
          </cell>
          <cell r="K157">
            <v>18833</v>
          </cell>
          <cell r="L157">
            <v>21468</v>
          </cell>
          <cell r="M157">
            <v>21282</v>
          </cell>
          <cell r="N157">
            <v>21282</v>
          </cell>
          <cell r="O157">
            <v>21282</v>
          </cell>
          <cell r="P157">
            <v>20641</v>
          </cell>
          <cell r="Q157">
            <v>20641</v>
          </cell>
          <cell r="T157">
            <v>2.2188509294286847E-2</v>
          </cell>
        </row>
        <row r="158">
          <cell r="A158" t="str">
            <v>P22</v>
          </cell>
          <cell r="B158" t="str">
            <v>Service Company Costs</v>
          </cell>
          <cell r="C158">
            <v>53402100</v>
          </cell>
          <cell r="D158" t="str">
            <v>AWWSC Oth O&amp;M OPEX</v>
          </cell>
          <cell r="E158" t="str">
            <v>634.8</v>
          </cell>
          <cell r="F158">
            <v>31973</v>
          </cell>
          <cell r="G158">
            <v>43952</v>
          </cell>
          <cell r="H158">
            <v>56600</v>
          </cell>
          <cell r="I158">
            <v>44852</v>
          </cell>
          <cell r="J158">
            <v>86798</v>
          </cell>
          <cell r="K158">
            <v>10255</v>
          </cell>
          <cell r="L158">
            <v>0</v>
          </cell>
          <cell r="M158">
            <v>0</v>
          </cell>
          <cell r="N158">
            <v>0</v>
          </cell>
          <cell r="O158">
            <v>0</v>
          </cell>
          <cell r="P158">
            <v>0</v>
          </cell>
          <cell r="Q158">
            <v>0</v>
          </cell>
          <cell r="T158">
            <v>5.9306659059647028E-2</v>
          </cell>
        </row>
        <row r="159">
          <cell r="A159" t="str">
            <v>P22</v>
          </cell>
          <cell r="B159" t="str">
            <v>Service Company Costs</v>
          </cell>
          <cell r="C159">
            <v>53402200</v>
          </cell>
          <cell r="D159" t="str">
            <v>AWWSC Dpr/Amrt OPEX</v>
          </cell>
          <cell r="E159" t="str">
            <v>634.8</v>
          </cell>
          <cell r="F159">
            <v>61491</v>
          </cell>
          <cell r="G159">
            <v>61490</v>
          </cell>
          <cell r="H159">
            <v>61484</v>
          </cell>
          <cell r="I159">
            <v>72018</v>
          </cell>
          <cell r="J159">
            <v>62427</v>
          </cell>
          <cell r="K159">
            <v>62657</v>
          </cell>
          <cell r="L159">
            <v>75422</v>
          </cell>
          <cell r="M159">
            <v>75417</v>
          </cell>
          <cell r="N159">
            <v>75410</v>
          </cell>
          <cell r="O159">
            <v>73124</v>
          </cell>
          <cell r="P159">
            <v>69834</v>
          </cell>
          <cell r="Q159">
            <v>67871</v>
          </cell>
          <cell r="T159">
            <v>8.245987675331537E-2</v>
          </cell>
        </row>
        <row r="160">
          <cell r="A160" t="str">
            <v>P22</v>
          </cell>
          <cell r="B160" t="str">
            <v>Service Company Costs</v>
          </cell>
          <cell r="C160">
            <v>53402300</v>
          </cell>
          <cell r="D160" t="str">
            <v>AWWSC Gen Tax OPEX</v>
          </cell>
          <cell r="E160" t="str">
            <v>634.8</v>
          </cell>
          <cell r="F160">
            <v>17507</v>
          </cell>
          <cell r="G160">
            <v>26976</v>
          </cell>
          <cell r="H160">
            <v>25951</v>
          </cell>
          <cell r="I160">
            <v>23797</v>
          </cell>
          <cell r="J160">
            <v>23403</v>
          </cell>
          <cell r="K160">
            <v>24899</v>
          </cell>
          <cell r="L160">
            <v>23765</v>
          </cell>
          <cell r="M160">
            <v>24744</v>
          </cell>
          <cell r="N160">
            <v>22183</v>
          </cell>
          <cell r="O160">
            <v>20198</v>
          </cell>
          <cell r="P160">
            <v>54011</v>
          </cell>
          <cell r="Q160">
            <v>41330</v>
          </cell>
          <cell r="T160">
            <v>3.080259459879995E-2</v>
          </cell>
        </row>
        <row r="161">
          <cell r="A161" t="str">
            <v>P22</v>
          </cell>
          <cell r="B161" t="str">
            <v>Service Company Costs</v>
          </cell>
          <cell r="C161">
            <v>53402400</v>
          </cell>
          <cell r="D161" t="str">
            <v>AWWSC Interest OPEX</v>
          </cell>
          <cell r="E161" t="str">
            <v>634.8</v>
          </cell>
          <cell r="F161">
            <v>-962</v>
          </cell>
          <cell r="G161">
            <v>-1703</v>
          </cell>
          <cell r="H161">
            <v>-1885</v>
          </cell>
          <cell r="I161">
            <v>-2060</v>
          </cell>
          <cell r="J161">
            <v>-1718</v>
          </cell>
          <cell r="K161">
            <v>-5862</v>
          </cell>
          <cell r="L161">
            <v>10243</v>
          </cell>
          <cell r="M161">
            <v>10625</v>
          </cell>
          <cell r="N161">
            <v>10370</v>
          </cell>
          <cell r="O161">
            <v>10114</v>
          </cell>
          <cell r="P161">
            <v>9290</v>
          </cell>
          <cell r="Q161">
            <v>9081</v>
          </cell>
          <cell r="T161">
            <v>-3.0665797910446792E-3</v>
          </cell>
        </row>
        <row r="162">
          <cell r="A162" t="str">
            <v>P22</v>
          </cell>
          <cell r="B162" t="str">
            <v>Service Company Costs</v>
          </cell>
          <cell r="C162">
            <v>53402500</v>
          </cell>
          <cell r="D162" t="str">
            <v>AWWSC Oth Inc OPEX</v>
          </cell>
          <cell r="E162" t="str">
            <v>634.8</v>
          </cell>
          <cell r="F162">
            <v>-5160</v>
          </cell>
          <cell r="G162">
            <v>2226</v>
          </cell>
          <cell r="H162">
            <v>-16059</v>
          </cell>
          <cell r="I162">
            <v>-2538</v>
          </cell>
          <cell r="J162">
            <v>-239</v>
          </cell>
          <cell r="K162">
            <v>145</v>
          </cell>
          <cell r="L162">
            <v>0</v>
          </cell>
          <cell r="M162">
            <v>0</v>
          </cell>
          <cell r="N162">
            <v>0</v>
          </cell>
          <cell r="O162">
            <v>0</v>
          </cell>
          <cell r="P162">
            <v>-1540</v>
          </cell>
          <cell r="Q162">
            <v>-1540</v>
          </cell>
          <cell r="T162">
            <v>-4.673346580785144E-3</v>
          </cell>
        </row>
        <row r="163">
          <cell r="A163" t="str">
            <v>P22</v>
          </cell>
          <cell r="B163" t="str">
            <v>Service Company Costs</v>
          </cell>
          <cell r="C163">
            <v>53402600</v>
          </cell>
          <cell r="D163" t="str">
            <v>AWWSC Inc Tax OPEX</v>
          </cell>
          <cell r="E163" t="str">
            <v>634.8</v>
          </cell>
          <cell r="F163">
            <v>1517</v>
          </cell>
          <cell r="G163">
            <v>793</v>
          </cell>
          <cell r="H163">
            <v>838</v>
          </cell>
          <cell r="I163">
            <v>665</v>
          </cell>
          <cell r="J163">
            <v>1173</v>
          </cell>
          <cell r="K163">
            <v>58</v>
          </cell>
          <cell r="L163">
            <v>0</v>
          </cell>
          <cell r="M163">
            <v>0</v>
          </cell>
          <cell r="N163">
            <v>0</v>
          </cell>
          <cell r="O163">
            <v>0</v>
          </cell>
          <cell r="P163">
            <v>0</v>
          </cell>
          <cell r="Q163">
            <v>0</v>
          </cell>
          <cell r="T163">
            <v>1.0900513365771222E-3</v>
          </cell>
        </row>
        <row r="164">
          <cell r="A164" t="str">
            <v>P22</v>
          </cell>
          <cell r="B164" t="str">
            <v>Service Company Costs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cell r="T164">
            <v>0</v>
          </cell>
        </row>
        <row r="165">
          <cell r="A165" t="str">
            <v>P22</v>
          </cell>
          <cell r="B165" t="str">
            <v>Service Company Costs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cell r="T165">
            <v>0</v>
          </cell>
        </row>
        <row r="166">
          <cell r="A166" t="str">
            <v>P22</v>
          </cell>
          <cell r="B166" t="str">
            <v>Service Company Costs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cell r="T166">
            <v>0</v>
          </cell>
        </row>
        <row r="167">
          <cell r="A167" t="str">
            <v>P22</v>
          </cell>
          <cell r="B167" t="str">
            <v>Service Company Costs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cell r="T167">
            <v>0</v>
          </cell>
        </row>
        <row r="168">
          <cell r="A168" t="str">
            <v>P22</v>
          </cell>
          <cell r="B168" t="str">
            <v>Service Company Costs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cell r="T168">
            <v>0</v>
          </cell>
        </row>
        <row r="169">
          <cell r="A169" t="str">
            <v>P22</v>
          </cell>
          <cell r="B169" t="str">
            <v>Service Company Costs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cell r="T169">
            <v>0</v>
          </cell>
        </row>
        <row r="170">
          <cell r="A170" t="str">
            <v>P22</v>
          </cell>
          <cell r="B170" t="str">
            <v>Service Company Costs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cell r="T170">
            <v>0</v>
          </cell>
        </row>
        <row r="171">
          <cell r="A171" t="str">
            <v>P22</v>
          </cell>
          <cell r="B171" t="str">
            <v>Service Company Costs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cell r="T171">
            <v>0</v>
          </cell>
        </row>
        <row r="172">
          <cell r="A172" t="str">
            <v>P22</v>
          </cell>
          <cell r="B172" t="str">
            <v>Service Company Costs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cell r="T172">
            <v>0</v>
          </cell>
        </row>
        <row r="173">
          <cell r="A173" t="str">
            <v>P22</v>
          </cell>
          <cell r="B173" t="str">
            <v>Service Company Costs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cell r="T173">
            <v>0</v>
          </cell>
        </row>
        <row r="174">
          <cell r="A174" t="str">
            <v>P22</v>
          </cell>
          <cell r="B174" t="str">
            <v>Service Company Costs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cell r="T174">
            <v>0</v>
          </cell>
        </row>
        <row r="175">
          <cell r="A175" t="str">
            <v>P22</v>
          </cell>
          <cell r="B175" t="str">
            <v>Service Company Costs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cell r="T175">
            <v>0</v>
          </cell>
        </row>
        <row r="176">
          <cell r="A176" t="str">
            <v>P22</v>
          </cell>
          <cell r="B176" t="str">
            <v>Service Company Costs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cell r="T176">
            <v>0</v>
          </cell>
        </row>
        <row r="177">
          <cell r="A177" t="str">
            <v>P22</v>
          </cell>
          <cell r="B177" t="str">
            <v>Service Company Costs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cell r="T177">
            <v>0</v>
          </cell>
        </row>
        <row r="178">
          <cell r="A178" t="str">
            <v>P22 Total</v>
          </cell>
          <cell r="F178">
            <v>901403</v>
          </cell>
          <cell r="G178">
            <v>695230</v>
          </cell>
          <cell r="H178">
            <v>745612</v>
          </cell>
          <cell r="I178">
            <v>822810</v>
          </cell>
          <cell r="J178">
            <v>765348</v>
          </cell>
          <cell r="K178">
            <v>696902</v>
          </cell>
          <cell r="L178">
            <v>820768</v>
          </cell>
          <cell r="M178">
            <v>765886</v>
          </cell>
          <cell r="N178">
            <v>757863</v>
          </cell>
          <cell r="O178">
            <v>848833</v>
          </cell>
          <cell r="P178">
            <v>817595</v>
          </cell>
          <cell r="Q178">
            <v>746644</v>
          </cell>
          <cell r="T178">
            <v>1</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cell r="T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cell r="T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0</v>
          </cell>
          <cell r="M181">
            <v>0</v>
          </cell>
          <cell r="N181">
            <v>0</v>
          </cell>
          <cell r="O181">
            <v>0</v>
          </cell>
          <cell r="P181">
            <v>0</v>
          </cell>
          <cell r="Q181">
            <v>0</v>
          </cell>
          <cell r="T181">
            <v>2.1037465025487277E-2</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cell r="T182">
            <v>6.0107042929963654E-3</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26913</v>
          </cell>
          <cell r="M183">
            <v>28201</v>
          </cell>
          <cell r="N183">
            <v>27999</v>
          </cell>
          <cell r="O183">
            <v>23231</v>
          </cell>
          <cell r="P183">
            <v>39844</v>
          </cell>
          <cell r="Q183">
            <v>29399</v>
          </cell>
          <cell r="T183">
            <v>0</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0</v>
          </cell>
          <cell r="M184">
            <v>0</v>
          </cell>
          <cell r="N184">
            <v>0</v>
          </cell>
          <cell r="O184">
            <v>0</v>
          </cell>
          <cell r="P184">
            <v>0</v>
          </cell>
          <cell r="Q184">
            <v>0</v>
          </cell>
          <cell r="T184">
            <v>1.8488737206332342E-2</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0</v>
          </cell>
          <cell r="M185">
            <v>0</v>
          </cell>
          <cell r="N185">
            <v>0</v>
          </cell>
          <cell r="O185">
            <v>0</v>
          </cell>
          <cell r="P185">
            <v>0</v>
          </cell>
          <cell r="Q185">
            <v>0</v>
          </cell>
          <cell r="T185">
            <v>6.4107508650393136E-2</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0</v>
          </cell>
          <cell r="M186">
            <v>0</v>
          </cell>
          <cell r="N186">
            <v>0</v>
          </cell>
          <cell r="O186">
            <v>0</v>
          </cell>
          <cell r="P186">
            <v>0</v>
          </cell>
          <cell r="Q186">
            <v>0</v>
          </cell>
          <cell r="T186">
            <v>0.14374752131216731</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0</v>
          </cell>
          <cell r="M187">
            <v>0</v>
          </cell>
          <cell r="N187">
            <v>0</v>
          </cell>
          <cell r="O187">
            <v>0</v>
          </cell>
          <cell r="P187">
            <v>0</v>
          </cell>
          <cell r="Q187">
            <v>0</v>
          </cell>
          <cell r="T187">
            <v>-1.6609482504557147E-3</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0</v>
          </cell>
          <cell r="M188">
            <v>0</v>
          </cell>
          <cell r="N188">
            <v>0</v>
          </cell>
          <cell r="O188">
            <v>0</v>
          </cell>
          <cell r="P188">
            <v>0</v>
          </cell>
          <cell r="Q188">
            <v>0</v>
          </cell>
          <cell r="T188">
            <v>0.13138228006534639</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834</v>
          </cell>
          <cell r="Q189">
            <v>834</v>
          </cell>
          <cell r="T189">
            <v>0</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cell r="T190">
            <v>1.2987414633081432E-2</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cell r="T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2795</v>
          </cell>
          <cell r="M192">
            <v>2795</v>
          </cell>
          <cell r="N192">
            <v>2795</v>
          </cell>
          <cell r="O192">
            <v>2795</v>
          </cell>
          <cell r="P192">
            <v>2584</v>
          </cell>
          <cell r="Q192">
            <v>2584</v>
          </cell>
          <cell r="T192">
            <v>8.4120752575106515E-3</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cell r="T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10548</v>
          </cell>
          <cell r="M194">
            <v>10548</v>
          </cell>
          <cell r="N194">
            <v>10548</v>
          </cell>
          <cell r="O194">
            <v>10548</v>
          </cell>
          <cell r="P194">
            <v>13355</v>
          </cell>
          <cell r="Q194">
            <v>13355</v>
          </cell>
          <cell r="T194">
            <v>0.14730591646867483</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13167</v>
          </cell>
          <cell r="M195">
            <v>13167</v>
          </cell>
          <cell r="N195">
            <v>13167</v>
          </cell>
          <cell r="O195">
            <v>13167</v>
          </cell>
          <cell r="P195">
            <v>24833</v>
          </cell>
          <cell r="Q195">
            <v>24833</v>
          </cell>
          <cell r="T195">
            <v>0.44818132533846594</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cell r="T196">
            <v>0</v>
          </cell>
        </row>
        <row r="197">
          <cell r="A197" t="str">
            <v>P23 Total</v>
          </cell>
          <cell r="F197">
            <v>101178</v>
          </cell>
          <cell r="G197">
            <v>85425</v>
          </cell>
          <cell r="H197">
            <v>91547</v>
          </cell>
          <cell r="I197">
            <v>106848</v>
          </cell>
          <cell r="J197">
            <v>64033</v>
          </cell>
          <cell r="K197">
            <v>100655</v>
          </cell>
          <cell r="L197">
            <v>53423</v>
          </cell>
          <cell r="M197">
            <v>54711</v>
          </cell>
          <cell r="N197">
            <v>54509</v>
          </cell>
          <cell r="O197">
            <v>49741</v>
          </cell>
          <cell r="P197">
            <v>81450</v>
          </cell>
          <cell r="Q197">
            <v>71005</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12378</v>
          </cell>
          <cell r="M198">
            <v>15588</v>
          </cell>
          <cell r="N198">
            <v>10411</v>
          </cell>
          <cell r="O198">
            <v>11664</v>
          </cell>
          <cell r="P198">
            <v>11576</v>
          </cell>
          <cell r="Q198">
            <v>11576</v>
          </cell>
          <cell r="T198">
            <v>0</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cell r="T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0</v>
          </cell>
          <cell r="M200">
            <v>0</v>
          </cell>
          <cell r="N200">
            <v>0</v>
          </cell>
          <cell r="O200">
            <v>0</v>
          </cell>
          <cell r="P200">
            <v>0</v>
          </cell>
          <cell r="Q200">
            <v>0</v>
          </cell>
          <cell r="T200">
            <v>9.85435125299392E-3</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0</v>
          </cell>
          <cell r="M201">
            <v>0</v>
          </cell>
          <cell r="N201">
            <v>0</v>
          </cell>
          <cell r="O201">
            <v>0</v>
          </cell>
          <cell r="P201">
            <v>0</v>
          </cell>
          <cell r="Q201">
            <v>0</v>
          </cell>
          <cell r="T201">
            <v>0.10804962531135444</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0</v>
          </cell>
          <cell r="M202">
            <v>0</v>
          </cell>
          <cell r="N202">
            <v>0</v>
          </cell>
          <cell r="O202">
            <v>0</v>
          </cell>
          <cell r="P202">
            <v>0</v>
          </cell>
          <cell r="Q202">
            <v>0</v>
          </cell>
          <cell r="T202">
            <v>9.8267048399830928E-2</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13716</v>
          </cell>
          <cell r="M203">
            <v>10979</v>
          </cell>
          <cell r="N203">
            <v>9053</v>
          </cell>
          <cell r="O203">
            <v>8467</v>
          </cell>
          <cell r="P203">
            <v>7645</v>
          </cell>
          <cell r="Q203">
            <v>36541</v>
          </cell>
          <cell r="T203">
            <v>0</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0</v>
          </cell>
          <cell r="N204">
            <v>0</v>
          </cell>
          <cell r="O204">
            <v>0</v>
          </cell>
          <cell r="P204">
            <v>0</v>
          </cell>
          <cell r="Q204">
            <v>0</v>
          </cell>
          <cell r="T204">
            <v>1.3094829854936081E-2</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0</v>
          </cell>
          <cell r="N205">
            <v>0</v>
          </cell>
          <cell r="O205">
            <v>0</v>
          </cell>
          <cell r="P205">
            <v>0</v>
          </cell>
          <cell r="Q205">
            <v>0</v>
          </cell>
          <cell r="T205">
            <v>5.7757078412138903E-2</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0</v>
          </cell>
          <cell r="M206">
            <v>0</v>
          </cell>
          <cell r="N206">
            <v>0</v>
          </cell>
          <cell r="O206">
            <v>0</v>
          </cell>
          <cell r="P206">
            <v>0</v>
          </cell>
          <cell r="Q206">
            <v>0</v>
          </cell>
          <cell r="T206">
            <v>5.8129241664207729E-2</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0</v>
          </cell>
          <cell r="M207">
            <v>0</v>
          </cell>
          <cell r="N207">
            <v>0</v>
          </cell>
          <cell r="O207">
            <v>0</v>
          </cell>
          <cell r="P207">
            <v>0</v>
          </cell>
          <cell r="Q207">
            <v>0</v>
          </cell>
          <cell r="T207">
            <v>0.24566230438169062</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246</v>
          </cell>
          <cell r="M208">
            <v>429</v>
          </cell>
          <cell r="N208">
            <v>1769</v>
          </cell>
          <cell r="O208">
            <v>5317</v>
          </cell>
          <cell r="P208">
            <v>2667</v>
          </cell>
          <cell r="Q208">
            <v>2667</v>
          </cell>
          <cell r="T208">
            <v>0</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0</v>
          </cell>
          <cell r="M209">
            <v>0</v>
          </cell>
          <cell r="N209">
            <v>0</v>
          </cell>
          <cell r="O209">
            <v>0</v>
          </cell>
          <cell r="P209">
            <v>0</v>
          </cell>
          <cell r="Q209">
            <v>0</v>
          </cell>
          <cell r="T209">
            <v>1.833701509121987E-2</v>
          </cell>
        </row>
        <row r="210">
          <cell r="A210" t="str">
            <v>P24</v>
          </cell>
          <cell r="B210" t="str">
            <v>Building Maintenance and Services</v>
          </cell>
          <cell r="C210">
            <v>52548014</v>
          </cell>
          <cell r="D210" t="str">
            <v>Heating Oil/Gas TD</v>
          </cell>
          <cell r="E210" t="str">
            <v>675.5</v>
          </cell>
          <cell r="F210">
            <v>0</v>
          </cell>
          <cell r="G210">
            <v>0</v>
          </cell>
          <cell r="H210">
            <v>0</v>
          </cell>
          <cell r="I210">
            <v>0</v>
          </cell>
          <cell r="J210">
            <v>0</v>
          </cell>
          <cell r="K210">
            <v>0</v>
          </cell>
          <cell r="L210">
            <v>0</v>
          </cell>
          <cell r="M210">
            <v>0</v>
          </cell>
          <cell r="N210">
            <v>0</v>
          </cell>
          <cell r="O210">
            <v>0</v>
          </cell>
          <cell r="P210">
            <v>0</v>
          </cell>
          <cell r="Q210">
            <v>0</v>
          </cell>
          <cell r="T210">
            <v>0</v>
          </cell>
        </row>
        <row r="211">
          <cell r="A211" t="str">
            <v>P24</v>
          </cell>
          <cell r="B211" t="str">
            <v>Building Maintenance and Services</v>
          </cell>
          <cell r="C211">
            <v>52548016</v>
          </cell>
          <cell r="D211" t="str">
            <v>Heating Oil/Gas AG</v>
          </cell>
          <cell r="E211" t="str">
            <v>675.8</v>
          </cell>
          <cell r="F211">
            <v>1126</v>
          </cell>
          <cell r="G211">
            <v>519</v>
          </cell>
          <cell r="H211">
            <v>187</v>
          </cell>
          <cell r="I211">
            <v>152</v>
          </cell>
          <cell r="J211">
            <v>209</v>
          </cell>
          <cell r="K211">
            <v>178</v>
          </cell>
          <cell r="L211">
            <v>0</v>
          </cell>
          <cell r="M211">
            <v>0</v>
          </cell>
          <cell r="N211">
            <v>0</v>
          </cell>
          <cell r="O211">
            <v>0</v>
          </cell>
          <cell r="P211">
            <v>0</v>
          </cell>
          <cell r="Q211">
            <v>0</v>
          </cell>
          <cell r="T211">
            <v>6.3028505046799528E-3</v>
          </cell>
        </row>
        <row r="212">
          <cell r="A212" t="str">
            <v>P24</v>
          </cell>
          <cell r="B212" t="str">
            <v>Building Maintenance and Services</v>
          </cell>
          <cell r="C212">
            <v>52550000</v>
          </cell>
          <cell r="D212" t="str">
            <v>Janitorial</v>
          </cell>
          <cell r="E212" t="str">
            <v>675.8</v>
          </cell>
          <cell r="F212">
            <v>0</v>
          </cell>
          <cell r="G212">
            <v>0</v>
          </cell>
          <cell r="H212">
            <v>0</v>
          </cell>
          <cell r="I212">
            <v>0</v>
          </cell>
          <cell r="J212">
            <v>0</v>
          </cell>
          <cell r="K212">
            <v>0</v>
          </cell>
          <cell r="L212">
            <v>7654</v>
          </cell>
          <cell r="M212">
            <v>2052</v>
          </cell>
          <cell r="N212">
            <v>10398</v>
          </cell>
          <cell r="O212">
            <v>10110</v>
          </cell>
          <cell r="P212">
            <v>12322</v>
          </cell>
          <cell r="Q212">
            <v>2581</v>
          </cell>
          <cell r="T212">
            <v>0</v>
          </cell>
        </row>
        <row r="213">
          <cell r="A213" t="str">
            <v>P24</v>
          </cell>
          <cell r="B213" t="str">
            <v>Building Maintenance and Services</v>
          </cell>
          <cell r="C213">
            <v>52550013</v>
          </cell>
          <cell r="D213" t="str">
            <v>Janitorial WT</v>
          </cell>
          <cell r="E213" t="str">
            <v>675.3</v>
          </cell>
          <cell r="F213">
            <v>1025</v>
          </cell>
          <cell r="G213">
            <v>172</v>
          </cell>
          <cell r="H213">
            <v>88</v>
          </cell>
          <cell r="I213">
            <v>88</v>
          </cell>
          <cell r="J213">
            <v>89</v>
          </cell>
          <cell r="K213">
            <v>89</v>
          </cell>
          <cell r="L213">
            <v>0</v>
          </cell>
          <cell r="M213">
            <v>0</v>
          </cell>
          <cell r="N213">
            <v>0</v>
          </cell>
          <cell r="O213">
            <v>0</v>
          </cell>
          <cell r="P213">
            <v>0</v>
          </cell>
          <cell r="Q213">
            <v>0</v>
          </cell>
          <cell r="T213">
            <v>4.1230371711339546E-3</v>
          </cell>
        </row>
        <row r="214">
          <cell r="A214" t="str">
            <v>P24</v>
          </cell>
          <cell r="B214" t="str">
            <v>Building Maintenance and Services</v>
          </cell>
          <cell r="C214">
            <v>52550014</v>
          </cell>
          <cell r="D214" t="str">
            <v>Janitorial TD</v>
          </cell>
          <cell r="E214" t="str">
            <v>675.5</v>
          </cell>
          <cell r="F214">
            <v>1559</v>
          </cell>
          <cell r="G214">
            <v>1026</v>
          </cell>
          <cell r="H214">
            <v>1532</v>
          </cell>
          <cell r="I214">
            <v>1295</v>
          </cell>
          <cell r="J214">
            <v>562</v>
          </cell>
          <cell r="K214">
            <v>1663</v>
          </cell>
          <cell r="L214">
            <v>0</v>
          </cell>
          <cell r="M214">
            <v>0</v>
          </cell>
          <cell r="N214">
            <v>0</v>
          </cell>
          <cell r="O214">
            <v>0</v>
          </cell>
          <cell r="P214">
            <v>0</v>
          </cell>
          <cell r="Q214">
            <v>0</v>
          </cell>
          <cell r="T214">
            <v>2.0301505400354618E-2</v>
          </cell>
        </row>
        <row r="215">
          <cell r="A215" t="str">
            <v>P24</v>
          </cell>
          <cell r="B215" t="str">
            <v>Building Maintenance and Services</v>
          </cell>
          <cell r="C215">
            <v>52550016</v>
          </cell>
          <cell r="D215" t="str">
            <v>Janitorial AG</v>
          </cell>
          <cell r="E215" t="str">
            <v>675.8</v>
          </cell>
          <cell r="F215">
            <v>5239</v>
          </cell>
          <cell r="G215">
            <v>5131</v>
          </cell>
          <cell r="H215">
            <v>5195</v>
          </cell>
          <cell r="I215">
            <v>5178</v>
          </cell>
          <cell r="J215">
            <v>5591</v>
          </cell>
          <cell r="K215">
            <v>6510</v>
          </cell>
          <cell r="L215">
            <v>0</v>
          </cell>
          <cell r="M215">
            <v>0</v>
          </cell>
          <cell r="N215">
            <v>0</v>
          </cell>
          <cell r="O215">
            <v>0</v>
          </cell>
          <cell r="P215">
            <v>0</v>
          </cell>
          <cell r="Q215">
            <v>0</v>
          </cell>
          <cell r="T215">
            <v>8.7309498935347271E-2</v>
          </cell>
        </row>
        <row r="216">
          <cell r="A216" t="str">
            <v>P24</v>
          </cell>
          <cell r="B216" t="str">
            <v>Building Maintenance and Services</v>
          </cell>
          <cell r="C216">
            <v>52571000</v>
          </cell>
          <cell r="D216" t="str">
            <v>Security Svc</v>
          </cell>
          <cell r="E216" t="str">
            <v>675.8</v>
          </cell>
          <cell r="F216">
            <v>0</v>
          </cell>
          <cell r="G216">
            <v>0</v>
          </cell>
          <cell r="H216">
            <v>0</v>
          </cell>
          <cell r="I216">
            <v>0</v>
          </cell>
          <cell r="J216">
            <v>0</v>
          </cell>
          <cell r="K216">
            <v>0</v>
          </cell>
          <cell r="L216">
            <v>1787</v>
          </cell>
          <cell r="M216">
            <v>1899</v>
          </cell>
          <cell r="N216">
            <v>1739</v>
          </cell>
          <cell r="O216">
            <v>1787</v>
          </cell>
          <cell r="P216">
            <v>2968</v>
          </cell>
          <cell r="Q216">
            <v>4307</v>
          </cell>
          <cell r="T216">
            <v>0</v>
          </cell>
        </row>
        <row r="217">
          <cell r="A217" t="str">
            <v>P24</v>
          </cell>
          <cell r="B217" t="str">
            <v>Building Maintenance and Services</v>
          </cell>
          <cell r="C217">
            <v>52571011</v>
          </cell>
          <cell r="D217" t="str">
            <v>Security Svc SS</v>
          </cell>
          <cell r="E217" t="str">
            <v>675.1</v>
          </cell>
          <cell r="F217">
            <v>2415</v>
          </cell>
          <cell r="G217">
            <v>2415</v>
          </cell>
          <cell r="H217">
            <v>2415</v>
          </cell>
          <cell r="I217">
            <v>2415</v>
          </cell>
          <cell r="J217">
            <v>2415</v>
          </cell>
          <cell r="K217">
            <v>2415</v>
          </cell>
          <cell r="L217">
            <v>0</v>
          </cell>
          <cell r="M217">
            <v>0</v>
          </cell>
          <cell r="N217">
            <v>0</v>
          </cell>
          <cell r="O217">
            <v>0</v>
          </cell>
          <cell r="P217">
            <v>0</v>
          </cell>
          <cell r="Q217">
            <v>0</v>
          </cell>
          <cell r="T217">
            <v>3.8518896589123795E-2</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0</v>
          </cell>
          <cell r="M218">
            <v>0</v>
          </cell>
          <cell r="N218">
            <v>0</v>
          </cell>
          <cell r="O218">
            <v>0</v>
          </cell>
          <cell r="P218">
            <v>0</v>
          </cell>
          <cell r="Q218">
            <v>0</v>
          </cell>
          <cell r="T218">
            <v>8.1078422772137729E-4</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0</v>
          </cell>
          <cell r="Q219">
            <v>0</v>
          </cell>
          <cell r="T219">
            <v>0</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4333</v>
          </cell>
          <cell r="M220">
            <v>4333</v>
          </cell>
          <cell r="N220">
            <v>4333</v>
          </cell>
          <cell r="O220">
            <v>4333</v>
          </cell>
          <cell r="P220">
            <v>5833</v>
          </cell>
          <cell r="Q220">
            <v>5833</v>
          </cell>
          <cell r="T220">
            <v>8.391749672363423E-2</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2006</v>
          </cell>
          <cell r="M221">
            <v>2847</v>
          </cell>
          <cell r="N221">
            <v>1992</v>
          </cell>
          <cell r="O221">
            <v>1950</v>
          </cell>
          <cell r="P221">
            <v>1775</v>
          </cell>
          <cell r="Q221">
            <v>1622</v>
          </cell>
          <cell r="T221">
            <v>0</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0</v>
          </cell>
          <cell r="M222">
            <v>0</v>
          </cell>
          <cell r="N222">
            <v>0</v>
          </cell>
          <cell r="O222">
            <v>0</v>
          </cell>
          <cell r="P222">
            <v>0</v>
          </cell>
          <cell r="Q222">
            <v>0</v>
          </cell>
          <cell r="T222">
            <v>1.1122364618971288E-2</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0</v>
          </cell>
          <cell r="O223">
            <v>0</v>
          </cell>
          <cell r="P223">
            <v>0</v>
          </cell>
          <cell r="Q223">
            <v>0</v>
          </cell>
          <cell r="T223">
            <v>8.9797676106321729E-3</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0</v>
          </cell>
          <cell r="M224">
            <v>0</v>
          </cell>
          <cell r="N224">
            <v>0</v>
          </cell>
          <cell r="O224">
            <v>0</v>
          </cell>
          <cell r="P224">
            <v>0</v>
          </cell>
          <cell r="Q224">
            <v>0</v>
          </cell>
          <cell r="T224">
            <v>1.6866970245547997E-2</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7134</v>
          </cell>
          <cell r="M225">
            <v>7909</v>
          </cell>
          <cell r="N225">
            <v>5094</v>
          </cell>
          <cell r="O225">
            <v>7973</v>
          </cell>
          <cell r="P225">
            <v>7371</v>
          </cell>
          <cell r="Q225">
            <v>8026</v>
          </cell>
          <cell r="T225">
            <v>0</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0</v>
          </cell>
          <cell r="M226">
            <v>0</v>
          </cell>
          <cell r="N226">
            <v>0</v>
          </cell>
          <cell r="O226">
            <v>0</v>
          </cell>
          <cell r="P226">
            <v>0</v>
          </cell>
          <cell r="Q226">
            <v>0</v>
          </cell>
          <cell r="T226">
            <v>7.3550091844573992E-2</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0</v>
          </cell>
          <cell r="M227">
            <v>0</v>
          </cell>
          <cell r="N227">
            <v>0</v>
          </cell>
          <cell r="O227">
            <v>0</v>
          </cell>
          <cell r="P227">
            <v>0</v>
          </cell>
          <cell r="Q227">
            <v>0</v>
          </cell>
          <cell r="T227">
            <v>1.5378317237272681E-2</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0</v>
          </cell>
          <cell r="N228">
            <v>0</v>
          </cell>
          <cell r="O228">
            <v>0</v>
          </cell>
          <cell r="P228">
            <v>0</v>
          </cell>
          <cell r="Q228">
            <v>0</v>
          </cell>
          <cell r="T228">
            <v>0</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0</v>
          </cell>
          <cell r="M229">
            <v>0</v>
          </cell>
          <cell r="N229">
            <v>0</v>
          </cell>
          <cell r="O229">
            <v>0</v>
          </cell>
          <cell r="P229">
            <v>0</v>
          </cell>
          <cell r="Q229">
            <v>0</v>
          </cell>
          <cell r="T229">
            <v>2.3666924522634171E-2</v>
          </cell>
        </row>
        <row r="230">
          <cell r="A230" t="str">
            <v>P24 Total</v>
          </cell>
          <cell r="F230">
            <v>58831</v>
          </cell>
          <cell r="G230">
            <v>60453</v>
          </cell>
          <cell r="H230">
            <v>69078</v>
          </cell>
          <cell r="I230">
            <v>55112</v>
          </cell>
          <cell r="J230">
            <v>56401</v>
          </cell>
          <cell r="K230">
            <v>76304</v>
          </cell>
          <cell r="L230">
            <v>49254</v>
          </cell>
          <cell r="M230">
            <v>46036</v>
          </cell>
          <cell r="N230">
            <v>44789</v>
          </cell>
          <cell r="O230">
            <v>51601</v>
          </cell>
          <cell r="P230">
            <v>52157</v>
          </cell>
          <cell r="Q230">
            <v>73153</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10023</v>
          </cell>
          <cell r="M231">
            <v>10284</v>
          </cell>
          <cell r="N231">
            <v>10051</v>
          </cell>
          <cell r="O231">
            <v>10366</v>
          </cell>
          <cell r="P231">
            <v>9773</v>
          </cell>
          <cell r="Q231">
            <v>9810</v>
          </cell>
          <cell r="T231">
            <v>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0</v>
          </cell>
          <cell r="M232">
            <v>0</v>
          </cell>
          <cell r="N232">
            <v>0</v>
          </cell>
          <cell r="O232">
            <v>0</v>
          </cell>
          <cell r="P232">
            <v>0</v>
          </cell>
          <cell r="Q232">
            <v>0</v>
          </cell>
          <cell r="T232">
            <v>0.11125401409077305</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cell r="T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0</v>
          </cell>
          <cell r="M234">
            <v>0</v>
          </cell>
          <cell r="N234">
            <v>0</v>
          </cell>
          <cell r="O234">
            <v>0</v>
          </cell>
          <cell r="P234">
            <v>0</v>
          </cell>
          <cell r="Q234">
            <v>0</v>
          </cell>
          <cell r="T234">
            <v>0.25076237391508327</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0</v>
          </cell>
          <cell r="M235">
            <v>0</v>
          </cell>
          <cell r="N235">
            <v>0</v>
          </cell>
          <cell r="O235">
            <v>0</v>
          </cell>
          <cell r="P235">
            <v>0</v>
          </cell>
          <cell r="Q235">
            <v>0</v>
          </cell>
          <cell r="T235">
            <v>6.1006090902472762E-2</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20466</v>
          </cell>
          <cell r="M236">
            <v>5797</v>
          </cell>
          <cell r="N236">
            <v>10188</v>
          </cell>
          <cell r="O236">
            <v>7456</v>
          </cell>
          <cell r="P236">
            <v>8942</v>
          </cell>
          <cell r="Q236">
            <v>9235</v>
          </cell>
          <cell r="T236">
            <v>0</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cell r="T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0</v>
          </cell>
          <cell r="M238">
            <v>0</v>
          </cell>
          <cell r="N238">
            <v>0</v>
          </cell>
          <cell r="O238">
            <v>0</v>
          </cell>
          <cell r="P238">
            <v>0</v>
          </cell>
          <cell r="Q238">
            <v>0</v>
          </cell>
          <cell r="T238">
            <v>2.4161388693408399E-2</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0</v>
          </cell>
          <cell r="M239">
            <v>0</v>
          </cell>
          <cell r="N239">
            <v>0</v>
          </cell>
          <cell r="O239">
            <v>0</v>
          </cell>
          <cell r="P239">
            <v>0</v>
          </cell>
          <cell r="Q239">
            <v>0</v>
          </cell>
          <cell r="T239">
            <v>1.2982600888155499E-2</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715</v>
          </cell>
          <cell r="M240">
            <v>715</v>
          </cell>
          <cell r="N240">
            <v>715</v>
          </cell>
          <cell r="O240">
            <v>715</v>
          </cell>
          <cell r="P240">
            <v>962</v>
          </cell>
          <cell r="Q240">
            <v>962</v>
          </cell>
          <cell r="T240">
            <v>0.11699709610360197</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0</v>
          </cell>
          <cell r="M241">
            <v>0</v>
          </cell>
          <cell r="N241">
            <v>0</v>
          </cell>
          <cell r="O241">
            <v>0</v>
          </cell>
          <cell r="P241">
            <v>0</v>
          </cell>
          <cell r="Q241">
            <v>0</v>
          </cell>
          <cell r="T241">
            <v>0.42186577365785793</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cell r="T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cell r="T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0</v>
          </cell>
          <cell r="M244">
            <v>0</v>
          </cell>
          <cell r="N244">
            <v>0</v>
          </cell>
          <cell r="O244">
            <v>0</v>
          </cell>
          <cell r="P244">
            <v>0</v>
          </cell>
          <cell r="Q244">
            <v>0</v>
          </cell>
          <cell r="T244">
            <v>9.7066174864714021E-4</v>
          </cell>
        </row>
        <row r="245">
          <cell r="A245" t="str">
            <v>P25 Total</v>
          </cell>
          <cell r="F245">
            <v>22557</v>
          </cell>
          <cell r="G245">
            <v>14331</v>
          </cell>
          <cell r="H245">
            <v>24042</v>
          </cell>
          <cell r="I245">
            <v>18724</v>
          </cell>
          <cell r="J245">
            <v>17641</v>
          </cell>
          <cell r="K245">
            <v>26332</v>
          </cell>
          <cell r="L245">
            <v>31204</v>
          </cell>
          <cell r="M245">
            <v>16796</v>
          </cell>
          <cell r="N245">
            <v>20954</v>
          </cell>
          <cell r="O245">
            <v>18537</v>
          </cell>
          <cell r="P245">
            <v>19677</v>
          </cell>
          <cell r="Q245">
            <v>20007</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1269</v>
          </cell>
          <cell r="M246">
            <v>1390</v>
          </cell>
          <cell r="N246">
            <v>2672</v>
          </cell>
          <cell r="O246">
            <v>1311</v>
          </cell>
          <cell r="P246">
            <v>2068</v>
          </cell>
          <cell r="Q246">
            <v>2122</v>
          </cell>
          <cell r="T246">
            <v>0</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cell r="T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0</v>
          </cell>
          <cell r="M248">
            <v>0</v>
          </cell>
          <cell r="N248">
            <v>0</v>
          </cell>
          <cell r="O248">
            <v>0</v>
          </cell>
          <cell r="P248">
            <v>0</v>
          </cell>
          <cell r="Q248">
            <v>0</v>
          </cell>
          <cell r="T248">
            <v>0.68985487951005198</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0</v>
          </cell>
          <cell r="M249">
            <v>0</v>
          </cell>
          <cell r="N249">
            <v>0</v>
          </cell>
          <cell r="O249">
            <v>0</v>
          </cell>
          <cell r="P249">
            <v>0</v>
          </cell>
          <cell r="Q249">
            <v>0</v>
          </cell>
          <cell r="T249">
            <v>2.7027027027027029E-2</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0</v>
          </cell>
          <cell r="M250">
            <v>0</v>
          </cell>
          <cell r="N250">
            <v>0</v>
          </cell>
          <cell r="O250">
            <v>0</v>
          </cell>
          <cell r="P250">
            <v>0</v>
          </cell>
          <cell r="Q250">
            <v>0</v>
          </cell>
          <cell r="T250">
            <v>0.14765011316735455</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123</v>
          </cell>
          <cell r="M251">
            <v>267</v>
          </cell>
          <cell r="N251">
            <v>17</v>
          </cell>
          <cell r="O251">
            <v>557</v>
          </cell>
          <cell r="P251">
            <v>267</v>
          </cell>
          <cell r="Q251">
            <v>17</v>
          </cell>
          <cell r="T251">
            <v>0</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0</v>
          </cell>
          <cell r="M252">
            <v>0</v>
          </cell>
          <cell r="N252">
            <v>0</v>
          </cell>
          <cell r="O252">
            <v>0</v>
          </cell>
          <cell r="P252">
            <v>0</v>
          </cell>
          <cell r="Q252">
            <v>0</v>
          </cell>
          <cell r="T252">
            <v>5.1657568898948208E-2</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37</v>
          </cell>
          <cell r="M253">
            <v>37</v>
          </cell>
          <cell r="N253">
            <v>37</v>
          </cell>
          <cell r="O253">
            <v>1641</v>
          </cell>
          <cell r="P253">
            <v>171</v>
          </cell>
          <cell r="Q253">
            <v>171</v>
          </cell>
          <cell r="T253">
            <v>8.3810411396618295E-2</v>
          </cell>
        </row>
        <row r="254">
          <cell r="A254" t="str">
            <v>P26 Total</v>
          </cell>
          <cell r="F254">
            <v>2812</v>
          </cell>
          <cell r="G254">
            <v>2111</v>
          </cell>
          <cell r="H254">
            <v>2152</v>
          </cell>
          <cell r="I254">
            <v>2384</v>
          </cell>
          <cell r="J254">
            <v>2742</v>
          </cell>
          <cell r="K254">
            <v>2821</v>
          </cell>
          <cell r="L254">
            <v>1429</v>
          </cell>
          <cell r="M254">
            <v>1694</v>
          </cell>
          <cell r="N254">
            <v>2726</v>
          </cell>
          <cell r="O254">
            <v>3509</v>
          </cell>
          <cell r="P254">
            <v>2506</v>
          </cell>
          <cell r="Q254">
            <v>2310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cell r="T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0</v>
          </cell>
          <cell r="M256">
            <v>0</v>
          </cell>
          <cell r="N256">
            <v>0</v>
          </cell>
          <cell r="O256">
            <v>0</v>
          </cell>
          <cell r="P256">
            <v>0</v>
          </cell>
          <cell r="Q256">
            <v>0</v>
          </cell>
          <cell r="T256">
            <v>7.2518030977811057E-4</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cell r="T257">
            <v>1.9548338785322981E-3</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6367</v>
          </cell>
          <cell r="M258">
            <v>6367</v>
          </cell>
          <cell r="N258">
            <v>6367</v>
          </cell>
          <cell r="O258">
            <v>6367</v>
          </cell>
          <cell r="P258">
            <v>2889</v>
          </cell>
          <cell r="Q258">
            <v>2889</v>
          </cell>
          <cell r="T258">
            <v>0.16896701217829976</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cell r="T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85</v>
          </cell>
          <cell r="M260">
            <v>85</v>
          </cell>
          <cell r="N260">
            <v>85</v>
          </cell>
          <cell r="O260">
            <v>85</v>
          </cell>
          <cell r="P260">
            <v>85</v>
          </cell>
          <cell r="Q260">
            <v>85</v>
          </cell>
          <cell r="T260">
            <v>4.4850825680841843E-3</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1917</v>
          </cell>
          <cell r="M261">
            <v>3134</v>
          </cell>
          <cell r="N261">
            <v>2184</v>
          </cell>
          <cell r="O261">
            <v>3328</v>
          </cell>
          <cell r="P261">
            <v>4361</v>
          </cell>
          <cell r="Q261">
            <v>3716</v>
          </cell>
          <cell r="T261">
            <v>0</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cell r="T262">
            <v>2.6011902415953967E-4</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0</v>
          </cell>
          <cell r="M263">
            <v>0</v>
          </cell>
          <cell r="N263">
            <v>0</v>
          </cell>
          <cell r="O263">
            <v>0</v>
          </cell>
          <cell r="P263">
            <v>0</v>
          </cell>
          <cell r="Q263">
            <v>0</v>
          </cell>
          <cell r="T263">
            <v>7.4480747251014862E-2</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0</v>
          </cell>
          <cell r="M264">
            <v>0</v>
          </cell>
          <cell r="N264">
            <v>0</v>
          </cell>
          <cell r="O264">
            <v>0</v>
          </cell>
          <cell r="P264">
            <v>0</v>
          </cell>
          <cell r="Q264">
            <v>0</v>
          </cell>
          <cell r="T264">
            <v>3.009498285579159E-2</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cell r="T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0</v>
          </cell>
          <cell r="M266">
            <v>0</v>
          </cell>
          <cell r="N266">
            <v>0</v>
          </cell>
          <cell r="O266">
            <v>0</v>
          </cell>
          <cell r="P266">
            <v>0</v>
          </cell>
          <cell r="Q266">
            <v>0</v>
          </cell>
          <cell r="T266">
            <v>7.9832893232964178E-2</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14011</v>
          </cell>
          <cell r="M267">
            <v>14011</v>
          </cell>
          <cell r="N267">
            <v>14011</v>
          </cell>
          <cell r="O267">
            <v>14011</v>
          </cell>
          <cell r="P267">
            <v>16908</v>
          </cell>
          <cell r="Q267">
            <v>16908</v>
          </cell>
          <cell r="T267">
            <v>0.47612028534268713</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3052</v>
          </cell>
          <cell r="M268">
            <v>3299</v>
          </cell>
          <cell r="N268">
            <v>2918</v>
          </cell>
          <cell r="O268">
            <v>2083</v>
          </cell>
          <cell r="P268">
            <v>3393</v>
          </cell>
          <cell r="Q268">
            <v>3393</v>
          </cell>
          <cell r="T268">
            <v>0</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0</v>
          </cell>
          <cell r="T269">
            <v>0</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cell r="T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0</v>
          </cell>
          <cell r="M271">
            <v>0</v>
          </cell>
          <cell r="N271">
            <v>0</v>
          </cell>
          <cell r="O271">
            <v>0</v>
          </cell>
          <cell r="P271">
            <v>0</v>
          </cell>
          <cell r="Q271">
            <v>0</v>
          </cell>
          <cell r="T271">
            <v>7.355850707444922E-2</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0</v>
          </cell>
          <cell r="M272">
            <v>0</v>
          </cell>
          <cell r="N272">
            <v>0</v>
          </cell>
          <cell r="O272">
            <v>0</v>
          </cell>
          <cell r="P272">
            <v>0</v>
          </cell>
          <cell r="Q272">
            <v>0</v>
          </cell>
          <cell r="T272">
            <v>7.9241713632601588E-2</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0</v>
          </cell>
          <cell r="M273">
            <v>0</v>
          </cell>
          <cell r="N273">
            <v>0</v>
          </cell>
          <cell r="O273">
            <v>0</v>
          </cell>
          <cell r="P273">
            <v>0</v>
          </cell>
          <cell r="Q273">
            <v>0</v>
          </cell>
          <cell r="T273">
            <v>1.0278642651637568E-2</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cell r="T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cell r="T275">
            <v>0</v>
          </cell>
        </row>
        <row r="276">
          <cell r="A276" t="str">
            <v>P27 Total</v>
          </cell>
          <cell r="F276">
            <v>21704</v>
          </cell>
          <cell r="G276">
            <v>19364</v>
          </cell>
          <cell r="H276">
            <v>16822</v>
          </cell>
          <cell r="I276">
            <v>26703</v>
          </cell>
          <cell r="J276">
            <v>18374</v>
          </cell>
          <cell r="K276">
            <v>23898</v>
          </cell>
          <cell r="L276">
            <v>25432</v>
          </cell>
          <cell r="M276">
            <v>26896</v>
          </cell>
          <cell r="N276">
            <v>25565</v>
          </cell>
          <cell r="O276">
            <v>25874</v>
          </cell>
          <cell r="P276">
            <v>27636</v>
          </cell>
          <cell r="Q276">
            <v>26991</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1000</v>
          </cell>
          <cell r="M277">
            <v>1000</v>
          </cell>
          <cell r="N277">
            <v>750</v>
          </cell>
          <cell r="O277">
            <v>1052</v>
          </cell>
          <cell r="P277">
            <v>1000</v>
          </cell>
          <cell r="Q277">
            <v>750</v>
          </cell>
          <cell r="T277">
            <v>1</v>
          </cell>
        </row>
        <row r="278">
          <cell r="A278" t="str">
            <v>P28 Total</v>
          </cell>
          <cell r="F278">
            <v>-399</v>
          </cell>
          <cell r="G278">
            <v>118</v>
          </cell>
          <cell r="H278">
            <v>405</v>
          </cell>
          <cell r="I278">
            <v>1455</v>
          </cell>
          <cell r="J278">
            <v>144</v>
          </cell>
          <cell r="K278">
            <v>713</v>
          </cell>
          <cell r="L278">
            <v>1000</v>
          </cell>
          <cell r="M278">
            <v>1000</v>
          </cell>
          <cell r="N278">
            <v>750</v>
          </cell>
          <cell r="O278">
            <v>1052</v>
          </cell>
          <cell r="P278">
            <v>1000</v>
          </cell>
          <cell r="Q278">
            <v>750</v>
          </cell>
        </row>
        <row r="279">
          <cell r="A279" t="str">
            <v>P29</v>
          </cell>
          <cell r="B279" t="str">
            <v>Employee related expense travel &amp; entertainme</v>
          </cell>
          <cell r="C279">
            <v>52534000</v>
          </cell>
          <cell r="D279" t="str">
            <v>Employee Expenses</v>
          </cell>
          <cell r="E279" t="str">
            <v>675.8</v>
          </cell>
          <cell r="F279">
            <v>419</v>
          </cell>
          <cell r="G279">
            <v>10037</v>
          </cell>
          <cell r="H279">
            <v>-1015</v>
          </cell>
          <cell r="I279">
            <v>11320</v>
          </cell>
          <cell r="J279">
            <v>7547</v>
          </cell>
          <cell r="K279">
            <v>2110</v>
          </cell>
          <cell r="L279">
            <v>9187</v>
          </cell>
          <cell r="M279">
            <v>4845</v>
          </cell>
          <cell r="N279">
            <v>6871</v>
          </cell>
          <cell r="O279">
            <v>7490</v>
          </cell>
          <cell r="P279">
            <v>7717</v>
          </cell>
          <cell r="Q279">
            <v>5717</v>
          </cell>
          <cell r="T279">
            <v>0.49131818255237358</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cell r="T280">
            <v>0</v>
          </cell>
        </row>
        <row r="281">
          <cell r="A281" t="str">
            <v>P29</v>
          </cell>
          <cell r="B281" t="str">
            <v>Employee related expense travel &amp; entertainme</v>
          </cell>
          <cell r="C281">
            <v>52534200</v>
          </cell>
          <cell r="D281" t="str">
            <v>Conferences &amp; Reg</v>
          </cell>
          <cell r="E281" t="str">
            <v>675.8</v>
          </cell>
          <cell r="F281">
            <v>630</v>
          </cell>
          <cell r="G281">
            <v>538</v>
          </cell>
          <cell r="H281">
            <v>532</v>
          </cell>
          <cell r="I281">
            <v>499</v>
          </cell>
          <cell r="J281">
            <v>1829</v>
          </cell>
          <cell r="K281">
            <v>367</v>
          </cell>
          <cell r="L281">
            <v>717</v>
          </cell>
          <cell r="M281">
            <v>717</v>
          </cell>
          <cell r="N281">
            <v>517</v>
          </cell>
          <cell r="O281">
            <v>517</v>
          </cell>
          <cell r="P281">
            <v>1025</v>
          </cell>
          <cell r="Q281">
            <v>925</v>
          </cell>
          <cell r="T281">
            <v>7.0989000339196584E-2</v>
          </cell>
        </row>
        <row r="282">
          <cell r="A282" t="str">
            <v>P29</v>
          </cell>
          <cell r="B282" t="str">
            <v>Employee related expense travel &amp; entertainme</v>
          </cell>
          <cell r="C282">
            <v>52535000</v>
          </cell>
          <cell r="D282" t="str">
            <v>Meals Deductible</v>
          </cell>
          <cell r="E282" t="str">
            <v>675.8</v>
          </cell>
          <cell r="F282">
            <v>4480</v>
          </cell>
          <cell r="G282">
            <v>2974</v>
          </cell>
          <cell r="H282">
            <v>935</v>
          </cell>
          <cell r="I282">
            <v>1928</v>
          </cell>
          <cell r="J282">
            <v>2508</v>
          </cell>
          <cell r="K282">
            <v>4239</v>
          </cell>
          <cell r="L282">
            <v>3091</v>
          </cell>
          <cell r="M282">
            <v>4688</v>
          </cell>
          <cell r="N282">
            <v>2539</v>
          </cell>
          <cell r="O282">
            <v>2816</v>
          </cell>
          <cell r="P282">
            <v>2838</v>
          </cell>
          <cell r="Q282">
            <v>2586</v>
          </cell>
          <cell r="T282">
            <v>0.275621456607065</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cell r="T283">
            <v>0</v>
          </cell>
        </row>
        <row r="284">
          <cell r="A284" t="str">
            <v>P29</v>
          </cell>
          <cell r="B284" t="str">
            <v>Employee related expense travel &amp; entertainme</v>
          </cell>
          <cell r="C284">
            <v>52567000</v>
          </cell>
          <cell r="D284" t="str">
            <v>Relocation Expenses</v>
          </cell>
          <cell r="E284" t="str">
            <v>675.8</v>
          </cell>
          <cell r="F284">
            <v>5716</v>
          </cell>
          <cell r="G284">
            <v>7316</v>
          </cell>
          <cell r="H284">
            <v>1326</v>
          </cell>
          <cell r="I284">
            <v>24138</v>
          </cell>
          <cell r="J284">
            <v>26717</v>
          </cell>
          <cell r="K284">
            <v>-55179</v>
          </cell>
          <cell r="L284">
            <v>0</v>
          </cell>
          <cell r="M284">
            <v>0</v>
          </cell>
          <cell r="N284">
            <v>0</v>
          </cell>
          <cell r="O284">
            <v>0</v>
          </cell>
          <cell r="P284">
            <v>0</v>
          </cell>
          <cell r="Q284">
            <v>0</v>
          </cell>
          <cell r="T284">
            <v>0.16207136050136486</v>
          </cell>
        </row>
        <row r="285">
          <cell r="A285" t="str">
            <v>P29 Total</v>
          </cell>
          <cell r="F285">
            <v>11245</v>
          </cell>
          <cell r="G285">
            <v>20865</v>
          </cell>
          <cell r="H285">
            <v>1778</v>
          </cell>
          <cell r="I285">
            <v>37885</v>
          </cell>
          <cell r="J285">
            <v>38601</v>
          </cell>
          <cell r="K285">
            <v>-48463</v>
          </cell>
          <cell r="L285">
            <v>12995</v>
          </cell>
          <cell r="M285">
            <v>10250</v>
          </cell>
          <cell r="N285">
            <v>9927</v>
          </cell>
          <cell r="O285">
            <v>10823</v>
          </cell>
          <cell r="P285">
            <v>11580</v>
          </cell>
          <cell r="Q285">
            <v>9228</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12579</v>
          </cell>
          <cell r="M286">
            <v>12010</v>
          </cell>
          <cell r="N286">
            <v>11761</v>
          </cell>
          <cell r="O286">
            <v>12940</v>
          </cell>
          <cell r="P286">
            <v>13771</v>
          </cell>
          <cell r="Q286">
            <v>15578</v>
          </cell>
          <cell r="T286">
            <v>0</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1518</v>
          </cell>
          <cell r="M287">
            <v>1673</v>
          </cell>
          <cell r="N287">
            <v>1341</v>
          </cell>
          <cell r="O287">
            <v>3621</v>
          </cell>
          <cell r="P287">
            <v>-40402.258050939126</v>
          </cell>
          <cell r="Q287">
            <v>-38618.5470729187</v>
          </cell>
          <cell r="T287">
            <v>0</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0</v>
          </cell>
          <cell r="T288">
            <v>4.5693478230068434E-4</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0</v>
          </cell>
          <cell r="M289">
            <v>0</v>
          </cell>
          <cell r="N289">
            <v>0</v>
          </cell>
          <cell r="O289">
            <v>0</v>
          </cell>
          <cell r="P289">
            <v>0</v>
          </cell>
          <cell r="Q289">
            <v>0</v>
          </cell>
          <cell r="T289">
            <v>-3.8538375437453067E-3</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0</v>
          </cell>
          <cell r="M290">
            <v>0</v>
          </cell>
          <cell r="N290">
            <v>0</v>
          </cell>
          <cell r="O290">
            <v>0</v>
          </cell>
          <cell r="P290">
            <v>0</v>
          </cell>
          <cell r="Q290">
            <v>0</v>
          </cell>
          <cell r="T290">
            <v>0.11023108856742091</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0</v>
          </cell>
          <cell r="M291">
            <v>0</v>
          </cell>
          <cell r="N291">
            <v>0</v>
          </cell>
          <cell r="O291">
            <v>0</v>
          </cell>
          <cell r="P291">
            <v>0</v>
          </cell>
          <cell r="Q291">
            <v>0</v>
          </cell>
          <cell r="T291">
            <v>0.10654018900806189</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cell r="T292">
            <v>1.7852335680584876E-3</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0</v>
          </cell>
          <cell r="M293">
            <v>0</v>
          </cell>
          <cell r="N293">
            <v>0</v>
          </cell>
          <cell r="O293">
            <v>0</v>
          </cell>
          <cell r="P293">
            <v>0</v>
          </cell>
          <cell r="Q293">
            <v>0</v>
          </cell>
          <cell r="T293">
            <v>7.7792261154167666E-2</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6403</v>
          </cell>
          <cell r="M294">
            <v>6997</v>
          </cell>
          <cell r="N294">
            <v>5625</v>
          </cell>
          <cell r="O294">
            <v>8516</v>
          </cell>
          <cell r="P294">
            <v>12914</v>
          </cell>
          <cell r="Q294">
            <v>14615</v>
          </cell>
          <cell r="T294">
            <v>0</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0</v>
          </cell>
          <cell r="N295">
            <v>0</v>
          </cell>
          <cell r="O295">
            <v>0</v>
          </cell>
          <cell r="P295">
            <v>0</v>
          </cell>
          <cell r="Q295">
            <v>0</v>
          </cell>
          <cell r="T295">
            <v>6.9106958160359312E-3</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cell r="T296">
            <v>4.6047691239603847E-5</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0</v>
          </cell>
          <cell r="M297">
            <v>0</v>
          </cell>
          <cell r="N297">
            <v>0</v>
          </cell>
          <cell r="O297">
            <v>0</v>
          </cell>
          <cell r="P297">
            <v>0</v>
          </cell>
          <cell r="Q297">
            <v>0</v>
          </cell>
          <cell r="T297">
            <v>2.9197778376004194E-2</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0</v>
          </cell>
          <cell r="M298">
            <v>0</v>
          </cell>
          <cell r="N298">
            <v>0</v>
          </cell>
          <cell r="O298">
            <v>0</v>
          </cell>
          <cell r="P298">
            <v>0</v>
          </cell>
          <cell r="Q298">
            <v>0</v>
          </cell>
          <cell r="T298">
            <v>0.22887119398121253</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0</v>
          </cell>
          <cell r="M299">
            <v>0</v>
          </cell>
          <cell r="N299">
            <v>0</v>
          </cell>
          <cell r="O299">
            <v>0</v>
          </cell>
          <cell r="P299">
            <v>0</v>
          </cell>
          <cell r="Q299">
            <v>0</v>
          </cell>
          <cell r="T299">
            <v>-0.28753241049037248</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cell r="T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4532</v>
          </cell>
          <cell r="M301">
            <v>4532</v>
          </cell>
          <cell r="N301">
            <v>4532</v>
          </cell>
          <cell r="O301">
            <v>4532</v>
          </cell>
          <cell r="P301">
            <v>4532</v>
          </cell>
          <cell r="Q301">
            <v>4532</v>
          </cell>
          <cell r="T301">
            <v>7.8918658524490287E-2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3588</v>
          </cell>
          <cell r="M302">
            <v>3588</v>
          </cell>
          <cell r="N302">
            <v>3588</v>
          </cell>
          <cell r="O302">
            <v>3588</v>
          </cell>
          <cell r="P302">
            <v>3588</v>
          </cell>
          <cell r="Q302">
            <v>3588</v>
          </cell>
          <cell r="T302">
            <v>5.476133127417504E-2</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4258</v>
          </cell>
          <cell r="M303">
            <v>4258</v>
          </cell>
          <cell r="N303">
            <v>4258</v>
          </cell>
          <cell r="O303">
            <v>4258</v>
          </cell>
          <cell r="P303">
            <v>4258</v>
          </cell>
          <cell r="Q303">
            <v>4258</v>
          </cell>
          <cell r="T303">
            <v>5.7191232519587978E-2</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660</v>
          </cell>
          <cell r="M304">
            <v>660</v>
          </cell>
          <cell r="N304">
            <v>660</v>
          </cell>
          <cell r="O304">
            <v>660</v>
          </cell>
          <cell r="P304">
            <v>660</v>
          </cell>
          <cell r="Q304">
            <v>660</v>
          </cell>
          <cell r="T304">
            <v>2.7490471670043499E-2</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1052</v>
          </cell>
          <cell r="M305">
            <v>1052</v>
          </cell>
          <cell r="N305">
            <v>1052</v>
          </cell>
          <cell r="O305">
            <v>1052</v>
          </cell>
          <cell r="P305">
            <v>1052</v>
          </cell>
          <cell r="Q305">
            <v>1052</v>
          </cell>
          <cell r="T305">
            <v>2.8602700519984699E-2</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6750</v>
          </cell>
          <cell r="M306">
            <v>6750</v>
          </cell>
          <cell r="N306">
            <v>6750</v>
          </cell>
          <cell r="O306">
            <v>6750</v>
          </cell>
          <cell r="P306">
            <v>6750</v>
          </cell>
          <cell r="Q306">
            <v>6750</v>
          </cell>
          <cell r="T306">
            <v>6.1919976196885759E-2</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1094</v>
          </cell>
          <cell r="M307">
            <v>1094</v>
          </cell>
          <cell r="N307">
            <v>1094</v>
          </cell>
          <cell r="O307">
            <v>1094</v>
          </cell>
          <cell r="P307">
            <v>1094</v>
          </cell>
          <cell r="Q307">
            <v>1094</v>
          </cell>
          <cell r="T307">
            <v>1.6254835007580157E-2</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83</v>
          </cell>
          <cell r="M308">
            <v>83</v>
          </cell>
          <cell r="N308">
            <v>83</v>
          </cell>
          <cell r="O308">
            <v>83</v>
          </cell>
          <cell r="P308">
            <v>83</v>
          </cell>
          <cell r="Q308">
            <v>83</v>
          </cell>
          <cell r="T308">
            <v>3.6979838195497243E-3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0</v>
          </cell>
          <cell r="N309">
            <v>4600</v>
          </cell>
          <cell r="O309">
            <v>0</v>
          </cell>
          <cell r="P309">
            <v>0</v>
          </cell>
          <cell r="Q309">
            <v>0</v>
          </cell>
          <cell r="T309">
            <v>3.7971634622196403E-3</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334</v>
          </cell>
          <cell r="M310">
            <v>334</v>
          </cell>
          <cell r="N310">
            <v>723</v>
          </cell>
          <cell r="O310">
            <v>334</v>
          </cell>
          <cell r="P310">
            <v>367</v>
          </cell>
          <cell r="Q310">
            <v>367</v>
          </cell>
          <cell r="T310">
            <v>2.4263591153175872E-2</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182</v>
          </cell>
          <cell r="M311">
            <v>182</v>
          </cell>
          <cell r="N311">
            <v>182</v>
          </cell>
          <cell r="O311">
            <v>182</v>
          </cell>
          <cell r="P311">
            <v>182</v>
          </cell>
          <cell r="Q311">
            <v>182</v>
          </cell>
          <cell r="T311">
            <v>8.4196432366567958E-3</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cell r="T312">
            <v>8.8553252383853556E-4</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6048</v>
          </cell>
          <cell r="M313">
            <v>4833</v>
          </cell>
          <cell r="N313">
            <v>4833</v>
          </cell>
          <cell r="O313">
            <v>12333</v>
          </cell>
          <cell r="P313">
            <v>10885</v>
          </cell>
          <cell r="Q313">
            <v>15685</v>
          </cell>
          <cell r="T313">
            <v>0.13975120078210232</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200</v>
          </cell>
          <cell r="M314">
            <v>7700</v>
          </cell>
          <cell r="N314">
            <v>200</v>
          </cell>
          <cell r="O314">
            <v>7700</v>
          </cell>
          <cell r="P314">
            <v>250</v>
          </cell>
          <cell r="Q314">
            <v>5250</v>
          </cell>
          <cell r="T314">
            <v>7.8103968602558832E-2</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cell r="T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86</v>
          </cell>
          <cell r="M316">
            <v>92</v>
          </cell>
          <cell r="N316">
            <v>0</v>
          </cell>
          <cell r="O316">
            <v>0</v>
          </cell>
          <cell r="P316">
            <v>95</v>
          </cell>
          <cell r="Q316">
            <v>95</v>
          </cell>
          <cell r="T316">
            <v>7.296787996429533E-4</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0</v>
          </cell>
          <cell r="N317">
            <v>0</v>
          </cell>
          <cell r="O317">
            <v>0</v>
          </cell>
          <cell r="P317">
            <v>0</v>
          </cell>
          <cell r="Q317">
            <v>0</v>
          </cell>
          <cell r="T317">
            <v>1.7710650476770711E-3</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0</v>
          </cell>
          <cell r="P318">
            <v>0</v>
          </cell>
          <cell r="Q318">
            <v>0</v>
          </cell>
          <cell r="T318">
            <v>0</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208</v>
          </cell>
          <cell r="Q319">
            <v>208</v>
          </cell>
          <cell r="T319">
            <v>-3.1489536547698324E-3</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10762</v>
          </cell>
          <cell r="M320">
            <v>10765</v>
          </cell>
          <cell r="N320">
            <v>5792</v>
          </cell>
          <cell r="O320">
            <v>5635</v>
          </cell>
          <cell r="P320">
            <v>9459</v>
          </cell>
          <cell r="Q320">
            <v>9459</v>
          </cell>
          <cell r="T320">
            <v>0.18517547712492385</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0</v>
          </cell>
          <cell r="O321">
            <v>0</v>
          </cell>
          <cell r="P321">
            <v>62500</v>
          </cell>
          <cell r="Q321">
            <v>0</v>
          </cell>
          <cell r="T321">
            <v>1.7710650476770711E-2</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cell r="T322">
            <v>1.8348233893934456E-3</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1910</v>
          </cell>
          <cell r="M323">
            <v>1910</v>
          </cell>
          <cell r="N323">
            <v>1910</v>
          </cell>
          <cell r="O323">
            <v>1910</v>
          </cell>
          <cell r="P323">
            <v>1999</v>
          </cell>
          <cell r="Q323">
            <v>1999</v>
          </cell>
          <cell r="T323">
            <v>4.248430836367758E-2</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5104</v>
          </cell>
          <cell r="M324">
            <v>534</v>
          </cell>
          <cell r="N324">
            <v>0</v>
          </cell>
          <cell r="O324">
            <v>0</v>
          </cell>
          <cell r="P324">
            <v>0</v>
          </cell>
          <cell r="Q324">
            <v>0</v>
          </cell>
          <cell r="T324">
            <v>5.4516924297595602E-2</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-10183</v>
          </cell>
          <cell r="M325">
            <v>-7081</v>
          </cell>
          <cell r="N325">
            <v>-5869</v>
          </cell>
          <cell r="O325">
            <v>-4769</v>
          </cell>
          <cell r="P325">
            <v>-4907</v>
          </cell>
          <cell r="Q325">
            <v>-4695</v>
          </cell>
          <cell r="T325">
            <v>-0.15439436659629635</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0</v>
          </cell>
          <cell r="M326">
            <v>0</v>
          </cell>
          <cell r="N326">
            <v>0</v>
          </cell>
          <cell r="O326">
            <v>0</v>
          </cell>
          <cell r="P326">
            <v>0</v>
          </cell>
          <cell r="Q326">
            <v>0</v>
          </cell>
          <cell r="T326">
            <v>6.5175193754516217E-4</v>
          </cell>
        </row>
        <row r="327">
          <cell r="A327" t="str">
            <v>P30 Total</v>
          </cell>
          <cell r="F327">
            <v>-71995</v>
          </cell>
          <cell r="G327">
            <v>55209</v>
          </cell>
          <cell r="H327">
            <v>65859</v>
          </cell>
          <cell r="I327">
            <v>52443</v>
          </cell>
          <cell r="J327">
            <v>92465</v>
          </cell>
          <cell r="K327">
            <v>88853</v>
          </cell>
          <cell r="L327">
            <v>56960</v>
          </cell>
          <cell r="M327">
            <v>61966</v>
          </cell>
          <cell r="N327">
            <v>53115</v>
          </cell>
          <cell r="O327">
            <v>70419</v>
          </cell>
          <cell r="P327">
            <v>89337.741949060874</v>
          </cell>
          <cell r="Q327">
            <v>42141.4529270813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1256</v>
          </cell>
          <cell r="M328">
            <v>467</v>
          </cell>
          <cell r="N328">
            <v>467</v>
          </cell>
          <cell r="O328">
            <v>467</v>
          </cell>
          <cell r="P328">
            <v>1200</v>
          </cell>
          <cell r="Q328">
            <v>1200</v>
          </cell>
          <cell r="T328">
            <v>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cell r="T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0</v>
          </cell>
          <cell r="M330">
            <v>0</v>
          </cell>
          <cell r="N330">
            <v>0</v>
          </cell>
          <cell r="O330">
            <v>0</v>
          </cell>
          <cell r="P330">
            <v>0</v>
          </cell>
          <cell r="Q330">
            <v>0</v>
          </cell>
          <cell r="T330">
            <v>0.4630733350608966</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0</v>
          </cell>
          <cell r="N331">
            <v>0</v>
          </cell>
          <cell r="O331">
            <v>0</v>
          </cell>
          <cell r="P331">
            <v>0</v>
          </cell>
          <cell r="Q331">
            <v>0</v>
          </cell>
          <cell r="T331">
            <v>9.7175434050272097E-2</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80</v>
          </cell>
          <cell r="M332">
            <v>80</v>
          </cell>
          <cell r="N332">
            <v>80</v>
          </cell>
          <cell r="O332">
            <v>80</v>
          </cell>
          <cell r="P332">
            <v>580</v>
          </cell>
          <cell r="Q332">
            <v>729</v>
          </cell>
          <cell r="T332">
            <v>0</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cell r="T333">
            <v>3.6602746825602488E-2</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0</v>
          </cell>
          <cell r="M334">
            <v>0</v>
          </cell>
          <cell r="N334">
            <v>0</v>
          </cell>
          <cell r="O334">
            <v>0</v>
          </cell>
          <cell r="P334">
            <v>0</v>
          </cell>
          <cell r="Q334">
            <v>0</v>
          </cell>
          <cell r="T334">
            <v>0.37185799429904121</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0</v>
          </cell>
          <cell r="M335">
            <v>0</v>
          </cell>
          <cell r="N335">
            <v>0</v>
          </cell>
          <cell r="O335">
            <v>0</v>
          </cell>
          <cell r="P335">
            <v>0</v>
          </cell>
          <cell r="Q335">
            <v>0</v>
          </cell>
          <cell r="T335">
            <v>0</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0</v>
          </cell>
          <cell r="M336">
            <v>0</v>
          </cell>
          <cell r="N336">
            <v>0</v>
          </cell>
          <cell r="O336">
            <v>0</v>
          </cell>
          <cell r="P336">
            <v>0</v>
          </cell>
          <cell r="Q336">
            <v>0</v>
          </cell>
          <cell r="T336">
            <v>3.1290489764187614E-2</v>
          </cell>
        </row>
        <row r="337">
          <cell r="A337" t="str">
            <v>P31 Total</v>
          </cell>
          <cell r="F337">
            <v>580</v>
          </cell>
          <cell r="G337">
            <v>10792</v>
          </cell>
          <cell r="H337">
            <v>591</v>
          </cell>
          <cell r="I337">
            <v>312</v>
          </cell>
          <cell r="J337">
            <v>2081</v>
          </cell>
          <cell r="K337">
            <v>1080</v>
          </cell>
          <cell r="L337">
            <v>1336</v>
          </cell>
          <cell r="M337">
            <v>547</v>
          </cell>
          <cell r="N337">
            <v>547</v>
          </cell>
          <cell r="O337">
            <v>547</v>
          </cell>
          <cell r="P337">
            <v>1780</v>
          </cell>
          <cell r="Q337">
            <v>1929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480</v>
          </cell>
          <cell r="M338">
            <v>338</v>
          </cell>
          <cell r="N338">
            <v>625</v>
          </cell>
          <cell r="O338">
            <v>481</v>
          </cell>
          <cell r="P338">
            <v>415</v>
          </cell>
          <cell r="Q338">
            <v>462</v>
          </cell>
          <cell r="T338">
            <v>0</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cell r="T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cell r="T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0</v>
          </cell>
          <cell r="M341">
            <v>0</v>
          </cell>
          <cell r="N341">
            <v>0</v>
          </cell>
          <cell r="O341">
            <v>0</v>
          </cell>
          <cell r="P341">
            <v>0</v>
          </cell>
          <cell r="Q341">
            <v>0</v>
          </cell>
          <cell r="T341">
            <v>2.2312964853434445E-3</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0</v>
          </cell>
          <cell r="M342">
            <v>0</v>
          </cell>
          <cell r="N342">
            <v>0</v>
          </cell>
          <cell r="O342">
            <v>0</v>
          </cell>
          <cell r="P342">
            <v>0</v>
          </cell>
          <cell r="Q342">
            <v>0</v>
          </cell>
          <cell r="T342">
            <v>0</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cell r="T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0</v>
          </cell>
          <cell r="M344">
            <v>0</v>
          </cell>
          <cell r="N344">
            <v>0</v>
          </cell>
          <cell r="O344">
            <v>0</v>
          </cell>
          <cell r="P344">
            <v>0</v>
          </cell>
          <cell r="Q344">
            <v>0</v>
          </cell>
          <cell r="T344">
            <v>3.7985513587088619E-2</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0</v>
          </cell>
          <cell r="M345">
            <v>0</v>
          </cell>
          <cell r="N345">
            <v>0</v>
          </cell>
          <cell r="O345">
            <v>0</v>
          </cell>
          <cell r="P345">
            <v>0</v>
          </cell>
          <cell r="Q345">
            <v>0</v>
          </cell>
          <cell r="T345">
            <v>2.5132468037528562E-3</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0</v>
          </cell>
          <cell r="O346">
            <v>0</v>
          </cell>
          <cell r="P346">
            <v>0</v>
          </cell>
          <cell r="Q346">
            <v>0</v>
          </cell>
          <cell r="T346">
            <v>3.8889699090953282E-4</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-11149</v>
          </cell>
          <cell r="M347">
            <v>-6886</v>
          </cell>
          <cell r="N347">
            <v>-14356</v>
          </cell>
          <cell r="O347">
            <v>-8479</v>
          </cell>
          <cell r="P347">
            <v>-8600</v>
          </cell>
          <cell r="Q347">
            <v>-8454</v>
          </cell>
          <cell r="T347">
            <v>-0.36107627242234214</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-3106</v>
          </cell>
          <cell r="M348">
            <v>8117</v>
          </cell>
          <cell r="N348">
            <v>2964</v>
          </cell>
          <cell r="O348">
            <v>-1493</v>
          </cell>
          <cell r="P348">
            <v>1000</v>
          </cell>
          <cell r="Q348">
            <v>6000</v>
          </cell>
          <cell r="T348">
            <v>0.14097029799231928</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21182</v>
          </cell>
          <cell r="M349">
            <v>15100</v>
          </cell>
          <cell r="N349">
            <v>17297</v>
          </cell>
          <cell r="O349">
            <v>15944</v>
          </cell>
          <cell r="P349">
            <v>21000</v>
          </cell>
          <cell r="Q349">
            <v>21000</v>
          </cell>
          <cell r="T349">
            <v>0.68079821107384186</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17887</v>
          </cell>
          <cell r="M350">
            <v>17383</v>
          </cell>
          <cell r="N350">
            <v>13987</v>
          </cell>
          <cell r="O350">
            <v>12271</v>
          </cell>
          <cell r="P350">
            <v>16000</v>
          </cell>
          <cell r="Q350">
            <v>16000</v>
          </cell>
          <cell r="T350">
            <v>0.44307034174323079</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cell r="T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1742</v>
          </cell>
          <cell r="M352">
            <v>2261</v>
          </cell>
          <cell r="N352">
            <v>2183</v>
          </cell>
          <cell r="O352">
            <v>2239</v>
          </cell>
          <cell r="P352">
            <v>964</v>
          </cell>
          <cell r="Q352">
            <v>829</v>
          </cell>
          <cell r="T352">
            <v>5.3118467745855817E-2</v>
          </cell>
        </row>
        <row r="353">
          <cell r="A353" t="str">
            <v>P32 Total</v>
          </cell>
          <cell r="F353">
            <v>49913</v>
          </cell>
          <cell r="G353">
            <v>24945</v>
          </cell>
          <cell r="H353">
            <v>23780</v>
          </cell>
          <cell r="I353">
            <v>24212</v>
          </cell>
          <cell r="J353">
            <v>32217</v>
          </cell>
          <cell r="K353">
            <v>44899</v>
          </cell>
          <cell r="L353">
            <v>27036</v>
          </cell>
          <cell r="M353">
            <v>36313</v>
          </cell>
          <cell r="N353">
            <v>22700</v>
          </cell>
          <cell r="O353">
            <v>20963</v>
          </cell>
          <cell r="P353">
            <v>30779</v>
          </cell>
          <cell r="Q353">
            <v>35837</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cell r="T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66881</v>
          </cell>
          <cell r="M355">
            <v>64448</v>
          </cell>
          <cell r="N355">
            <v>29350</v>
          </cell>
          <cell r="O355">
            <v>41278</v>
          </cell>
          <cell r="P355">
            <v>64177.75795964351</v>
          </cell>
          <cell r="Q355">
            <v>61192.080043636437</v>
          </cell>
          <cell r="T355">
            <v>0.91577450779405178</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0</v>
          </cell>
          <cell r="M356">
            <v>0</v>
          </cell>
          <cell r="N356">
            <v>0</v>
          </cell>
          <cell r="O356">
            <v>0</v>
          </cell>
          <cell r="P356">
            <v>2500</v>
          </cell>
          <cell r="Q356">
            <v>2500</v>
          </cell>
          <cell r="T356">
            <v>8.422549220594823E-2</v>
          </cell>
        </row>
        <row r="357">
          <cell r="A357" t="str">
            <v>P33 Total</v>
          </cell>
          <cell r="F357">
            <v>78420</v>
          </cell>
          <cell r="G357">
            <v>52784</v>
          </cell>
          <cell r="H357">
            <v>47063</v>
          </cell>
          <cell r="I357">
            <v>188137</v>
          </cell>
          <cell r="J357">
            <v>63165</v>
          </cell>
          <cell r="K357">
            <v>97243</v>
          </cell>
          <cell r="L357">
            <v>66881</v>
          </cell>
          <cell r="M357">
            <v>64448</v>
          </cell>
          <cell r="N357">
            <v>29350</v>
          </cell>
          <cell r="O357">
            <v>41278</v>
          </cell>
          <cell r="P357">
            <v>66677.75795964351</v>
          </cell>
          <cell r="Q357">
            <v>63692.080043636437</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0</v>
          </cell>
          <cell r="P358">
            <v>100</v>
          </cell>
          <cell r="Q358">
            <v>0</v>
          </cell>
          <cell r="T358">
            <v>2.1885418922291885E-3</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16162</v>
          </cell>
          <cell r="M359">
            <v>11963</v>
          </cell>
          <cell r="N359">
            <v>14142</v>
          </cell>
          <cell r="O359">
            <v>10444</v>
          </cell>
          <cell r="P359">
            <v>10184</v>
          </cell>
          <cell r="Q359">
            <v>11677</v>
          </cell>
          <cell r="T359">
            <v>0.10922047245396045</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1666</v>
          </cell>
          <cell r="M360">
            <v>1666</v>
          </cell>
          <cell r="N360">
            <v>1666</v>
          </cell>
          <cell r="O360">
            <v>1674</v>
          </cell>
          <cell r="P360">
            <v>1666</v>
          </cell>
          <cell r="Q360">
            <v>1666</v>
          </cell>
          <cell r="T360">
            <v>0</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16988</v>
          </cell>
          <cell r="M361">
            <v>16988</v>
          </cell>
          <cell r="N361">
            <v>16988</v>
          </cell>
          <cell r="O361">
            <v>16988</v>
          </cell>
          <cell r="P361">
            <v>18958</v>
          </cell>
          <cell r="Q361">
            <v>18958</v>
          </cell>
          <cell r="T361">
            <v>0.326719220323686</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12083</v>
          </cell>
          <cell r="M362">
            <v>12083</v>
          </cell>
          <cell r="N362">
            <v>12083</v>
          </cell>
          <cell r="O362">
            <v>12083</v>
          </cell>
          <cell r="P362">
            <v>13627</v>
          </cell>
          <cell r="Q362">
            <v>13627</v>
          </cell>
          <cell r="T362">
            <v>9.9686099618327556E-2</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48854</v>
          </cell>
          <cell r="M363">
            <v>48854</v>
          </cell>
          <cell r="N363">
            <v>48854</v>
          </cell>
          <cell r="O363">
            <v>48854</v>
          </cell>
          <cell r="P363">
            <v>47716</v>
          </cell>
          <cell r="Q363">
            <v>47716</v>
          </cell>
          <cell r="T363">
            <v>0.46218566571179681</v>
          </cell>
        </row>
        <row r="364">
          <cell r="A364" t="str">
            <v>P34 Total</v>
          </cell>
          <cell r="F364">
            <v>90097</v>
          </cell>
          <cell r="G364">
            <v>98865</v>
          </cell>
          <cell r="H364">
            <v>106744</v>
          </cell>
          <cell r="I364">
            <v>97079</v>
          </cell>
          <cell r="J364">
            <v>103525</v>
          </cell>
          <cell r="K364">
            <v>108659</v>
          </cell>
          <cell r="L364">
            <v>95753</v>
          </cell>
          <cell r="M364">
            <v>91554</v>
          </cell>
          <cell r="N364">
            <v>93733</v>
          </cell>
          <cell r="O364">
            <v>90043</v>
          </cell>
          <cell r="P364">
            <v>92251</v>
          </cell>
          <cell r="Q364">
            <v>93644</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24200</v>
          </cell>
          <cell r="M365">
            <v>24200</v>
          </cell>
          <cell r="N365">
            <v>24200</v>
          </cell>
          <cell r="O365">
            <v>24200</v>
          </cell>
          <cell r="P365">
            <v>24115</v>
          </cell>
          <cell r="Q365">
            <v>24115</v>
          </cell>
          <cell r="T365">
            <v>1</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cell r="T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cell r="T367">
            <v>0</v>
          </cell>
        </row>
        <row r="368">
          <cell r="A368" t="str">
            <v>P35</v>
          </cell>
          <cell r="B368" t="str">
            <v>Regulatory expense</v>
          </cell>
          <cell r="C368">
            <v>56670000</v>
          </cell>
          <cell r="D368" t="str">
            <v>Reg Exp-Other</v>
          </cell>
          <cell r="E368">
            <v>667.8</v>
          </cell>
          <cell r="T368">
            <v>0</v>
          </cell>
        </row>
        <row r="369">
          <cell r="A369" t="str">
            <v>P35 Total</v>
          </cell>
          <cell r="F369">
            <v>24115</v>
          </cell>
          <cell r="G369">
            <v>24115</v>
          </cell>
          <cell r="H369">
            <v>24115</v>
          </cell>
          <cell r="I369">
            <v>24115</v>
          </cell>
          <cell r="J369">
            <v>24115</v>
          </cell>
          <cell r="K369">
            <v>24115</v>
          </cell>
          <cell r="L369">
            <v>24200</v>
          </cell>
          <cell r="M369">
            <v>24200</v>
          </cell>
          <cell r="N369">
            <v>24200</v>
          </cell>
          <cell r="O369">
            <v>24200</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2655</v>
          </cell>
          <cell r="M370">
            <v>2655</v>
          </cell>
          <cell r="N370">
            <v>2655</v>
          </cell>
          <cell r="O370">
            <v>2655</v>
          </cell>
          <cell r="P370">
            <v>2313</v>
          </cell>
          <cell r="Q370">
            <v>2313</v>
          </cell>
          <cell r="T370">
            <v>4.3900663549570236E-2</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cell r="T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31541</v>
          </cell>
          <cell r="M372">
            <v>31541</v>
          </cell>
          <cell r="N372">
            <v>31541</v>
          </cell>
          <cell r="O372">
            <v>31541</v>
          </cell>
          <cell r="P372">
            <v>33067</v>
          </cell>
          <cell r="Q372">
            <v>33067</v>
          </cell>
          <cell r="T372">
            <v>0.73037115845862377</v>
          </cell>
        </row>
        <row r="373">
          <cell r="A373" t="str">
            <v>P36</v>
          </cell>
          <cell r="B373" t="str">
            <v>Insurance other than group</v>
          </cell>
          <cell r="C373">
            <v>55715000</v>
          </cell>
          <cell r="D373" t="str">
            <v>Ins General Liab-I/C</v>
          </cell>
          <cell r="E373" t="str">
            <v>657.8</v>
          </cell>
          <cell r="F373">
            <v>0</v>
          </cell>
          <cell r="G373">
            <v>0</v>
          </cell>
          <cell r="H373">
            <v>0</v>
          </cell>
          <cell r="I373">
            <v>0</v>
          </cell>
          <cell r="J373">
            <v>0</v>
          </cell>
          <cell r="K373">
            <v>0</v>
          </cell>
          <cell r="L373">
            <v>0</v>
          </cell>
          <cell r="M373">
            <v>0</v>
          </cell>
          <cell r="N373">
            <v>0</v>
          </cell>
          <cell r="O373">
            <v>0</v>
          </cell>
          <cell r="P373">
            <v>0</v>
          </cell>
          <cell r="Q373">
            <v>0</v>
          </cell>
          <cell r="T373">
            <v>0</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13726</v>
          </cell>
          <cell r="M374">
            <v>13726</v>
          </cell>
          <cell r="N374">
            <v>13726</v>
          </cell>
          <cell r="O374">
            <v>13726</v>
          </cell>
          <cell r="P374">
            <v>6445</v>
          </cell>
          <cell r="Q374">
            <v>6445</v>
          </cell>
          <cell r="T374">
            <v>0.11707465788155656</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-3705</v>
          </cell>
          <cell r="M375">
            <v>-3705</v>
          </cell>
          <cell r="N375">
            <v>-3705</v>
          </cell>
          <cell r="O375">
            <v>-3705</v>
          </cell>
          <cell r="P375">
            <v>-1715</v>
          </cell>
          <cell r="Q375">
            <v>-1715</v>
          </cell>
          <cell r="T375">
            <v>-8.5172637990623828E-2</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cell r="T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18727</v>
          </cell>
          <cell r="M377">
            <v>18727</v>
          </cell>
          <cell r="N377">
            <v>18727</v>
          </cell>
          <cell r="O377">
            <v>18727</v>
          </cell>
          <cell r="P377">
            <v>16310</v>
          </cell>
          <cell r="Q377">
            <v>16310</v>
          </cell>
          <cell r="T377">
            <v>1.501308122804889E-2</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cell r="T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0</v>
          </cell>
          <cell r="M379">
            <v>0</v>
          </cell>
          <cell r="N379">
            <v>0</v>
          </cell>
          <cell r="O379">
            <v>0</v>
          </cell>
          <cell r="P379">
            <v>0</v>
          </cell>
          <cell r="Q379">
            <v>0</v>
          </cell>
          <cell r="T379">
            <v>0.17881307687282433</v>
          </cell>
        </row>
        <row r="380">
          <cell r="A380" t="str">
            <v>P36 Total</v>
          </cell>
          <cell r="F380">
            <v>54066</v>
          </cell>
          <cell r="G380">
            <v>54240</v>
          </cell>
          <cell r="H380">
            <v>53441</v>
          </cell>
          <cell r="I380">
            <v>53273</v>
          </cell>
          <cell r="J380">
            <v>53642</v>
          </cell>
          <cell r="K380">
            <v>52791</v>
          </cell>
          <cell r="L380">
            <v>62944</v>
          </cell>
          <cell r="M380">
            <v>62944</v>
          </cell>
          <cell r="N380">
            <v>62944</v>
          </cell>
          <cell r="O380">
            <v>62944</v>
          </cell>
          <cell r="P380">
            <v>56420</v>
          </cell>
          <cell r="Q380">
            <v>56420</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2585</v>
          </cell>
          <cell r="M381">
            <v>488</v>
          </cell>
          <cell r="N381">
            <v>489</v>
          </cell>
          <cell r="O381">
            <v>2661</v>
          </cell>
          <cell r="P381">
            <v>818</v>
          </cell>
          <cell r="Q381">
            <v>818</v>
          </cell>
          <cell r="T381">
            <v>3.738551947684523E-3</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11549</v>
          </cell>
          <cell r="M382">
            <v>11549</v>
          </cell>
          <cell r="N382">
            <v>11549</v>
          </cell>
          <cell r="O382">
            <v>11549</v>
          </cell>
          <cell r="P382">
            <v>12933</v>
          </cell>
          <cell r="Q382">
            <v>12933</v>
          </cell>
          <cell r="T382">
            <v>4.9388292067803187E-2</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13879</v>
          </cell>
          <cell r="M383">
            <v>13913</v>
          </cell>
          <cell r="N383">
            <v>13879</v>
          </cell>
          <cell r="O383">
            <v>13879</v>
          </cell>
          <cell r="P383">
            <v>13043</v>
          </cell>
          <cell r="Q383">
            <v>13043</v>
          </cell>
          <cell r="T383">
            <v>9.1305542756909247E-2</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0</v>
          </cell>
          <cell r="M384">
            <v>0</v>
          </cell>
          <cell r="N384">
            <v>0</v>
          </cell>
          <cell r="O384">
            <v>0</v>
          </cell>
          <cell r="P384">
            <v>0</v>
          </cell>
          <cell r="Q384">
            <v>0</v>
          </cell>
          <cell r="T384">
            <v>0</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20</v>
          </cell>
          <cell r="M385">
            <v>20</v>
          </cell>
          <cell r="N385">
            <v>20</v>
          </cell>
          <cell r="O385">
            <v>20</v>
          </cell>
          <cell r="P385">
            <v>350</v>
          </cell>
          <cell r="Q385">
            <v>350</v>
          </cell>
          <cell r="T385">
            <v>3.682978878191915E-3</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3817</v>
          </cell>
          <cell r="M386">
            <v>3817</v>
          </cell>
          <cell r="N386">
            <v>3817</v>
          </cell>
          <cell r="O386">
            <v>3817</v>
          </cell>
          <cell r="P386">
            <v>7125</v>
          </cell>
          <cell r="Q386">
            <v>7125</v>
          </cell>
          <cell r="T386">
            <v>4.810202811391065E-2</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5547</v>
          </cell>
          <cell r="M387">
            <v>5547</v>
          </cell>
          <cell r="N387">
            <v>5547</v>
          </cell>
          <cell r="O387">
            <v>5547</v>
          </cell>
          <cell r="P387">
            <v>7767</v>
          </cell>
          <cell r="Q387">
            <v>7767</v>
          </cell>
          <cell r="T387">
            <v>5.6818916668687505E-2</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cell r="T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cell r="T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32382</v>
          </cell>
          <cell r="M390">
            <v>32382</v>
          </cell>
          <cell r="N390">
            <v>32382</v>
          </cell>
          <cell r="O390">
            <v>33439</v>
          </cell>
          <cell r="P390">
            <v>32403</v>
          </cell>
          <cell r="Q390">
            <v>32403</v>
          </cell>
          <cell r="T390">
            <v>0.16440433752859487</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cell r="T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63974</v>
          </cell>
          <cell r="M392">
            <v>63974</v>
          </cell>
          <cell r="N392">
            <v>63974</v>
          </cell>
          <cell r="O392">
            <v>63974</v>
          </cell>
          <cell r="P392">
            <v>66749</v>
          </cell>
          <cell r="Q392">
            <v>66749</v>
          </cell>
          <cell r="T392">
            <v>0</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0</v>
          </cell>
          <cell r="M393">
            <v>0</v>
          </cell>
          <cell r="N393">
            <v>0</v>
          </cell>
          <cell r="O393">
            <v>0</v>
          </cell>
          <cell r="P393">
            <v>0</v>
          </cell>
          <cell r="Q393">
            <v>0</v>
          </cell>
          <cell r="T393">
            <v>0.12327521400683852</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0</v>
          </cell>
          <cell r="M394">
            <v>0</v>
          </cell>
          <cell r="N394">
            <v>0</v>
          </cell>
          <cell r="O394">
            <v>0</v>
          </cell>
          <cell r="P394">
            <v>0</v>
          </cell>
          <cell r="Q394">
            <v>0</v>
          </cell>
          <cell r="T394">
            <v>0.33124580675930193</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3381</v>
          </cell>
          <cell r="M395">
            <v>3381</v>
          </cell>
          <cell r="N395">
            <v>3381</v>
          </cell>
          <cell r="O395">
            <v>3381</v>
          </cell>
          <cell r="P395">
            <v>1950</v>
          </cell>
          <cell r="Q395">
            <v>1950</v>
          </cell>
          <cell r="T395">
            <v>-2.0279118267575234E-3</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cell r="T396">
            <v>0</v>
          </cell>
        </row>
        <row r="397">
          <cell r="A397" t="str">
            <v>P37</v>
          </cell>
          <cell r="B397" t="str">
            <v>Maintenance supplies and services</v>
          </cell>
          <cell r="C397">
            <v>63110000</v>
          </cell>
          <cell r="D397" t="str">
            <v>Contract Svc - Other Maint</v>
          </cell>
          <cell r="E397" t="str">
            <v>631.6</v>
          </cell>
          <cell r="F397">
            <v>0</v>
          </cell>
          <cell r="G397">
            <v>0</v>
          </cell>
          <cell r="H397">
            <v>0</v>
          </cell>
          <cell r="I397">
            <v>0</v>
          </cell>
          <cell r="J397">
            <v>0</v>
          </cell>
          <cell r="K397">
            <v>0</v>
          </cell>
          <cell r="L397">
            <v>17054</v>
          </cell>
          <cell r="M397">
            <v>30932</v>
          </cell>
          <cell r="N397">
            <v>16161</v>
          </cell>
          <cell r="O397">
            <v>26938</v>
          </cell>
          <cell r="P397">
            <v>25743</v>
          </cell>
          <cell r="Q397">
            <v>25743</v>
          </cell>
          <cell r="T397">
            <v>0</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cell r="T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0</v>
          </cell>
          <cell r="N399">
            <v>0</v>
          </cell>
          <cell r="O399">
            <v>0</v>
          </cell>
          <cell r="P399">
            <v>0</v>
          </cell>
          <cell r="Q399">
            <v>0</v>
          </cell>
          <cell r="T399">
            <v>2.2962792314345531E-2</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cell r="T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0</v>
          </cell>
          <cell r="M401">
            <v>0</v>
          </cell>
          <cell r="N401">
            <v>0</v>
          </cell>
          <cell r="O401">
            <v>0</v>
          </cell>
          <cell r="P401">
            <v>0</v>
          </cell>
          <cell r="Q401">
            <v>0</v>
          </cell>
          <cell r="T401">
            <v>3.7156154262757556E-2</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0</v>
          </cell>
          <cell r="M402">
            <v>0</v>
          </cell>
          <cell r="N402">
            <v>0</v>
          </cell>
          <cell r="O402">
            <v>0</v>
          </cell>
          <cell r="P402">
            <v>0</v>
          </cell>
          <cell r="Q402">
            <v>0</v>
          </cell>
          <cell r="T402">
            <v>3.976505727057416E-2</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0</v>
          </cell>
          <cell r="M403">
            <v>0</v>
          </cell>
          <cell r="N403">
            <v>0</v>
          </cell>
          <cell r="O403">
            <v>0</v>
          </cell>
          <cell r="P403">
            <v>0</v>
          </cell>
          <cell r="Q403">
            <v>0</v>
          </cell>
          <cell r="T403">
            <v>3.0182239251157941E-2</v>
          </cell>
        </row>
        <row r="404">
          <cell r="A404" t="str">
            <v>P37 Total</v>
          </cell>
          <cell r="F404">
            <v>160595</v>
          </cell>
          <cell r="G404">
            <v>152112</v>
          </cell>
          <cell r="H404">
            <v>164418</v>
          </cell>
          <cell r="I404">
            <v>211040</v>
          </cell>
          <cell r="J404">
            <v>151463</v>
          </cell>
          <cell r="K404">
            <v>150060</v>
          </cell>
          <cell r="L404">
            <v>154188</v>
          </cell>
          <cell r="M404">
            <v>166003</v>
          </cell>
          <cell r="N404">
            <v>151199</v>
          </cell>
          <cell r="O404">
            <v>165205</v>
          </cell>
          <cell r="P404">
            <v>168881</v>
          </cell>
          <cell r="Q404">
            <v>168881</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0</v>
          </cell>
          <cell r="M407">
            <v>0</v>
          </cell>
          <cell r="N407">
            <v>0</v>
          </cell>
          <cell r="O407">
            <v>0</v>
          </cell>
          <cell r="P407">
            <v>0</v>
          </cell>
          <cell r="Q407">
            <v>0</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0</v>
          </cell>
          <cell r="M408">
            <v>0</v>
          </cell>
          <cell r="N408">
            <v>0</v>
          </cell>
          <cell r="O408">
            <v>0</v>
          </cell>
          <cell r="P408">
            <v>0</v>
          </cell>
          <cell r="Q408">
            <v>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0</v>
          </cell>
          <cell r="M409">
            <v>0</v>
          </cell>
          <cell r="N409">
            <v>0</v>
          </cell>
          <cell r="O409">
            <v>0</v>
          </cell>
          <cell r="P409">
            <v>0</v>
          </cell>
          <cell r="Q409">
            <v>0</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0</v>
          </cell>
          <cell r="M410">
            <v>0</v>
          </cell>
          <cell r="N410">
            <v>0</v>
          </cell>
          <cell r="O410">
            <v>0</v>
          </cell>
          <cell r="P410">
            <v>0</v>
          </cell>
          <cell r="Q410">
            <v>0</v>
          </cell>
        </row>
        <row r="411">
          <cell r="A411" t="str">
            <v>P39</v>
          </cell>
          <cell r="B411" t="str">
            <v>Capital movements</v>
          </cell>
          <cell r="C411">
            <v>88252100</v>
          </cell>
          <cell r="D411" t="str">
            <v>CAP Move-ADV NT</v>
          </cell>
          <cell r="E411" t="str">
            <v>675.8</v>
          </cell>
          <cell r="F411">
            <v>79128</v>
          </cell>
          <cell r="G411">
            <v>123482</v>
          </cell>
          <cell r="H411">
            <v>58307</v>
          </cell>
          <cell r="I411">
            <v>272644</v>
          </cell>
          <cell r="J411">
            <v>-54052</v>
          </cell>
          <cell r="K411">
            <v>233313</v>
          </cell>
          <cell r="L411">
            <v>0</v>
          </cell>
          <cell r="M411">
            <v>0</v>
          </cell>
          <cell r="N411">
            <v>0</v>
          </cell>
          <cell r="O411">
            <v>0</v>
          </cell>
          <cell r="P411">
            <v>0</v>
          </cell>
          <cell r="Q411">
            <v>0</v>
          </cell>
        </row>
        <row r="412">
          <cell r="A412" t="str">
            <v>P39</v>
          </cell>
          <cell r="B412" t="str">
            <v>Capital movements</v>
          </cell>
          <cell r="C412">
            <v>88252170</v>
          </cell>
          <cell r="D412" t="str">
            <v>CAP Move-ADV NT WIP</v>
          </cell>
          <cell r="E412" t="str">
            <v>675.8</v>
          </cell>
          <cell r="F412">
            <v>42592</v>
          </cell>
          <cell r="G412">
            <v>-114020</v>
          </cell>
          <cell r="H412">
            <v>-21440</v>
          </cell>
          <cell r="I412">
            <v>-48597</v>
          </cell>
          <cell r="J412">
            <v>0</v>
          </cell>
          <cell r="K412">
            <v>86132</v>
          </cell>
          <cell r="L412">
            <v>0</v>
          </cell>
          <cell r="M412">
            <v>0</v>
          </cell>
          <cell r="N412">
            <v>0</v>
          </cell>
          <cell r="O412">
            <v>0</v>
          </cell>
          <cell r="P412">
            <v>0</v>
          </cell>
          <cell r="Q412">
            <v>0</v>
          </cell>
        </row>
        <row r="413">
          <cell r="A413" t="str">
            <v>P39</v>
          </cell>
          <cell r="B413" t="str">
            <v>Capital movements</v>
          </cell>
          <cell r="C413">
            <v>88252270</v>
          </cell>
          <cell r="D413" t="str">
            <v>CAP Move-ADV Tax WIP</v>
          </cell>
          <cell r="E413" t="str">
            <v>675.8</v>
          </cell>
          <cell r="F413">
            <v>0</v>
          </cell>
          <cell r="G413">
            <v>0</v>
          </cell>
          <cell r="H413">
            <v>0</v>
          </cell>
          <cell r="I413">
            <v>-83080</v>
          </cell>
          <cell r="J413">
            <v>69</v>
          </cell>
          <cell r="K413">
            <v>-321960</v>
          </cell>
          <cell r="L413">
            <v>0</v>
          </cell>
          <cell r="M413">
            <v>0</v>
          </cell>
          <cell r="N413">
            <v>0</v>
          </cell>
          <cell r="O413">
            <v>0</v>
          </cell>
          <cell r="P413">
            <v>0</v>
          </cell>
          <cell r="Q413">
            <v>0</v>
          </cell>
        </row>
        <row r="414">
          <cell r="A414" t="str">
            <v>P39</v>
          </cell>
          <cell r="B414" t="str">
            <v>Capital movements</v>
          </cell>
          <cell r="C414">
            <v>88257000</v>
          </cell>
          <cell r="D414" t="str">
            <v>CAP Move-COR</v>
          </cell>
          <cell r="E414" t="str">
            <v>675.8</v>
          </cell>
          <cell r="F414">
            <v>32158</v>
          </cell>
          <cell r="G414">
            <v>83022</v>
          </cell>
          <cell r="H414">
            <v>77490</v>
          </cell>
          <cell r="I414">
            <v>282108</v>
          </cell>
          <cell r="J414">
            <v>93065</v>
          </cell>
          <cell r="K414">
            <v>276001</v>
          </cell>
          <cell r="L414">
            <v>0</v>
          </cell>
          <cell r="M414">
            <v>0</v>
          </cell>
          <cell r="N414">
            <v>0</v>
          </cell>
          <cell r="O414">
            <v>0</v>
          </cell>
          <cell r="P414">
            <v>0</v>
          </cell>
          <cell r="Q414">
            <v>0</v>
          </cell>
        </row>
        <row r="415">
          <cell r="A415" t="str">
            <v>P39</v>
          </cell>
          <cell r="B415" t="str">
            <v>Capital movements</v>
          </cell>
          <cell r="C415">
            <v>88257100</v>
          </cell>
          <cell r="D415" t="str">
            <v>CAP Move-RWIP</v>
          </cell>
          <cell r="E415" t="str">
            <v>675.8</v>
          </cell>
          <cell r="F415">
            <v>182960</v>
          </cell>
          <cell r="G415">
            <v>21525</v>
          </cell>
          <cell r="H415">
            <v>191740</v>
          </cell>
          <cell r="I415">
            <v>227544</v>
          </cell>
          <cell r="J415">
            <v>180911</v>
          </cell>
          <cell r="K415">
            <v>-114591</v>
          </cell>
          <cell r="L415">
            <v>0</v>
          </cell>
          <cell r="M415">
            <v>0</v>
          </cell>
          <cell r="N415">
            <v>0</v>
          </cell>
          <cell r="O415">
            <v>0</v>
          </cell>
          <cell r="P415">
            <v>0</v>
          </cell>
          <cell r="Q415">
            <v>0</v>
          </cell>
        </row>
        <row r="416">
          <cell r="A416" t="str">
            <v>P39</v>
          </cell>
          <cell r="B416" t="str">
            <v>Capital movements</v>
          </cell>
          <cell r="C416">
            <v>88271100</v>
          </cell>
          <cell r="D416" t="str">
            <v>CAP Move-CIAC NT</v>
          </cell>
          <cell r="E416" t="str">
            <v>675.8</v>
          </cell>
          <cell r="F416">
            <v>-379104</v>
          </cell>
          <cell r="G416">
            <v>-68047</v>
          </cell>
          <cell r="H416">
            <v>-152949</v>
          </cell>
          <cell r="I416">
            <v>-272594</v>
          </cell>
          <cell r="J416">
            <v>10334</v>
          </cell>
          <cell r="K416">
            <v>-110099</v>
          </cell>
          <cell r="L416">
            <v>0</v>
          </cell>
          <cell r="M416">
            <v>0</v>
          </cell>
          <cell r="N416">
            <v>0</v>
          </cell>
          <cell r="O416">
            <v>0</v>
          </cell>
          <cell r="P416">
            <v>0</v>
          </cell>
          <cell r="Q416">
            <v>0</v>
          </cell>
        </row>
        <row r="417">
          <cell r="A417" t="str">
            <v>P39</v>
          </cell>
          <cell r="B417" t="str">
            <v>Capital movements</v>
          </cell>
          <cell r="C417">
            <v>88271170</v>
          </cell>
          <cell r="D417" t="str">
            <v>CAP Move-CIAC NT WIP</v>
          </cell>
          <cell r="E417" t="str">
            <v>675.8</v>
          </cell>
          <cell r="F417">
            <v>-7884</v>
          </cell>
          <cell r="G417">
            <v>-68011</v>
          </cell>
          <cell r="H417">
            <v>-1592</v>
          </cell>
          <cell r="I417">
            <v>2439288</v>
          </cell>
          <cell r="J417">
            <v>-184220</v>
          </cell>
          <cell r="K417">
            <v>-92323</v>
          </cell>
          <cell r="L417">
            <v>0</v>
          </cell>
          <cell r="M417">
            <v>0</v>
          </cell>
          <cell r="N417">
            <v>0</v>
          </cell>
          <cell r="O417">
            <v>0</v>
          </cell>
          <cell r="P417">
            <v>0</v>
          </cell>
          <cell r="Q417">
            <v>0</v>
          </cell>
        </row>
        <row r="418">
          <cell r="A418" t="str">
            <v>P39</v>
          </cell>
          <cell r="B418" t="str">
            <v>Capital movements</v>
          </cell>
          <cell r="C418">
            <v>88271200</v>
          </cell>
          <cell r="D418" t="str">
            <v>CAP Move-CIAC Tax</v>
          </cell>
          <cell r="E418" t="str">
            <v>675.8</v>
          </cell>
          <cell r="F418">
            <v>34904</v>
          </cell>
          <cell r="G418">
            <v>-1156</v>
          </cell>
          <cell r="H418">
            <v>0</v>
          </cell>
          <cell r="I418">
            <v>-1955372</v>
          </cell>
          <cell r="J418">
            <v>0</v>
          </cell>
          <cell r="K418">
            <v>-32947</v>
          </cell>
          <cell r="L418">
            <v>0</v>
          </cell>
          <cell r="M418">
            <v>0</v>
          </cell>
          <cell r="N418">
            <v>0</v>
          </cell>
          <cell r="O418">
            <v>0</v>
          </cell>
          <cell r="P418">
            <v>0</v>
          </cell>
          <cell r="Q418">
            <v>0</v>
          </cell>
        </row>
        <row r="419">
          <cell r="A419" t="str">
            <v>P39</v>
          </cell>
          <cell r="B419" t="str">
            <v>Capital movements</v>
          </cell>
          <cell r="C419">
            <v>88271270</v>
          </cell>
          <cell r="D419" t="str">
            <v>CAP Move-CIAC Tx WIP</v>
          </cell>
          <cell r="E419" t="str">
            <v>675.8</v>
          </cell>
          <cell r="F419">
            <v>-2560</v>
          </cell>
          <cell r="G419">
            <v>-3400</v>
          </cell>
          <cell r="H419">
            <v>-52752</v>
          </cell>
          <cell r="I419">
            <v>-583407</v>
          </cell>
          <cell r="J419">
            <v>-26260</v>
          </cell>
          <cell r="K419">
            <v>-41678</v>
          </cell>
          <cell r="L419">
            <v>0</v>
          </cell>
          <cell r="M419">
            <v>0</v>
          </cell>
          <cell r="N419">
            <v>0</v>
          </cell>
          <cell r="O419">
            <v>0</v>
          </cell>
          <cell r="P419">
            <v>0</v>
          </cell>
          <cell r="Q419">
            <v>0</v>
          </cell>
        </row>
        <row r="420">
          <cell r="A420" t="str">
            <v>P39</v>
          </cell>
          <cell r="B420" t="str">
            <v>Capital movements</v>
          </cell>
          <cell r="C420">
            <v>88900000</v>
          </cell>
          <cell r="D420" t="str">
            <v>CAP Move-Settlement</v>
          </cell>
          <cell r="E420" t="str">
            <v>675.8</v>
          </cell>
          <cell r="F420">
            <v>-2345066</v>
          </cell>
          <cell r="G420">
            <v>-3962488</v>
          </cell>
          <cell r="H420">
            <v>-3726559</v>
          </cell>
          <cell r="I420">
            <v>-3523216</v>
          </cell>
          <cell r="J420">
            <v>-1617992</v>
          </cell>
          <cell r="K420">
            <v>-2116494</v>
          </cell>
          <cell r="L420">
            <v>0</v>
          </cell>
          <cell r="M420">
            <v>0</v>
          </cell>
          <cell r="N420">
            <v>0</v>
          </cell>
          <cell r="O420">
            <v>0</v>
          </cell>
          <cell r="P420">
            <v>0</v>
          </cell>
          <cell r="Q420">
            <v>0</v>
          </cell>
        </row>
        <row r="421">
          <cell r="A421" t="str">
            <v>P39 Total</v>
          </cell>
          <cell r="F421">
            <v>0</v>
          </cell>
          <cell r="G421">
            <v>0</v>
          </cell>
          <cell r="H421">
            <v>0</v>
          </cell>
          <cell r="I421">
            <v>0</v>
          </cell>
          <cell r="J421">
            <v>0</v>
          </cell>
          <cell r="K421">
            <v>0</v>
          </cell>
          <cell r="L421">
            <v>0</v>
          </cell>
          <cell r="M421">
            <v>0</v>
          </cell>
          <cell r="N421">
            <v>0</v>
          </cell>
          <cell r="O421">
            <v>0</v>
          </cell>
          <cell r="P421">
            <v>0</v>
          </cell>
          <cell r="Q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L422">
            <v>1312792</v>
          </cell>
          <cell r="M422">
            <v>1321417</v>
          </cell>
          <cell r="N422">
            <v>1323377</v>
          </cell>
          <cell r="O422">
            <v>1324914</v>
          </cell>
          <cell r="P422">
            <v>1323088</v>
          </cell>
          <cell r="Q422">
            <v>1324167</v>
          </cell>
        </row>
        <row r="423">
          <cell r="A423" t="str">
            <v>P40</v>
          </cell>
          <cell r="B423" t="str">
            <v>Depreciation</v>
          </cell>
          <cell r="C423">
            <v>68011500</v>
          </cell>
          <cell r="D423" t="str">
            <v>Depr -Amort Def Depreciation</v>
          </cell>
          <cell r="E423" t="str">
            <v>403.</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68012000</v>
          </cell>
          <cell r="D424" t="str">
            <v>Depr -Amort CIAC Tx</v>
          </cell>
          <cell r="E424" t="str">
            <v>403.</v>
          </cell>
          <cell r="F424">
            <v>-20685</v>
          </cell>
          <cell r="G424">
            <v>-20632</v>
          </cell>
          <cell r="H424">
            <v>-20633</v>
          </cell>
          <cell r="I424">
            <v>-20633</v>
          </cell>
          <cell r="J424">
            <v>-23648</v>
          </cell>
          <cell r="K424">
            <v>-23648</v>
          </cell>
          <cell r="L424">
            <v>-22581</v>
          </cell>
          <cell r="M424">
            <v>-22966</v>
          </cell>
          <cell r="N424">
            <v>-23255</v>
          </cell>
          <cell r="O424">
            <v>-23447</v>
          </cell>
          <cell r="P424">
            <v>-25206</v>
          </cell>
          <cell r="Q424">
            <v>-25577</v>
          </cell>
        </row>
        <row r="425">
          <cell r="A425" t="str">
            <v>P40</v>
          </cell>
          <cell r="B425" t="str">
            <v>Depreciation</v>
          </cell>
          <cell r="C425">
            <v>68012500</v>
          </cell>
          <cell r="D425" t="str">
            <v>Depr-Amort CIAC Nntx</v>
          </cell>
          <cell r="E425" t="str">
            <v>403.</v>
          </cell>
          <cell r="F425">
            <v>-118601</v>
          </cell>
          <cell r="G425">
            <v>-119028</v>
          </cell>
          <cell r="H425">
            <v>-119127</v>
          </cell>
          <cell r="I425">
            <v>-119319</v>
          </cell>
          <cell r="J425">
            <v>-119604</v>
          </cell>
          <cell r="K425">
            <v>-119622</v>
          </cell>
          <cell r="L425">
            <v>-110445</v>
          </cell>
          <cell r="M425">
            <v>-110445</v>
          </cell>
          <cell r="N425">
            <v>-110445</v>
          </cell>
          <cell r="O425">
            <v>-110445</v>
          </cell>
          <cell r="P425">
            <v>-119028</v>
          </cell>
          <cell r="Q425">
            <v>-119028</v>
          </cell>
        </row>
        <row r="426">
          <cell r="A426" t="str">
            <v>P40 Total</v>
          </cell>
          <cell r="F426">
            <v>1139083</v>
          </cell>
          <cell r="G426">
            <v>1139033</v>
          </cell>
          <cell r="H426">
            <v>1144270</v>
          </cell>
          <cell r="I426">
            <v>1150228</v>
          </cell>
          <cell r="J426">
            <v>1148064</v>
          </cell>
          <cell r="K426">
            <v>1166853</v>
          </cell>
          <cell r="L426">
            <v>1179766</v>
          </cell>
          <cell r="M426">
            <v>1188006</v>
          </cell>
          <cell r="N426">
            <v>1189677</v>
          </cell>
          <cell r="O426">
            <v>1191022</v>
          </cell>
          <cell r="P426">
            <v>1178854</v>
          </cell>
          <cell r="Q426">
            <v>1179562</v>
          </cell>
        </row>
        <row r="427">
          <cell r="A427" t="str">
            <v>P41</v>
          </cell>
          <cell r="B427" t="str">
            <v>Amortization</v>
          </cell>
          <cell r="C427">
            <v>68254000</v>
          </cell>
          <cell r="D427" t="str">
            <v>Amort-RegAsset AFUDC</v>
          </cell>
          <cell r="E427" t="str">
            <v>407.1</v>
          </cell>
          <cell r="F427">
            <v>16312</v>
          </cell>
          <cell r="G427">
            <v>16312</v>
          </cell>
          <cell r="H427">
            <v>16312</v>
          </cell>
          <cell r="I427">
            <v>16312</v>
          </cell>
          <cell r="J427">
            <v>16312</v>
          </cell>
          <cell r="K427">
            <v>16312</v>
          </cell>
          <cell r="L427">
            <v>17918</v>
          </cell>
          <cell r="M427">
            <v>17918</v>
          </cell>
          <cell r="N427">
            <v>17918</v>
          </cell>
          <cell r="O427">
            <v>17918</v>
          </cell>
          <cell r="P427">
            <v>17196</v>
          </cell>
          <cell r="Q427">
            <v>17196</v>
          </cell>
        </row>
        <row r="428">
          <cell r="A428" t="str">
            <v>P41</v>
          </cell>
          <cell r="B428" t="str">
            <v>Amortization</v>
          </cell>
          <cell r="C428">
            <v>68255000</v>
          </cell>
          <cell r="D428" t="str">
            <v>Amort-UPAA</v>
          </cell>
          <cell r="E428" t="str">
            <v>406.</v>
          </cell>
          <cell r="F428">
            <v>713</v>
          </cell>
          <cell r="G428">
            <v>713</v>
          </cell>
          <cell r="H428">
            <v>713</v>
          </cell>
          <cell r="I428">
            <v>713</v>
          </cell>
          <cell r="J428">
            <v>713</v>
          </cell>
          <cell r="K428">
            <v>713</v>
          </cell>
          <cell r="L428">
            <v>713</v>
          </cell>
          <cell r="M428">
            <v>713</v>
          </cell>
          <cell r="N428">
            <v>713</v>
          </cell>
          <cell r="O428">
            <v>713</v>
          </cell>
          <cell r="P428">
            <v>713</v>
          </cell>
          <cell r="Q428">
            <v>713</v>
          </cell>
        </row>
        <row r="429">
          <cell r="A429" t="str">
            <v>P41</v>
          </cell>
          <cell r="B429" t="str">
            <v>Amortization</v>
          </cell>
          <cell r="C429">
            <v>68257000</v>
          </cell>
          <cell r="D429" t="str">
            <v>Amort-Prop Losses</v>
          </cell>
          <cell r="E429" t="str">
            <v>407.2</v>
          </cell>
          <cell r="F429">
            <v>4757</v>
          </cell>
          <cell r="G429">
            <v>4757</v>
          </cell>
          <cell r="H429">
            <v>4757</v>
          </cell>
          <cell r="I429">
            <v>4757</v>
          </cell>
          <cell r="J429">
            <v>4757</v>
          </cell>
          <cell r="K429">
            <v>4757</v>
          </cell>
          <cell r="L429">
            <v>4757</v>
          </cell>
          <cell r="M429">
            <v>4757</v>
          </cell>
          <cell r="N429">
            <v>4757</v>
          </cell>
          <cell r="O429">
            <v>4757</v>
          </cell>
          <cell r="P429">
            <v>4757</v>
          </cell>
          <cell r="Q429">
            <v>4757</v>
          </cell>
        </row>
        <row r="430">
          <cell r="A430" t="str">
            <v>P41</v>
          </cell>
          <cell r="B430" t="str">
            <v>Amortization</v>
          </cell>
          <cell r="C430">
            <v>68258000</v>
          </cell>
          <cell r="D430" t="str">
            <v>Amort-Reg Asset</v>
          </cell>
          <cell r="E430" t="str">
            <v>407.4</v>
          </cell>
          <cell r="F430">
            <v>575</v>
          </cell>
          <cell r="G430">
            <v>575</v>
          </cell>
          <cell r="H430">
            <v>575</v>
          </cell>
          <cell r="I430">
            <v>575</v>
          </cell>
          <cell r="J430">
            <v>575</v>
          </cell>
          <cell r="K430">
            <v>575</v>
          </cell>
          <cell r="L430">
            <v>575</v>
          </cell>
          <cell r="M430">
            <v>575</v>
          </cell>
          <cell r="N430">
            <v>575</v>
          </cell>
          <cell r="O430">
            <v>575</v>
          </cell>
          <cell r="P430">
            <v>575</v>
          </cell>
          <cell r="Q430">
            <v>575</v>
          </cell>
        </row>
        <row r="431">
          <cell r="A431" t="str">
            <v>P41 Total</v>
          </cell>
          <cell r="F431">
            <v>22357</v>
          </cell>
          <cell r="G431">
            <v>22357</v>
          </cell>
          <cell r="H431">
            <v>22357</v>
          </cell>
          <cell r="I431">
            <v>22357</v>
          </cell>
          <cell r="J431">
            <v>22357</v>
          </cell>
          <cell r="K431">
            <v>22357</v>
          </cell>
          <cell r="L431">
            <v>23963</v>
          </cell>
          <cell r="M431">
            <v>23963</v>
          </cell>
          <cell r="N431">
            <v>23963</v>
          </cell>
          <cell r="O431">
            <v>23963</v>
          </cell>
          <cell r="P431">
            <v>23241</v>
          </cell>
          <cell r="Q431">
            <v>23241</v>
          </cell>
        </row>
        <row r="432">
          <cell r="A432" t="str">
            <v>P42</v>
          </cell>
          <cell r="B432" t="str">
            <v>Removal costs, net</v>
          </cell>
          <cell r="C432">
            <v>68311000</v>
          </cell>
          <cell r="D432" t="str">
            <v>Rem Costs-ARO/NNS</v>
          </cell>
          <cell r="E432" t="str">
            <v>403.</v>
          </cell>
          <cell r="F432">
            <v>233506</v>
          </cell>
          <cell r="G432">
            <v>233981</v>
          </cell>
          <cell r="H432">
            <v>235438</v>
          </cell>
          <cell r="I432">
            <v>236948</v>
          </cell>
          <cell r="J432">
            <v>237820</v>
          </cell>
          <cell r="K432">
            <v>238353</v>
          </cell>
          <cell r="L432">
            <v>235581</v>
          </cell>
          <cell r="M432">
            <v>236969</v>
          </cell>
          <cell r="N432">
            <v>237216</v>
          </cell>
          <cell r="O432">
            <v>237421</v>
          </cell>
          <cell r="P432">
            <v>238914</v>
          </cell>
          <cell r="Q432">
            <v>238975</v>
          </cell>
        </row>
        <row r="433">
          <cell r="A433" t="str">
            <v>P42</v>
          </cell>
          <cell r="B433" t="str">
            <v>Removal costs, net</v>
          </cell>
          <cell r="C433">
            <v>68312000</v>
          </cell>
          <cell r="D433" t="str">
            <v>Rmv Csts-NNS CIAC Tx</v>
          </cell>
          <cell r="E433" t="str">
            <v>403.</v>
          </cell>
          <cell r="F433">
            <v>-13311</v>
          </cell>
          <cell r="G433">
            <v>-13270</v>
          </cell>
          <cell r="H433">
            <v>-13272</v>
          </cell>
          <cell r="I433">
            <v>-13272</v>
          </cell>
          <cell r="J433">
            <v>-15537</v>
          </cell>
          <cell r="K433">
            <v>-15537</v>
          </cell>
          <cell r="L433">
            <v>-10862</v>
          </cell>
          <cell r="M433">
            <v>-10862</v>
          </cell>
          <cell r="N433">
            <v>-10862</v>
          </cell>
          <cell r="O433">
            <v>-10862</v>
          </cell>
          <cell r="P433">
            <v>-13270</v>
          </cell>
          <cell r="Q433">
            <v>-13270</v>
          </cell>
        </row>
        <row r="434">
          <cell r="A434" t="str">
            <v>P42</v>
          </cell>
          <cell r="B434" t="str">
            <v>Removal costs, net</v>
          </cell>
          <cell r="C434">
            <v>68312500</v>
          </cell>
          <cell r="D434" t="str">
            <v>Rmv Csts-NNS CIAC NT</v>
          </cell>
          <cell r="E434" t="str">
            <v>403.</v>
          </cell>
          <cell r="F434">
            <v>-34564</v>
          </cell>
          <cell r="G434">
            <v>-34788</v>
          </cell>
          <cell r="H434">
            <v>-34848</v>
          </cell>
          <cell r="I434">
            <v>-34926</v>
          </cell>
          <cell r="J434">
            <v>-35007</v>
          </cell>
          <cell r="K434">
            <v>-35051</v>
          </cell>
          <cell r="L434">
            <v>-31871</v>
          </cell>
          <cell r="M434">
            <v>-31871</v>
          </cell>
          <cell r="N434">
            <v>-31871</v>
          </cell>
          <cell r="O434">
            <v>-31871</v>
          </cell>
          <cell r="P434">
            <v>-34788</v>
          </cell>
          <cell r="Q434">
            <v>-34788</v>
          </cell>
        </row>
        <row r="435">
          <cell r="A435" t="str">
            <v>P42 Total</v>
          </cell>
          <cell r="F435">
            <v>185631</v>
          </cell>
          <cell r="G435">
            <v>185923</v>
          </cell>
          <cell r="H435">
            <v>187318</v>
          </cell>
          <cell r="I435">
            <v>188750</v>
          </cell>
          <cell r="J435">
            <v>187276</v>
          </cell>
          <cell r="K435">
            <v>187765</v>
          </cell>
          <cell r="L435">
            <v>192848</v>
          </cell>
          <cell r="M435">
            <v>194236</v>
          </cell>
          <cell r="N435">
            <v>194483</v>
          </cell>
          <cell r="O435">
            <v>194688</v>
          </cell>
          <cell r="P435">
            <v>190856</v>
          </cell>
          <cell r="Q435">
            <v>190917</v>
          </cell>
        </row>
        <row r="436">
          <cell r="A436" t="str">
            <v>P43</v>
          </cell>
          <cell r="B436" t="str">
            <v>Current federal income taxes - operating</v>
          </cell>
          <cell r="C436">
            <v>69011000</v>
          </cell>
          <cell r="D436" t="str">
            <v>FIT-Current</v>
          </cell>
          <cell r="E436" t="str">
            <v>409.10</v>
          </cell>
          <cell r="F436">
            <v>141540</v>
          </cell>
          <cell r="G436">
            <v>-65849</v>
          </cell>
          <cell r="H436">
            <v>471850</v>
          </cell>
          <cell r="I436">
            <v>1414568</v>
          </cell>
          <cell r="J436">
            <v>672762</v>
          </cell>
          <cell r="K436">
            <v>594149</v>
          </cell>
          <cell r="L436">
            <v>330768.24689799623</v>
          </cell>
          <cell r="M436">
            <v>548926.80856512208</v>
          </cell>
          <cell r="N436">
            <v>215261.50443389569</v>
          </cell>
          <cell r="O436">
            <v>170476.87575604825</v>
          </cell>
          <cell r="P436">
            <v>172830.92501241717</v>
          </cell>
          <cell r="Q436">
            <v>164205.58933678016</v>
          </cell>
        </row>
        <row r="437">
          <cell r="A437" t="str">
            <v>P43</v>
          </cell>
          <cell r="B437" t="str">
            <v>Current federal income taxes - operating</v>
          </cell>
          <cell r="C437">
            <v>69012000</v>
          </cell>
          <cell r="D437" t="str">
            <v>FIT-Prior Year Adj</v>
          </cell>
          <cell r="E437" t="str">
            <v>409.10</v>
          </cell>
          <cell r="F437">
            <v>0</v>
          </cell>
          <cell r="G437">
            <v>0</v>
          </cell>
          <cell r="H437">
            <v>0</v>
          </cell>
          <cell r="I437">
            <v>0</v>
          </cell>
          <cell r="J437">
            <v>0</v>
          </cell>
          <cell r="K437">
            <v>0</v>
          </cell>
          <cell r="L437">
            <v>0</v>
          </cell>
          <cell r="M437">
            <v>0</v>
          </cell>
          <cell r="N437">
            <v>0</v>
          </cell>
          <cell r="O437">
            <v>0</v>
          </cell>
          <cell r="P437">
            <v>0</v>
          </cell>
          <cell r="Q437">
            <v>0</v>
          </cell>
        </row>
        <row r="438">
          <cell r="A438" t="str">
            <v>P43 Total</v>
          </cell>
          <cell r="F438">
            <v>141540</v>
          </cell>
          <cell r="G438">
            <v>-65849</v>
          </cell>
          <cell r="H438">
            <v>471850</v>
          </cell>
          <cell r="I438">
            <v>1414568</v>
          </cell>
          <cell r="J438">
            <v>672762</v>
          </cell>
          <cell r="K438">
            <v>594149</v>
          </cell>
          <cell r="L438">
            <v>330768.24689799623</v>
          </cell>
          <cell r="M438">
            <v>548926.80856512208</v>
          </cell>
          <cell r="N438">
            <v>215261.50443389569</v>
          </cell>
          <cell r="O438">
            <v>170476.87575604825</v>
          </cell>
          <cell r="P438">
            <v>172830.92501241717</v>
          </cell>
          <cell r="Q438">
            <v>164205.58933678016</v>
          </cell>
        </row>
        <row r="439">
          <cell r="A439" t="str">
            <v>P44</v>
          </cell>
          <cell r="B439" t="str">
            <v>Current state income taxes - operating</v>
          </cell>
          <cell r="C439">
            <v>69021000</v>
          </cell>
          <cell r="D439" t="str">
            <v>SIT-Current</v>
          </cell>
          <cell r="E439" t="str">
            <v>409.11</v>
          </cell>
          <cell r="F439">
            <v>37789</v>
          </cell>
          <cell r="G439">
            <v>-8361</v>
          </cell>
          <cell r="H439">
            <v>152031</v>
          </cell>
          <cell r="I439">
            <v>310127</v>
          </cell>
          <cell r="J439">
            <v>189391</v>
          </cell>
          <cell r="K439">
            <v>156495</v>
          </cell>
          <cell r="L439">
            <v>42437.469162761445</v>
          </cell>
          <cell r="M439">
            <v>70943.302158986378</v>
          </cell>
          <cell r="N439">
            <v>27344.704132326358</v>
          </cell>
          <cell r="O439">
            <v>21492.890955098959</v>
          </cell>
          <cell r="P439">
            <v>21800.484360804163</v>
          </cell>
          <cell r="Q439">
            <v>20673.449160227199</v>
          </cell>
        </row>
        <row r="440">
          <cell r="A440" t="str">
            <v>P44</v>
          </cell>
          <cell r="B440" t="str">
            <v>Current state income taxes - operating</v>
          </cell>
          <cell r="C440">
            <v>69022000</v>
          </cell>
          <cell r="D440" t="str">
            <v>SIT-Prior Year Adj</v>
          </cell>
          <cell r="E440" t="str">
            <v>409.11</v>
          </cell>
          <cell r="F440">
            <v>0</v>
          </cell>
          <cell r="G440">
            <v>0</v>
          </cell>
          <cell r="H440">
            <v>0</v>
          </cell>
          <cell r="I440">
            <v>0</v>
          </cell>
          <cell r="J440">
            <v>0</v>
          </cell>
          <cell r="K440">
            <v>0</v>
          </cell>
          <cell r="L440">
            <v>0</v>
          </cell>
          <cell r="M440">
            <v>0</v>
          </cell>
          <cell r="N440">
            <v>0</v>
          </cell>
          <cell r="O440">
            <v>0</v>
          </cell>
          <cell r="P440">
            <v>0</v>
          </cell>
          <cell r="Q440">
            <v>0</v>
          </cell>
        </row>
        <row r="441">
          <cell r="A441" t="str">
            <v>P44 Total</v>
          </cell>
          <cell r="F441">
            <v>37789</v>
          </cell>
          <cell r="G441">
            <v>-8361</v>
          </cell>
          <cell r="H441">
            <v>152031</v>
          </cell>
          <cell r="I441">
            <v>310127</v>
          </cell>
          <cell r="J441">
            <v>189391</v>
          </cell>
          <cell r="K441">
            <v>156495</v>
          </cell>
          <cell r="L441">
            <v>42437.469162761445</v>
          </cell>
          <cell r="M441">
            <v>70943.302158986378</v>
          </cell>
          <cell r="N441">
            <v>27344.704132326358</v>
          </cell>
          <cell r="O441">
            <v>21492.890955098959</v>
          </cell>
          <cell r="P441">
            <v>21800.484360804163</v>
          </cell>
          <cell r="Q441">
            <v>20673.449160227199</v>
          </cell>
        </row>
        <row r="442">
          <cell r="A442" t="str">
            <v>P45</v>
          </cell>
          <cell r="B442" t="str">
            <v>Deferred federal income tax expense</v>
          </cell>
          <cell r="C442">
            <v>69061000</v>
          </cell>
          <cell r="D442" t="str">
            <v>Def FIT-Current Year</v>
          </cell>
          <cell r="E442" t="str">
            <v>410.10</v>
          </cell>
          <cell r="F442">
            <v>0</v>
          </cell>
          <cell r="G442">
            <v>0</v>
          </cell>
          <cell r="H442">
            <v>0</v>
          </cell>
          <cell r="I442">
            <v>0</v>
          </cell>
          <cell r="J442">
            <v>0</v>
          </cell>
          <cell r="K442">
            <v>0</v>
          </cell>
          <cell r="L442">
            <v>0</v>
          </cell>
          <cell r="M442">
            <v>0</v>
          </cell>
          <cell r="N442">
            <v>0</v>
          </cell>
          <cell r="O442">
            <v>0</v>
          </cell>
          <cell r="P442">
            <v>0</v>
          </cell>
          <cell r="Q442">
            <v>0</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0</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-10016.634358061474</v>
          </cell>
          <cell r="M444">
            <v>-16623.116584797375</v>
          </cell>
          <cell r="N444">
            <v>-6518.7508217664517</v>
          </cell>
          <cell r="O444">
            <v>-5162.5406820855096</v>
          </cell>
          <cell r="P444">
            <v>-5233.8282100844881</v>
          </cell>
          <cell r="Q444">
            <v>-4972.6277034196437</v>
          </cell>
        </row>
        <row r="445">
          <cell r="A445" t="str">
            <v>P45</v>
          </cell>
          <cell r="B445" t="str">
            <v>Deferred federal income tax expense</v>
          </cell>
          <cell r="C445">
            <v>69063200</v>
          </cell>
          <cell r="D445" t="str">
            <v>Def FIT-Reg Liability</v>
          </cell>
          <cell r="E445" t="str">
            <v>410.10</v>
          </cell>
          <cell r="F445">
            <v>0</v>
          </cell>
          <cell r="G445">
            <v>0</v>
          </cell>
          <cell r="H445">
            <v>0</v>
          </cell>
          <cell r="I445">
            <v>0</v>
          </cell>
          <cell r="J445">
            <v>0</v>
          </cell>
          <cell r="K445">
            <v>0</v>
          </cell>
          <cell r="L445">
            <v>0</v>
          </cell>
          <cell r="M445">
            <v>0</v>
          </cell>
          <cell r="N445">
            <v>0</v>
          </cell>
          <cell r="O445">
            <v>0</v>
          </cell>
          <cell r="P445">
            <v>0</v>
          </cell>
          <cell r="Q445">
            <v>0</v>
          </cell>
        </row>
        <row r="446">
          <cell r="A446" t="str">
            <v>P45</v>
          </cell>
          <cell r="B446" t="str">
            <v>Deferred federal income tax expense</v>
          </cell>
          <cell r="C446">
            <v>69065000</v>
          </cell>
          <cell r="D446" t="str">
            <v>Def FIT-Other</v>
          </cell>
          <cell r="E446" t="str">
            <v>410.10</v>
          </cell>
          <cell r="F446">
            <v>132486</v>
          </cell>
          <cell r="G446">
            <v>164152</v>
          </cell>
          <cell r="H446">
            <v>28030</v>
          </cell>
          <cell r="I446">
            <v>-1020522</v>
          </cell>
          <cell r="J446">
            <v>-95515</v>
          </cell>
          <cell r="K446">
            <v>-17708</v>
          </cell>
          <cell r="L446">
            <v>40491.060736390529</v>
          </cell>
          <cell r="M446">
            <v>67196.984456303384</v>
          </cell>
          <cell r="N446">
            <v>26351.279882459814</v>
          </cell>
          <cell r="O446">
            <v>20868.960654850776</v>
          </cell>
          <cell r="P446">
            <v>21157.132062807854</v>
          </cell>
          <cell r="Q446">
            <v>20101.259880428519</v>
          </cell>
        </row>
        <row r="447">
          <cell r="A447" t="str">
            <v>P45 Total</v>
          </cell>
          <cell r="F447">
            <v>143399</v>
          </cell>
          <cell r="G447">
            <v>158217</v>
          </cell>
          <cell r="H447">
            <v>22095</v>
          </cell>
          <cell r="I447">
            <v>-1025110</v>
          </cell>
          <cell r="J447">
            <v>-101450</v>
          </cell>
          <cell r="K447">
            <v>-23643</v>
          </cell>
          <cell r="L447">
            <v>30474.426378329055</v>
          </cell>
          <cell r="M447">
            <v>50573.867871506009</v>
          </cell>
          <cell r="N447">
            <v>19832.529060693363</v>
          </cell>
          <cell r="O447">
            <v>15706.419972765267</v>
          </cell>
          <cell r="P447">
            <v>15923.303852723366</v>
          </cell>
          <cell r="Q447">
            <v>15128.632177008876</v>
          </cell>
        </row>
        <row r="448">
          <cell r="A448" t="str">
            <v>P46</v>
          </cell>
          <cell r="B448" t="str">
            <v>Deferred state income tax expense</v>
          </cell>
          <cell r="C448">
            <v>69071000</v>
          </cell>
          <cell r="D448" t="str">
            <v>Def SIT-Current Year</v>
          </cell>
          <cell r="E448" t="str">
            <v>410.11</v>
          </cell>
          <cell r="F448">
            <v>0</v>
          </cell>
          <cell r="G448">
            <v>0</v>
          </cell>
          <cell r="H448">
            <v>0</v>
          </cell>
          <cell r="I448">
            <v>0</v>
          </cell>
          <cell r="J448">
            <v>0</v>
          </cell>
          <cell r="K448">
            <v>0</v>
          </cell>
          <cell r="L448">
            <v>0</v>
          </cell>
          <cell r="M448">
            <v>0</v>
          </cell>
          <cell r="N448">
            <v>0</v>
          </cell>
          <cell r="O448">
            <v>0</v>
          </cell>
          <cell r="P448">
            <v>0</v>
          </cell>
          <cell r="Q448">
            <v>0</v>
          </cell>
        </row>
        <row r="449">
          <cell r="A449" t="str">
            <v>P46</v>
          </cell>
          <cell r="B449" t="str">
            <v>Deferred state income tax expense</v>
          </cell>
          <cell r="C449">
            <v>69072000</v>
          </cell>
          <cell r="D449" t="str">
            <v>Def SIT-Pr Yr Adj</v>
          </cell>
          <cell r="E449" t="str">
            <v>410.11</v>
          </cell>
          <cell r="F449">
            <v>0</v>
          </cell>
          <cell r="G449">
            <v>0</v>
          </cell>
          <cell r="H449">
            <v>0</v>
          </cell>
          <cell r="I449">
            <v>0</v>
          </cell>
          <cell r="J449">
            <v>0</v>
          </cell>
          <cell r="K449">
            <v>0</v>
          </cell>
          <cell r="L449">
            <v>0</v>
          </cell>
          <cell r="M449">
            <v>0</v>
          </cell>
          <cell r="N449">
            <v>0</v>
          </cell>
          <cell r="O449">
            <v>0</v>
          </cell>
          <cell r="P449">
            <v>0</v>
          </cell>
          <cell r="Q449">
            <v>0</v>
          </cell>
        </row>
        <row r="450">
          <cell r="A450" t="str">
            <v>P46</v>
          </cell>
          <cell r="B450" t="str">
            <v>Deferred state income tax expense</v>
          </cell>
          <cell r="C450">
            <v>69073000</v>
          </cell>
          <cell r="D450" t="str">
            <v>Def SIT-RegAsst/Liab</v>
          </cell>
          <cell r="E450" t="str">
            <v>410.11</v>
          </cell>
          <cell r="F450">
            <v>-5364</v>
          </cell>
          <cell r="G450">
            <v>-5007</v>
          </cell>
          <cell r="H450">
            <v>-5007</v>
          </cell>
          <cell r="I450">
            <v>-6353</v>
          </cell>
          <cell r="J450">
            <v>-5007</v>
          </cell>
          <cell r="K450">
            <v>-5007</v>
          </cell>
          <cell r="L450">
            <v>-6473.8752387277682</v>
          </cell>
          <cell r="M450">
            <v>-10822.466472709857</v>
          </cell>
          <cell r="N450">
            <v>-4171.4599500185004</v>
          </cell>
          <cell r="O450">
            <v>-3278.7604281781128</v>
          </cell>
          <cell r="P450">
            <v>-3325.6840872010744</v>
          </cell>
          <cell r="Q450">
            <v>-3153.7538231646836</v>
          </cell>
        </row>
        <row r="451">
          <cell r="A451" t="str">
            <v>P46</v>
          </cell>
          <cell r="B451" t="str">
            <v>Deferred state income tax expense</v>
          </cell>
          <cell r="C451">
            <v>69073200</v>
          </cell>
          <cell r="D451" t="str">
            <v>Def SIT-Reg Liability</v>
          </cell>
          <cell r="E451" t="str">
            <v>410.11</v>
          </cell>
          <cell r="F451">
            <v>0</v>
          </cell>
          <cell r="G451">
            <v>0</v>
          </cell>
          <cell r="H451">
            <v>0</v>
          </cell>
          <cell r="I451">
            <v>0</v>
          </cell>
          <cell r="J451">
            <v>0</v>
          </cell>
          <cell r="K451">
            <v>0</v>
          </cell>
          <cell r="L451">
            <v>0</v>
          </cell>
          <cell r="M451">
            <v>0</v>
          </cell>
          <cell r="N451">
            <v>0</v>
          </cell>
          <cell r="O451">
            <v>0</v>
          </cell>
          <cell r="P451">
            <v>0</v>
          </cell>
          <cell r="Q451">
            <v>0</v>
          </cell>
        </row>
        <row r="452">
          <cell r="A452" t="str">
            <v>P46</v>
          </cell>
          <cell r="B452" t="str">
            <v>Deferred state income tax expense</v>
          </cell>
          <cell r="C452">
            <v>69073500</v>
          </cell>
          <cell r="D452" t="str">
            <v>Def SIT-Other</v>
          </cell>
          <cell r="E452" t="str">
            <v>410.11</v>
          </cell>
          <cell r="F452">
            <v>47524</v>
          </cell>
          <cell r="G452">
            <v>37797</v>
          </cell>
          <cell r="H452">
            <v>-90</v>
          </cell>
          <cell r="I452">
            <v>-271017</v>
          </cell>
          <cell r="J452">
            <v>-61967</v>
          </cell>
          <cell r="K452">
            <v>-11331</v>
          </cell>
          <cell r="L452">
            <v>55961.042626930895</v>
          </cell>
          <cell r="M452">
            <v>93550.846328460466</v>
          </cell>
          <cell r="N452">
            <v>36058.657214005143</v>
          </cell>
          <cell r="O452">
            <v>28342.043261375424</v>
          </cell>
          <cell r="P452">
            <v>28747.65764008433</v>
          </cell>
          <cell r="Q452">
            <v>27261.46946379029</v>
          </cell>
        </row>
        <row r="453">
          <cell r="A453" t="str">
            <v>P46 Total</v>
          </cell>
          <cell r="F453">
            <v>42160</v>
          </cell>
          <cell r="G453">
            <v>32790</v>
          </cell>
          <cell r="H453">
            <v>-5097</v>
          </cell>
          <cell r="I453">
            <v>-277370</v>
          </cell>
          <cell r="J453">
            <v>-66974</v>
          </cell>
          <cell r="K453">
            <v>-16338</v>
          </cell>
          <cell r="L453">
            <v>49487.167388203125</v>
          </cell>
          <cell r="M453">
            <v>82728.379855750609</v>
          </cell>
          <cell r="N453">
            <v>31887.197263986644</v>
          </cell>
          <cell r="O453">
            <v>25063.282833197311</v>
          </cell>
          <cell r="P453">
            <v>25421.973552883253</v>
          </cell>
          <cell r="Q453">
            <v>24107.715640625607</v>
          </cell>
        </row>
        <row r="454">
          <cell r="A454" t="str">
            <v>P47</v>
          </cell>
          <cell r="B454" t="str">
            <v>Amortization of investment tax credits</v>
          </cell>
          <cell r="C454">
            <v>69520000</v>
          </cell>
          <cell r="D454" t="str">
            <v>ITC Restored FIT</v>
          </cell>
          <cell r="E454" t="str">
            <v>412.11</v>
          </cell>
          <cell r="F454">
            <v>0</v>
          </cell>
          <cell r="G454">
            <v>0</v>
          </cell>
          <cell r="H454">
            <v>0</v>
          </cell>
          <cell r="I454">
            <v>0</v>
          </cell>
          <cell r="J454">
            <v>0</v>
          </cell>
          <cell r="K454">
            <v>0</v>
          </cell>
          <cell r="L454">
            <v>0</v>
          </cell>
          <cell r="M454">
            <v>0</v>
          </cell>
          <cell r="N454">
            <v>0</v>
          </cell>
          <cell r="O454">
            <v>0</v>
          </cell>
          <cell r="P454">
            <v>0</v>
          </cell>
          <cell r="Q454">
            <v>0</v>
          </cell>
        </row>
        <row r="455">
          <cell r="A455" t="str">
            <v>P47</v>
          </cell>
          <cell r="B455" t="str">
            <v>Amortization of investment tax credits</v>
          </cell>
          <cell r="C455">
            <v>69522000</v>
          </cell>
          <cell r="D455" t="str">
            <v>ITC Restored-3%</v>
          </cell>
          <cell r="E455" t="str">
            <v>412.11</v>
          </cell>
          <cell r="F455">
            <v>-638</v>
          </cell>
          <cell r="G455">
            <v>-638</v>
          </cell>
          <cell r="H455">
            <v>-638</v>
          </cell>
          <cell r="I455">
            <v>-638</v>
          </cell>
          <cell r="J455">
            <v>-638</v>
          </cell>
          <cell r="K455">
            <v>-638</v>
          </cell>
          <cell r="L455">
            <v>-638</v>
          </cell>
          <cell r="M455">
            <v>-638</v>
          </cell>
          <cell r="N455">
            <v>-638</v>
          </cell>
          <cell r="O455">
            <v>-638</v>
          </cell>
          <cell r="P455">
            <v>-638</v>
          </cell>
          <cell r="Q455">
            <v>-638</v>
          </cell>
        </row>
        <row r="456">
          <cell r="A456" t="str">
            <v>P47</v>
          </cell>
          <cell r="B456" t="str">
            <v>Amortization of investment tax credits</v>
          </cell>
          <cell r="C456">
            <v>69523000</v>
          </cell>
          <cell r="D456" t="str">
            <v>ITC Restored-4%</v>
          </cell>
          <cell r="E456" t="str">
            <v>412.11</v>
          </cell>
          <cell r="F456">
            <v>0</v>
          </cell>
          <cell r="G456">
            <v>0</v>
          </cell>
          <cell r="H456">
            <v>0</v>
          </cell>
          <cell r="I456">
            <v>0</v>
          </cell>
          <cell r="J456">
            <v>0</v>
          </cell>
          <cell r="K456">
            <v>0</v>
          </cell>
          <cell r="L456">
            <v>0</v>
          </cell>
          <cell r="M456">
            <v>0</v>
          </cell>
          <cell r="N456">
            <v>0</v>
          </cell>
          <cell r="O456">
            <v>0</v>
          </cell>
          <cell r="P456">
            <v>0</v>
          </cell>
          <cell r="Q456">
            <v>0</v>
          </cell>
        </row>
        <row r="457">
          <cell r="A457" t="str">
            <v>P47</v>
          </cell>
          <cell r="B457" t="str">
            <v>Amortization of investment tax credits</v>
          </cell>
          <cell r="C457">
            <v>69524000</v>
          </cell>
          <cell r="D457" t="str">
            <v>ITC Restored-10%</v>
          </cell>
          <cell r="E457" t="str">
            <v>412.11</v>
          </cell>
          <cell r="F457">
            <v>-5903</v>
          </cell>
          <cell r="G457">
            <v>-5903</v>
          </cell>
          <cell r="H457">
            <v>-5903</v>
          </cell>
          <cell r="I457">
            <v>-5903</v>
          </cell>
          <cell r="J457">
            <v>-5903</v>
          </cell>
          <cell r="K457">
            <v>-5903</v>
          </cell>
          <cell r="L457">
            <v>-5903</v>
          </cell>
          <cell r="M457">
            <v>-5903</v>
          </cell>
          <cell r="N457">
            <v>-5903</v>
          </cell>
          <cell r="O457">
            <v>-5903</v>
          </cell>
          <cell r="P457">
            <v>-5903</v>
          </cell>
          <cell r="Q457">
            <v>-5903</v>
          </cell>
        </row>
        <row r="458">
          <cell r="A458" t="str">
            <v>P47 Total</v>
          </cell>
          <cell r="F458">
            <v>-6541</v>
          </cell>
          <cell r="G458">
            <v>-6541</v>
          </cell>
          <cell r="H458">
            <v>-6541</v>
          </cell>
          <cell r="I458">
            <v>-6541</v>
          </cell>
          <cell r="J458">
            <v>-6541</v>
          </cell>
          <cell r="K458">
            <v>-6541</v>
          </cell>
          <cell r="L458">
            <v>-6541</v>
          </cell>
          <cell r="M458">
            <v>-6541</v>
          </cell>
          <cell r="N458">
            <v>-6541</v>
          </cell>
          <cell r="O458">
            <v>-6541</v>
          </cell>
          <cell r="P458">
            <v>-6541</v>
          </cell>
          <cell r="Q458">
            <v>-6541</v>
          </cell>
        </row>
        <row r="459">
          <cell r="A459" t="str">
            <v>P48</v>
          </cell>
          <cell r="B459" t="str">
            <v>General taxes</v>
          </cell>
          <cell r="C459">
            <v>68520000</v>
          </cell>
          <cell r="D459" t="str">
            <v>Property Taxes</v>
          </cell>
          <cell r="E459" t="str">
            <v>408.11</v>
          </cell>
          <cell r="F459">
            <v>1229056</v>
          </cell>
          <cell r="G459">
            <v>527782</v>
          </cell>
          <cell r="H459">
            <v>408199</v>
          </cell>
          <cell r="I459">
            <v>501322</v>
          </cell>
          <cell r="J459">
            <v>501322</v>
          </cell>
          <cell r="K459">
            <v>501322</v>
          </cell>
          <cell r="L459">
            <v>474331</v>
          </cell>
          <cell r="M459">
            <v>474331</v>
          </cell>
          <cell r="N459">
            <v>474331</v>
          </cell>
          <cell r="O459">
            <v>474331</v>
          </cell>
          <cell r="P459">
            <v>518213</v>
          </cell>
          <cell r="Q459">
            <v>518213</v>
          </cell>
        </row>
        <row r="460">
          <cell r="A460" t="str">
            <v>P48</v>
          </cell>
          <cell r="B460" t="str">
            <v>General taxes</v>
          </cell>
          <cell r="C460">
            <v>68520100</v>
          </cell>
          <cell r="D460" t="str">
            <v>Tax Discounts</v>
          </cell>
          <cell r="E460" t="str">
            <v>408.11</v>
          </cell>
          <cell r="F460">
            <v>-50</v>
          </cell>
          <cell r="G460">
            <v>-50</v>
          </cell>
          <cell r="H460">
            <v>-50</v>
          </cell>
          <cell r="I460">
            <v>-53</v>
          </cell>
          <cell r="J460">
            <v>-50</v>
          </cell>
          <cell r="K460">
            <v>-50</v>
          </cell>
          <cell r="L460">
            <v>-50</v>
          </cell>
          <cell r="M460">
            <v>-50</v>
          </cell>
          <cell r="N460">
            <v>-50</v>
          </cell>
          <cell r="O460">
            <v>-50</v>
          </cell>
          <cell r="P460">
            <v>0</v>
          </cell>
          <cell r="Q460">
            <v>0</v>
          </cell>
        </row>
        <row r="461">
          <cell r="A461" t="str">
            <v>P48</v>
          </cell>
          <cell r="B461" t="str">
            <v>General taxes</v>
          </cell>
          <cell r="C461">
            <v>68532000</v>
          </cell>
          <cell r="D461" t="str">
            <v>FUTA</v>
          </cell>
          <cell r="E461" t="str">
            <v>408.12</v>
          </cell>
          <cell r="F461">
            <v>187</v>
          </cell>
          <cell r="G461">
            <v>101</v>
          </cell>
          <cell r="H461">
            <v>60</v>
          </cell>
          <cell r="I461">
            <v>78</v>
          </cell>
          <cell r="J461">
            <v>73</v>
          </cell>
          <cell r="K461">
            <v>250</v>
          </cell>
          <cell r="L461">
            <v>7</v>
          </cell>
          <cell r="M461">
            <v>7</v>
          </cell>
          <cell r="N461">
            <v>7</v>
          </cell>
          <cell r="O461">
            <v>7</v>
          </cell>
          <cell r="P461">
            <v>5112</v>
          </cell>
          <cell r="Q461">
            <v>1128</v>
          </cell>
        </row>
        <row r="462">
          <cell r="A462" t="str">
            <v>P48</v>
          </cell>
          <cell r="B462" t="str">
            <v>General taxes</v>
          </cell>
          <cell r="C462">
            <v>68532100</v>
          </cell>
          <cell r="D462" t="str">
            <v>FUTA Cap Credits</v>
          </cell>
          <cell r="E462" t="str">
            <v>408.12</v>
          </cell>
          <cell r="F462">
            <v>-175</v>
          </cell>
          <cell r="G462">
            <v>-20</v>
          </cell>
          <cell r="H462">
            <v>-16</v>
          </cell>
          <cell r="I462">
            <v>-26</v>
          </cell>
          <cell r="J462">
            <v>-22</v>
          </cell>
          <cell r="K462">
            <v>-132</v>
          </cell>
          <cell r="L462">
            <v>-1</v>
          </cell>
          <cell r="M462">
            <v>-1</v>
          </cell>
          <cell r="N462">
            <v>-1</v>
          </cell>
          <cell r="O462">
            <v>-1</v>
          </cell>
          <cell r="P462">
            <v>-1364</v>
          </cell>
          <cell r="Q462">
            <v>-299</v>
          </cell>
        </row>
        <row r="463">
          <cell r="A463" t="str">
            <v>P48</v>
          </cell>
          <cell r="B463" t="str">
            <v>General taxes</v>
          </cell>
          <cell r="C463">
            <v>68533000</v>
          </cell>
          <cell r="D463" t="str">
            <v>FICA</v>
          </cell>
          <cell r="E463" t="str">
            <v>408.12</v>
          </cell>
          <cell r="F463">
            <v>51433</v>
          </cell>
          <cell r="G463">
            <v>59984</v>
          </cell>
          <cell r="H463">
            <v>67047</v>
          </cell>
          <cell r="I463">
            <v>62598</v>
          </cell>
          <cell r="J463">
            <v>62841</v>
          </cell>
          <cell r="K463">
            <v>68426</v>
          </cell>
          <cell r="L463">
            <v>61581</v>
          </cell>
          <cell r="M463">
            <v>69628</v>
          </cell>
          <cell r="N463">
            <v>67368</v>
          </cell>
          <cell r="O463">
            <v>63512</v>
          </cell>
          <cell r="P463">
            <v>69367</v>
          </cell>
          <cell r="Q463">
            <v>60807</v>
          </cell>
        </row>
        <row r="464">
          <cell r="A464" t="str">
            <v>P48</v>
          </cell>
          <cell r="B464" t="str">
            <v>General taxes</v>
          </cell>
          <cell r="C464">
            <v>68533100</v>
          </cell>
          <cell r="D464" t="str">
            <v>FICA Cap Credits</v>
          </cell>
          <cell r="E464" t="str">
            <v>408.12</v>
          </cell>
          <cell r="F464">
            <v>-23982</v>
          </cell>
          <cell r="G464">
            <v>-16080</v>
          </cell>
          <cell r="H464">
            <v>-18970</v>
          </cell>
          <cell r="I464">
            <v>-20471</v>
          </cell>
          <cell r="J464">
            <v>-18652</v>
          </cell>
          <cell r="K464">
            <v>-21562</v>
          </cell>
          <cell r="L464">
            <v>-15675</v>
          </cell>
          <cell r="M464">
            <v>-17819</v>
          </cell>
          <cell r="N464">
            <v>-17190</v>
          </cell>
          <cell r="O464">
            <v>-16462</v>
          </cell>
          <cell r="P464">
            <v>-18538</v>
          </cell>
          <cell r="Q464">
            <v>-16157</v>
          </cell>
        </row>
        <row r="465">
          <cell r="A465" t="str">
            <v>P48</v>
          </cell>
          <cell r="B465" t="str">
            <v>General taxes</v>
          </cell>
          <cell r="C465">
            <v>68535000</v>
          </cell>
          <cell r="D465" t="str">
            <v>SUTA</v>
          </cell>
          <cell r="E465" t="str">
            <v>408.12</v>
          </cell>
          <cell r="F465">
            <v>986</v>
          </cell>
          <cell r="G465">
            <v>325</v>
          </cell>
          <cell r="H465">
            <v>200</v>
          </cell>
          <cell r="I465">
            <v>209</v>
          </cell>
          <cell r="J465">
            <v>231</v>
          </cell>
          <cell r="K465">
            <v>613</v>
          </cell>
          <cell r="L465">
            <v>27</v>
          </cell>
          <cell r="M465">
            <v>27</v>
          </cell>
          <cell r="N465">
            <v>27</v>
          </cell>
          <cell r="O465">
            <v>27</v>
          </cell>
          <cell r="P465">
            <v>14355</v>
          </cell>
          <cell r="Q465">
            <v>8848</v>
          </cell>
        </row>
        <row r="466">
          <cell r="A466" t="str">
            <v>P48</v>
          </cell>
          <cell r="B466" t="str">
            <v>General taxes</v>
          </cell>
          <cell r="C466">
            <v>68535100</v>
          </cell>
          <cell r="D466" t="str">
            <v>SUTA Cap Credits</v>
          </cell>
          <cell r="E466" t="str">
            <v>408.12</v>
          </cell>
          <cell r="F466">
            <v>-569</v>
          </cell>
          <cell r="G466">
            <v>-81</v>
          </cell>
          <cell r="H466">
            <v>-35</v>
          </cell>
          <cell r="I466">
            <v>-65</v>
          </cell>
          <cell r="J466">
            <v>-76</v>
          </cell>
          <cell r="K466">
            <v>-304</v>
          </cell>
          <cell r="L466">
            <v>-3</v>
          </cell>
          <cell r="M466">
            <v>-3</v>
          </cell>
          <cell r="N466">
            <v>-3</v>
          </cell>
          <cell r="O466">
            <v>-3</v>
          </cell>
          <cell r="P466">
            <v>-3874</v>
          </cell>
          <cell r="Q466">
            <v>-2294</v>
          </cell>
        </row>
        <row r="467">
          <cell r="A467" t="str">
            <v>P48</v>
          </cell>
          <cell r="B467" t="str">
            <v>General taxes</v>
          </cell>
          <cell r="C467">
            <v>68543000</v>
          </cell>
          <cell r="D467" t="str">
            <v>Othr Taxes &amp;Licenses</v>
          </cell>
          <cell r="E467" t="str">
            <v>408.13</v>
          </cell>
          <cell r="F467">
            <v>0</v>
          </cell>
          <cell r="G467">
            <v>0</v>
          </cell>
          <cell r="H467">
            <v>0</v>
          </cell>
          <cell r="I467">
            <v>0</v>
          </cell>
          <cell r="J467">
            <v>0</v>
          </cell>
          <cell r="K467">
            <v>0</v>
          </cell>
          <cell r="L467">
            <v>1764</v>
          </cell>
          <cell r="M467">
            <v>833</v>
          </cell>
          <cell r="N467">
            <v>833</v>
          </cell>
          <cell r="O467">
            <v>833</v>
          </cell>
          <cell r="P467">
            <v>0</v>
          </cell>
          <cell r="Q467">
            <v>0</v>
          </cell>
        </row>
        <row r="468">
          <cell r="A468" t="str">
            <v>P48</v>
          </cell>
          <cell r="B468" t="str">
            <v>General taxes</v>
          </cell>
          <cell r="C468">
            <v>68544000</v>
          </cell>
          <cell r="D468" t="str">
            <v>Gross Receipts Tax</v>
          </cell>
          <cell r="E468" t="str">
            <v>408.13</v>
          </cell>
          <cell r="F468">
            <v>0</v>
          </cell>
          <cell r="G468">
            <v>0</v>
          </cell>
          <cell r="H468">
            <v>0</v>
          </cell>
          <cell r="I468">
            <v>0</v>
          </cell>
          <cell r="J468">
            <v>0</v>
          </cell>
          <cell r="K468">
            <v>0</v>
          </cell>
          <cell r="L468">
            <v>1176</v>
          </cell>
          <cell r="M468">
            <v>0</v>
          </cell>
          <cell r="N468">
            <v>1206</v>
          </cell>
          <cell r="O468">
            <v>0</v>
          </cell>
          <cell r="P468">
            <v>0</v>
          </cell>
          <cell r="Q468">
            <v>0</v>
          </cell>
        </row>
        <row r="469">
          <cell r="A469" t="str">
            <v>P48</v>
          </cell>
          <cell r="B469" t="str">
            <v>General taxes</v>
          </cell>
          <cell r="C469">
            <v>68545000</v>
          </cell>
          <cell r="D469" t="str">
            <v>Utility Reg Assessme</v>
          </cell>
          <cell r="E469" t="str">
            <v>408.10</v>
          </cell>
          <cell r="F469">
            <v>15859</v>
          </cell>
          <cell r="G469">
            <v>15859</v>
          </cell>
          <cell r="H469">
            <v>15859</v>
          </cell>
          <cell r="I469">
            <v>15859</v>
          </cell>
          <cell r="J469">
            <v>16386</v>
          </cell>
          <cell r="K469">
            <v>16386</v>
          </cell>
          <cell r="L469">
            <v>14762</v>
          </cell>
          <cell r="M469">
            <v>14762</v>
          </cell>
          <cell r="N469">
            <v>14762</v>
          </cell>
          <cell r="O469">
            <v>14762</v>
          </cell>
          <cell r="P469">
            <v>15859</v>
          </cell>
          <cell r="Q469">
            <v>15859</v>
          </cell>
        </row>
        <row r="470">
          <cell r="A470" t="str">
            <v>P48 Total</v>
          </cell>
          <cell r="F470">
            <v>1272745</v>
          </cell>
          <cell r="G470">
            <v>587820</v>
          </cell>
          <cell r="H470">
            <v>472294</v>
          </cell>
          <cell r="I470">
            <v>559451</v>
          </cell>
          <cell r="J470">
            <v>562053</v>
          </cell>
          <cell r="K470">
            <v>564949</v>
          </cell>
          <cell r="L470">
            <v>537919</v>
          </cell>
          <cell r="M470">
            <v>541715</v>
          </cell>
          <cell r="N470">
            <v>541290</v>
          </cell>
          <cell r="O470">
            <v>536956</v>
          </cell>
          <cell r="P470">
            <v>599130</v>
          </cell>
          <cell r="Q470">
            <v>586105</v>
          </cell>
        </row>
        <row r="471">
          <cell r="A471" t="str">
            <v>P49</v>
          </cell>
          <cell r="B471" t="str">
            <v>Gain/Loss on sale of assets</v>
          </cell>
          <cell r="C471">
            <v>59011500</v>
          </cell>
          <cell r="D471" t="str">
            <v>Gains/Losses Non-Utility Property Sales</v>
          </cell>
          <cell r="E471" t="str">
            <v>426.</v>
          </cell>
          <cell r="F471">
            <v>0</v>
          </cell>
          <cell r="G471">
            <v>0</v>
          </cell>
          <cell r="H471">
            <v>0</v>
          </cell>
          <cell r="I471">
            <v>0</v>
          </cell>
          <cell r="J471">
            <v>0</v>
          </cell>
          <cell r="K471">
            <v>0</v>
          </cell>
          <cell r="L471">
            <v>0</v>
          </cell>
          <cell r="M471">
            <v>-1900000</v>
          </cell>
          <cell r="N471">
            <v>0</v>
          </cell>
          <cell r="O471">
            <v>0</v>
          </cell>
          <cell r="P471">
            <v>0</v>
          </cell>
          <cell r="Q471">
            <v>0</v>
          </cell>
        </row>
        <row r="472">
          <cell r="A472" t="str">
            <v>P49</v>
          </cell>
          <cell r="B472" t="str">
            <v>Gain/Loss on sale of assets</v>
          </cell>
          <cell r="C472">
            <v>59021000</v>
          </cell>
          <cell r="D472" t="str">
            <v>Gains/LossesUP Sales</v>
          </cell>
          <cell r="E472" t="str">
            <v>426.</v>
          </cell>
          <cell r="F472">
            <v>0</v>
          </cell>
          <cell r="G472">
            <v>0</v>
          </cell>
          <cell r="H472">
            <v>0</v>
          </cell>
          <cell r="I472">
            <v>0</v>
          </cell>
          <cell r="J472">
            <v>0</v>
          </cell>
          <cell r="K472">
            <v>0</v>
          </cell>
          <cell r="L472">
            <v>0</v>
          </cell>
          <cell r="M472">
            <v>0</v>
          </cell>
          <cell r="N472">
            <v>0</v>
          </cell>
          <cell r="O472">
            <v>0</v>
          </cell>
          <cell r="P472">
            <v>0</v>
          </cell>
          <cell r="Q472">
            <v>0</v>
          </cell>
        </row>
        <row r="473">
          <cell r="A473" t="str">
            <v>P49</v>
          </cell>
          <cell r="B473" t="str">
            <v>Gain/Loss on sale of assets</v>
          </cell>
          <cell r="C473">
            <v>59022000</v>
          </cell>
          <cell r="D473" t="str">
            <v>Gain Acquis of Asset</v>
          </cell>
          <cell r="E473" t="str">
            <v>426.</v>
          </cell>
          <cell r="F473">
            <v>79392</v>
          </cell>
          <cell r="G473">
            <v>0</v>
          </cell>
          <cell r="H473">
            <v>0</v>
          </cell>
          <cell r="I473">
            <v>0</v>
          </cell>
          <cell r="J473">
            <v>0</v>
          </cell>
          <cell r="K473">
            <v>0</v>
          </cell>
          <cell r="L473">
            <v>0</v>
          </cell>
          <cell r="M473">
            <v>0</v>
          </cell>
          <cell r="N473">
            <v>0</v>
          </cell>
          <cell r="O473">
            <v>0</v>
          </cell>
          <cell r="P473">
            <v>0</v>
          </cell>
          <cell r="Q473">
            <v>0</v>
          </cell>
        </row>
        <row r="474">
          <cell r="A474" t="str">
            <v>P49 Total</v>
          </cell>
          <cell r="F474">
            <v>79392</v>
          </cell>
          <cell r="G474">
            <v>0</v>
          </cell>
          <cell r="H474">
            <v>0</v>
          </cell>
          <cell r="I474">
            <v>0</v>
          </cell>
          <cell r="J474">
            <v>0</v>
          </cell>
          <cell r="K474">
            <v>0</v>
          </cell>
          <cell r="L474">
            <v>0</v>
          </cell>
          <cell r="M474">
            <v>-1900000</v>
          </cell>
          <cell r="N474">
            <v>0</v>
          </cell>
          <cell r="O474">
            <v>0</v>
          </cell>
          <cell r="P474">
            <v>0</v>
          </cell>
          <cell r="Q474">
            <v>0</v>
          </cell>
        </row>
        <row r="475">
          <cell r="A475" t="str">
            <v>P52</v>
          </cell>
          <cell r="B475" t="str">
            <v>Allowance for funds used during construction</v>
          </cell>
          <cell r="C475">
            <v>70510000</v>
          </cell>
          <cell r="D475" t="str">
            <v>AFUDC-Equity</v>
          </cell>
          <cell r="E475" t="str">
            <v>420.</v>
          </cell>
          <cell r="F475">
            <v>-58346</v>
          </cell>
          <cell r="G475">
            <v>-64673</v>
          </cell>
          <cell r="H475">
            <v>-61490</v>
          </cell>
          <cell r="I475">
            <v>-61374</v>
          </cell>
          <cell r="J475">
            <v>-65385</v>
          </cell>
          <cell r="K475">
            <v>-65367</v>
          </cell>
          <cell r="L475">
            <v>-70350</v>
          </cell>
          <cell r="M475">
            <v>-60771</v>
          </cell>
          <cell r="N475">
            <v>-45812</v>
          </cell>
          <cell r="O475">
            <v>-39579</v>
          </cell>
          <cell r="P475">
            <v>-29839</v>
          </cell>
          <cell r="Q475">
            <v>-32800</v>
          </cell>
        </row>
        <row r="476">
          <cell r="A476" t="str">
            <v>P52 Total</v>
          </cell>
          <cell r="F476">
            <v>-58346</v>
          </cell>
          <cell r="G476">
            <v>-64673</v>
          </cell>
          <cell r="H476">
            <v>-61490</v>
          </cell>
          <cell r="I476">
            <v>-61374</v>
          </cell>
          <cell r="J476">
            <v>-65385</v>
          </cell>
          <cell r="K476">
            <v>-65367</v>
          </cell>
          <cell r="L476">
            <v>-70350</v>
          </cell>
          <cell r="M476">
            <v>-60771</v>
          </cell>
          <cell r="N476">
            <v>-45812</v>
          </cell>
          <cell r="O476">
            <v>-39579</v>
          </cell>
          <cell r="P476">
            <v>-29839</v>
          </cell>
          <cell r="Q476">
            <v>-32800</v>
          </cell>
        </row>
        <row r="477">
          <cell r="A477" t="str">
            <v>P53</v>
          </cell>
          <cell r="B477" t="str">
            <v>Other miscellaneous income</v>
          </cell>
          <cell r="C477">
            <v>71511000</v>
          </cell>
          <cell r="D477" t="str">
            <v>M&amp;J Revenues</v>
          </cell>
          <cell r="E477" t="str">
            <v>415.</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71521000</v>
          </cell>
          <cell r="D478" t="str">
            <v>M&amp;J Expenses</v>
          </cell>
          <cell r="E478" t="str">
            <v>416.</v>
          </cell>
          <cell r="F478">
            <v>0</v>
          </cell>
          <cell r="G478">
            <v>0</v>
          </cell>
          <cell r="H478">
            <v>-9629</v>
          </cell>
          <cell r="I478">
            <v>0</v>
          </cell>
          <cell r="J478">
            <v>-4705</v>
          </cell>
          <cell r="K478">
            <v>0</v>
          </cell>
          <cell r="L478">
            <v>0</v>
          </cell>
          <cell r="M478">
            <v>0</v>
          </cell>
          <cell r="N478">
            <v>0</v>
          </cell>
          <cell r="O478">
            <v>0</v>
          </cell>
          <cell r="P478">
            <v>0</v>
          </cell>
          <cell r="Q478">
            <v>0</v>
          </cell>
        </row>
        <row r="479">
          <cell r="A479" t="str">
            <v>P53</v>
          </cell>
          <cell r="B479" t="str">
            <v>Other miscellaneous income</v>
          </cell>
          <cell r="C479">
            <v>71611000</v>
          </cell>
          <cell r="D479" t="str">
            <v>Misc NU Revenue</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72801000</v>
          </cell>
          <cell r="D480" t="str">
            <v>Adv Rcpt Svcs Clrg</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72801100</v>
          </cell>
          <cell r="D481" t="str">
            <v>Adv Rcpt Non-Srv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v>
          </cell>
          <cell r="B482" t="str">
            <v>Other miscellaneous income</v>
          </cell>
          <cell r="C482">
            <v>72801300</v>
          </cell>
          <cell r="D482" t="str">
            <v>Adv Ref Non-Srv Clr</v>
          </cell>
          <cell r="E482" t="str">
            <v>421.</v>
          </cell>
          <cell r="F482">
            <v>0</v>
          </cell>
          <cell r="G482">
            <v>0</v>
          </cell>
          <cell r="H482">
            <v>0</v>
          </cell>
          <cell r="I482">
            <v>0</v>
          </cell>
          <cell r="J482">
            <v>0</v>
          </cell>
          <cell r="K482">
            <v>0</v>
          </cell>
          <cell r="L482">
            <v>0</v>
          </cell>
          <cell r="M482">
            <v>0</v>
          </cell>
          <cell r="N482">
            <v>0</v>
          </cell>
          <cell r="O482">
            <v>0</v>
          </cell>
          <cell r="P482">
            <v>0</v>
          </cell>
          <cell r="Q482">
            <v>0</v>
          </cell>
        </row>
        <row r="483">
          <cell r="A483" t="str">
            <v>P53</v>
          </cell>
          <cell r="B483" t="str">
            <v>Other miscellaneous income</v>
          </cell>
          <cell r="C483">
            <v>72802000</v>
          </cell>
          <cell r="D483" t="str">
            <v>CIAC Rcpt Svcs Clrg</v>
          </cell>
          <cell r="E483" t="str">
            <v>421.</v>
          </cell>
          <cell r="F483">
            <v>0</v>
          </cell>
          <cell r="G483">
            <v>0</v>
          </cell>
          <cell r="H483">
            <v>0</v>
          </cell>
          <cell r="I483">
            <v>0</v>
          </cell>
          <cell r="J483">
            <v>0</v>
          </cell>
          <cell r="K483">
            <v>0</v>
          </cell>
          <cell r="L483">
            <v>0</v>
          </cell>
          <cell r="M483">
            <v>0</v>
          </cell>
          <cell r="N483">
            <v>0</v>
          </cell>
          <cell r="O483">
            <v>0</v>
          </cell>
          <cell r="P483">
            <v>0</v>
          </cell>
          <cell r="Q483">
            <v>0</v>
          </cell>
        </row>
        <row r="484">
          <cell r="A484" t="str">
            <v>P53</v>
          </cell>
          <cell r="B484" t="str">
            <v>Other miscellaneous income</v>
          </cell>
          <cell r="C484">
            <v>72802100</v>
          </cell>
          <cell r="D484" t="str">
            <v>CIAC Rcpt Non-SrvClr</v>
          </cell>
          <cell r="E484" t="str">
            <v>421.</v>
          </cell>
          <cell r="F484">
            <v>0</v>
          </cell>
          <cell r="G484">
            <v>0</v>
          </cell>
          <cell r="H484">
            <v>0</v>
          </cell>
          <cell r="I484">
            <v>0</v>
          </cell>
          <cell r="J484">
            <v>0</v>
          </cell>
          <cell r="K484">
            <v>0</v>
          </cell>
          <cell r="L484">
            <v>0</v>
          </cell>
          <cell r="M484">
            <v>0</v>
          </cell>
          <cell r="N484">
            <v>0</v>
          </cell>
          <cell r="O484">
            <v>0</v>
          </cell>
          <cell r="P484">
            <v>0</v>
          </cell>
          <cell r="Q484">
            <v>0</v>
          </cell>
        </row>
        <row r="485">
          <cell r="A485" t="str">
            <v>P53</v>
          </cell>
          <cell r="B485" t="str">
            <v>Other miscellaneous income</v>
          </cell>
          <cell r="C485">
            <v>72803000</v>
          </cell>
          <cell r="D485" t="str">
            <v>Salvg/Scrap Rcpt Clr</v>
          </cell>
          <cell r="E485" t="str">
            <v>421.</v>
          </cell>
          <cell r="F485">
            <v>0</v>
          </cell>
          <cell r="G485">
            <v>0</v>
          </cell>
          <cell r="H485">
            <v>0</v>
          </cell>
          <cell r="I485">
            <v>0</v>
          </cell>
          <cell r="J485">
            <v>0</v>
          </cell>
          <cell r="K485">
            <v>0</v>
          </cell>
          <cell r="L485">
            <v>0</v>
          </cell>
          <cell r="M485">
            <v>0</v>
          </cell>
          <cell r="N485">
            <v>0</v>
          </cell>
          <cell r="O485">
            <v>0</v>
          </cell>
          <cell r="P485">
            <v>0</v>
          </cell>
          <cell r="Q485">
            <v>0</v>
          </cell>
        </row>
        <row r="486">
          <cell r="A486" t="str">
            <v>P53 Total</v>
          </cell>
          <cell r="F486">
            <v>0</v>
          </cell>
          <cell r="G486">
            <v>0</v>
          </cell>
          <cell r="H486">
            <v>-9629</v>
          </cell>
          <cell r="I486">
            <v>0</v>
          </cell>
          <cell r="J486">
            <v>-4705</v>
          </cell>
          <cell r="K486">
            <v>0</v>
          </cell>
          <cell r="L486">
            <v>0</v>
          </cell>
          <cell r="M486">
            <v>0</v>
          </cell>
          <cell r="N486">
            <v>0</v>
          </cell>
          <cell r="O486">
            <v>0</v>
          </cell>
          <cell r="P486">
            <v>0</v>
          </cell>
          <cell r="Q486">
            <v>0</v>
          </cell>
        </row>
        <row r="487">
          <cell r="A487" t="str">
            <v>P55</v>
          </cell>
          <cell r="B487" t="str">
            <v>Miscellaneous amortization</v>
          </cell>
          <cell r="C487">
            <v>75510000</v>
          </cell>
          <cell r="D487" t="str">
            <v>Amort UPAA</v>
          </cell>
          <cell r="E487" t="str">
            <v>426.</v>
          </cell>
          <cell r="F487">
            <v>-35</v>
          </cell>
          <cell r="G487">
            <v>-35</v>
          </cell>
          <cell r="H487">
            <v>-35</v>
          </cell>
          <cell r="I487">
            <v>-35</v>
          </cell>
          <cell r="J487">
            <v>-35</v>
          </cell>
          <cell r="K487">
            <v>-35</v>
          </cell>
          <cell r="L487">
            <v>0</v>
          </cell>
          <cell r="M487">
            <v>0</v>
          </cell>
          <cell r="N487">
            <v>0</v>
          </cell>
          <cell r="O487">
            <v>0</v>
          </cell>
          <cell r="P487">
            <v>0</v>
          </cell>
          <cell r="Q487">
            <v>0</v>
          </cell>
        </row>
        <row r="488">
          <cell r="A488" t="str">
            <v>P55 Total</v>
          </cell>
          <cell r="F488">
            <v>-35</v>
          </cell>
          <cell r="G488">
            <v>-35</v>
          </cell>
          <cell r="H488">
            <v>-35</v>
          </cell>
          <cell r="I488">
            <v>-35</v>
          </cell>
          <cell r="J488">
            <v>-35</v>
          </cell>
          <cell r="K488">
            <v>-35</v>
          </cell>
          <cell r="L488">
            <v>0</v>
          </cell>
          <cell r="M488">
            <v>0</v>
          </cell>
          <cell r="N488">
            <v>0</v>
          </cell>
          <cell r="O488">
            <v>0</v>
          </cell>
          <cell r="P488">
            <v>0</v>
          </cell>
          <cell r="Q488">
            <v>0</v>
          </cell>
        </row>
        <row r="489">
          <cell r="A489" t="str">
            <v>P56</v>
          </cell>
          <cell r="B489" t="str">
            <v>Other miscellaneous deductions</v>
          </cell>
          <cell r="C489">
            <v>71621000</v>
          </cell>
          <cell r="D489" t="str">
            <v>Misc NU Expense</v>
          </cell>
          <cell r="E489" t="str">
            <v>426.</v>
          </cell>
          <cell r="F489">
            <v>38843</v>
          </cell>
          <cell r="G489">
            <v>0</v>
          </cell>
          <cell r="H489">
            <v>0</v>
          </cell>
          <cell r="I489">
            <v>0</v>
          </cell>
          <cell r="J489">
            <v>0</v>
          </cell>
          <cell r="K489">
            <v>0</v>
          </cell>
          <cell r="L489">
            <v>0</v>
          </cell>
          <cell r="M489">
            <v>0</v>
          </cell>
          <cell r="N489">
            <v>0</v>
          </cell>
          <cell r="O489">
            <v>0</v>
          </cell>
          <cell r="P489">
            <v>0</v>
          </cell>
          <cell r="Q489">
            <v>0</v>
          </cell>
        </row>
        <row r="490">
          <cell r="A490" t="str">
            <v>P56</v>
          </cell>
          <cell r="B490" t="str">
            <v>Other miscellaneous deductions</v>
          </cell>
          <cell r="C490">
            <v>71712000</v>
          </cell>
          <cell r="D490" t="str">
            <v>Gn/Loss Othr Non-OP</v>
          </cell>
          <cell r="E490" t="str">
            <v>426.</v>
          </cell>
          <cell r="F490">
            <v>0</v>
          </cell>
          <cell r="G490">
            <v>0</v>
          </cell>
          <cell r="H490">
            <v>0</v>
          </cell>
          <cell r="I490">
            <v>8741</v>
          </cell>
          <cell r="J490">
            <v>-835</v>
          </cell>
          <cell r="K490">
            <v>7182</v>
          </cell>
          <cell r="L490">
            <v>0</v>
          </cell>
          <cell r="M490">
            <v>0</v>
          </cell>
          <cell r="N490">
            <v>0</v>
          </cell>
          <cell r="O490">
            <v>0</v>
          </cell>
          <cell r="P490">
            <v>0</v>
          </cell>
          <cell r="Q490">
            <v>0</v>
          </cell>
        </row>
        <row r="491">
          <cell r="A491" t="str">
            <v>P56</v>
          </cell>
          <cell r="B491" t="str">
            <v>Other miscellaneous deductions</v>
          </cell>
          <cell r="C491">
            <v>71810000</v>
          </cell>
          <cell r="D491" t="str">
            <v>Other Pension Cost</v>
          </cell>
          <cell r="E491" t="str">
            <v>604.8</v>
          </cell>
          <cell r="F491">
            <v>29997</v>
          </cell>
          <cell r="G491">
            <v>9999</v>
          </cell>
          <cell r="H491">
            <v>48766</v>
          </cell>
          <cell r="I491">
            <v>17752</v>
          </cell>
          <cell r="J491">
            <v>17752</v>
          </cell>
          <cell r="K491">
            <v>17752</v>
          </cell>
          <cell r="L491">
            <v>0</v>
          </cell>
          <cell r="M491">
            <v>0</v>
          </cell>
          <cell r="N491">
            <v>0</v>
          </cell>
          <cell r="O491">
            <v>0</v>
          </cell>
          <cell r="P491">
            <v>196</v>
          </cell>
          <cell r="Q491">
            <v>196</v>
          </cell>
        </row>
      </sheetData>
      <sheetData sheetId="4">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zoomScale="80" zoomScaleNormal="80" workbookViewId="0"/>
  </sheetViews>
  <sheetFormatPr defaultColWidth="9.33203125" defaultRowHeight="14.4"/>
  <cols>
    <col min="1" max="1" width="48.33203125" style="2" bestFit="1" customWidth="1"/>
    <col min="2" max="2" width="38.5546875" style="10" bestFit="1" customWidth="1"/>
    <col min="3" max="3" width="12.33203125" style="2" bestFit="1" customWidth="1"/>
    <col min="4" max="4" width="19.33203125" style="2" bestFit="1" customWidth="1"/>
    <col min="5" max="5" width="7.33203125" style="2" bestFit="1" customWidth="1"/>
    <col min="6" max="6" width="14.6640625" style="2" bestFit="1" customWidth="1"/>
    <col min="7" max="7" width="10.6640625" style="2" customWidth="1"/>
    <col min="8" max="8" width="9.33203125" style="2"/>
    <col min="9" max="9" width="38.5546875" style="2" customWidth="1"/>
    <col min="10" max="10" width="10.33203125" style="2" bestFit="1" customWidth="1"/>
    <col min="11" max="11" width="18.44140625" style="2" bestFit="1" customWidth="1"/>
    <col min="12" max="12" width="6.6640625" style="2" bestFit="1" customWidth="1"/>
    <col min="13" max="24" width="11.33203125" style="2" bestFit="1" customWidth="1"/>
    <col min="25" max="25" width="12.33203125" style="2" bestFit="1" customWidth="1"/>
    <col min="26" max="16384" width="9.33203125" style="2"/>
  </cols>
  <sheetData>
    <row r="1" spans="1:27">
      <c r="A1" s="2" t="str">
        <f>'[1]Rate Case Constants'!$C$9</f>
        <v>Kentucky American Water Company</v>
      </c>
    </row>
    <row r="2" spans="1:27">
      <c r="A2" s="2" t="str">
        <f>'[1]Rate Case Constants'!$C$10</f>
        <v>KENTUCKY AMERICAN WATER COMPANY</v>
      </c>
    </row>
    <row r="3" spans="1:27">
      <c r="A3" s="2" t="str">
        <f>'[1]Rate Case Constants'!$C$11</f>
        <v>Case No. 2018-00358</v>
      </c>
    </row>
    <row r="4" spans="1:27">
      <c r="A4" s="19">
        <f>'[1]Rate Case Constants'!$C$12</f>
        <v>43524</v>
      </c>
      <c r="B4" s="20"/>
    </row>
    <row r="5" spans="1:27">
      <c r="A5" s="21" t="str">
        <f>'[1]Rate Case Constants'!$C$13</f>
        <v>June 30, 2020</v>
      </c>
      <c r="B5" s="22"/>
    </row>
    <row r="6" spans="1:27">
      <c r="A6" s="21" t="str">
        <f>'[1]Rate Case Constants'!$C$14</f>
        <v>For the 12 Months Ending June 30, 2020</v>
      </c>
      <c r="B6" s="22"/>
    </row>
    <row r="7" spans="1:27">
      <c r="A7" s="2" t="str">
        <f>'[1]Rate Case Constants'!$C$15</f>
        <v>Base Year for the 12 Months Ended February 28, 2019</v>
      </c>
      <c r="B7" s="2" t="str">
        <f>'[1]Rate Case Constants'!$D$15</f>
        <v>Base Year at 2/28/19</v>
      </c>
      <c r="C7" s="2" t="str">
        <f>'[1]Rate Case Constants'!$E$15</f>
        <v>Base Year for the 12 Months Ended 2/28/19</v>
      </c>
    </row>
    <row r="8" spans="1:27">
      <c r="A8" s="2" t="str">
        <f>'[1]Rate Case Constants'!$C$16</f>
        <v>Base Year Adjustment</v>
      </c>
      <c r="C8" s="10"/>
    </row>
    <row r="9" spans="1:27">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28</v>
      </c>
      <c r="Q9" s="30"/>
      <c r="AA9" s="68" t="s">
        <v>43</v>
      </c>
    </row>
    <row r="10" spans="1:27">
      <c r="A10" s="2" t="str">
        <f>'[1]Rate Case Constants'!$C$18</f>
        <v>Attrition Year Adjustment at Present Rates:</v>
      </c>
      <c r="H10" s="31" t="s">
        <v>25</v>
      </c>
      <c r="I10" s="31" t="s">
        <v>13</v>
      </c>
      <c r="J10" s="31" t="s">
        <v>14</v>
      </c>
      <c r="K10" s="31" t="s">
        <v>6</v>
      </c>
      <c r="L10" s="11" t="s">
        <v>15</v>
      </c>
      <c r="M10" s="32">
        <v>43160</v>
      </c>
      <c r="N10" s="32">
        <v>43191</v>
      </c>
      <c r="O10" s="32">
        <v>43221</v>
      </c>
      <c r="P10" s="32">
        <v>43252</v>
      </c>
      <c r="Q10" s="32">
        <v>43282</v>
      </c>
      <c r="R10" s="32">
        <v>43313</v>
      </c>
      <c r="S10" s="32">
        <v>43344</v>
      </c>
      <c r="T10" s="32">
        <v>43374</v>
      </c>
      <c r="U10" s="32">
        <v>43405</v>
      </c>
      <c r="V10" s="32">
        <v>43435</v>
      </c>
      <c r="W10" s="32">
        <v>43466</v>
      </c>
      <c r="X10" s="32">
        <v>43497</v>
      </c>
      <c r="Y10" s="31" t="s">
        <v>26</v>
      </c>
      <c r="Z10" s="31" t="s">
        <v>42</v>
      </c>
      <c r="AA10" s="31" t="s">
        <v>42</v>
      </c>
    </row>
    <row r="11" spans="1:27">
      <c r="A11" s="23" t="str">
        <f>'[1]Rate Case Constants'!$C$19</f>
        <v>Attrition Year at Present Rates</v>
      </c>
      <c r="B11" s="24"/>
    </row>
    <row r="12" spans="1:27">
      <c r="A12" s="23" t="str">
        <f>'[1]Rate Case Constants'!$C$20</f>
        <v>Adjustments for Proposed Rates:</v>
      </c>
      <c r="B12" s="24"/>
      <c r="H12" s="2" t="str">
        <f>IFERROR(INDEX('[1]Link Out Monthly BY'!$A$6:$A$491,MATCH($J12,'[1]Link Out Monthly BY'!$C$6:$C$491,0),1),"")</f>
        <v>P29</v>
      </c>
      <c r="I12" s="2" t="str">
        <f>IFERROR(INDEX('[1]Link Out Monthly BY'!$B$6:$B$491,MATCH($J12,'[1]Link Out Monthly BY'!$C$6:$C$491,0),1),"")</f>
        <v>Employee related expense travel &amp; entertainme</v>
      </c>
      <c r="J12" s="27">
        <v>52534000</v>
      </c>
      <c r="K12" s="2" t="str">
        <f>IFERROR(INDEX('[1]Link Out Monthly BY'!$D$6:$D$491,MATCH($J12,'[1]Link Out Monthly BY'!$C$6:$C$491,0),1),"")</f>
        <v>Employee Expenses</v>
      </c>
      <c r="L12" s="2" t="str">
        <f>IFERROR(INDEX('[1]Link Out Monthly BY'!$E$6:$E$491,MATCH($J12,'[1]Link Out Monthly BY'!$C$6:$C$491,0),1),"")</f>
        <v>675.8</v>
      </c>
      <c r="M12" s="30">
        <f>IFERROR(INDEX('[1]Link Out Monthly BY'!$F$6:$F$491,MATCH($J12,'[1]Link Out Monthly BY'!$C$6:$C$491,0),1),"")</f>
        <v>419</v>
      </c>
      <c r="N12" s="30">
        <f>IFERROR(INDEX('[1]Link Out Monthly BY'!$G$6:$G$491,MATCH($J12,'[1]Link Out Monthly BY'!$C$6:$C$491,0),1),"")</f>
        <v>10037</v>
      </c>
      <c r="O12" s="30">
        <f>IFERROR(INDEX('[1]Link Out Monthly BY'!$H$6:$H$491,MATCH($J12,'[1]Link Out Monthly BY'!$C$6:$C$491,0),1),"")</f>
        <v>-1015</v>
      </c>
      <c r="P12" s="30">
        <f>IFERROR(INDEX('[1]Link Out Monthly BY'!$I$6:$I$491,MATCH($J12,'[1]Link Out Monthly BY'!$C$6:$C$491,0),1),"")</f>
        <v>11320</v>
      </c>
      <c r="Q12" s="30">
        <f>IFERROR(INDEX('[1]Link Out Monthly BY'!$J$6:$J$491,MATCH($J12,'[1]Link Out Monthly BY'!$C$6:$C$491,0),1),"")</f>
        <v>7547</v>
      </c>
      <c r="R12" s="30">
        <f>IFERROR(INDEX('[1]Link Out Monthly BY'!$K$6:$K$491,MATCH($J12,'[1]Link Out Monthly BY'!$C$6:$C$491,0),1),"")</f>
        <v>2110</v>
      </c>
      <c r="S12" s="30">
        <f>IFERROR(INDEX('[1]Link Out Monthly BY'!$L$6:$L$491,MATCH($J12,'[1]Link Out Monthly BY'!$C$6:$C$491,0),1),"")</f>
        <v>9187</v>
      </c>
      <c r="T12" s="30">
        <f>IFERROR(INDEX('[1]Link Out Monthly BY'!$M$6:$M$491,MATCH($J12,'[1]Link Out Monthly BY'!$C$6:$C$491,0),1),"")</f>
        <v>4845</v>
      </c>
      <c r="U12" s="30">
        <f>IFERROR(INDEX('[1]Link Out Monthly BY'!$N$6:$N$491,MATCH($J12,'[1]Link Out Monthly BY'!$C$6:$C$491,0),1),"")</f>
        <v>6871</v>
      </c>
      <c r="V12" s="30">
        <f>IFERROR(INDEX('[1]Link Out Monthly BY'!$O$6:$O$491,MATCH($J12,'[1]Link Out Monthly BY'!$C$6:$C$491,0),1),"")</f>
        <v>7490</v>
      </c>
      <c r="W12" s="30">
        <f>IFERROR(INDEX('[1]Link Out Monthly BY'!$P$6:$P$491,MATCH($J12,'[1]Link Out Monthly BY'!$C$6:$C$491,0),1),"")</f>
        <v>7717</v>
      </c>
      <c r="X12" s="30">
        <f>IFERROR(INDEX('[1]Link Out Monthly BY'!$Q$6:$Q$491,MATCH($J12,'[1]Link Out Monthly BY'!$C$6:$C$491,0),1),"")</f>
        <v>5717</v>
      </c>
      <c r="Y12" s="30">
        <f t="shared" ref="Y12:Y17" si="0">SUM(M12:X12)</f>
        <v>72245</v>
      </c>
      <c r="Z12" s="66">
        <f>IFERROR(INDEX('[1]Link Out Monthly BY'!$T$6:$T$491,MATCH($J12,'[1]Link Out Monthly BY'!$C$6:$C$491,0),1),"")</f>
        <v>0.49131818255237358</v>
      </c>
      <c r="AA12" s="66">
        <f>Y12/SUM($Y$12:$Y$16)</f>
        <v>0.61917209461775802</v>
      </c>
    </row>
    <row r="13" spans="1:27">
      <c r="A13" s="23" t="str">
        <f>'[1]Rate Case Constants'!$C$21</f>
        <v>Attrition Year at Proposed Rates</v>
      </c>
      <c r="B13" s="24"/>
      <c r="H13" s="2" t="str">
        <f>IFERROR(INDEX('[1]Link Out Monthly BY'!$A$6:$A$491,MATCH($J13,'[1]Link Out Monthly BY'!$C$6:$C$491,0),1),"")</f>
        <v>P29</v>
      </c>
      <c r="I13" s="2" t="str">
        <f>IFERROR(INDEX('[1]Link Out Monthly BY'!$B$6:$B$491,MATCH($J13,'[1]Link Out Monthly BY'!$C$6:$C$491,0),1),"")</f>
        <v>Employee related expense travel &amp; entertainme</v>
      </c>
      <c r="J13" s="27">
        <v>52534021</v>
      </c>
      <c r="K13" s="2" t="str">
        <f>IFERROR(INDEX('[1]Link Out Monthly BY'!$D$6:$D$491,MATCH($J13,'[1]Link Out Monthly BY'!$C$6:$C$491,0),1),"")</f>
        <v>Travel - Meals</v>
      </c>
      <c r="L13" s="2" t="str">
        <f>IFERROR(INDEX('[1]Link Out Monthly BY'!$E$6:$E$491,MATCH($J13,'[1]Link Out Monthly BY'!$C$6:$C$491,0),1),"")</f>
        <v>675.8</v>
      </c>
      <c r="M13" s="30">
        <f>IFERROR(INDEX('[1]Link Out Monthly BY'!$F$6:$F$491,MATCH($J13,'[1]Link Out Monthly BY'!$C$6:$C$491,0),1),"")</f>
        <v>0</v>
      </c>
      <c r="N13" s="30">
        <f>IFERROR(INDEX('[1]Link Out Monthly BY'!$G$6:$G$491,MATCH($J13,'[1]Link Out Monthly BY'!$C$6:$C$491,0),1),"")</f>
        <v>0</v>
      </c>
      <c r="O13" s="30">
        <f>IFERROR(INDEX('[1]Link Out Monthly BY'!$H$6:$H$491,MATCH($J13,'[1]Link Out Monthly BY'!$C$6:$C$491,0),1),"")</f>
        <v>0</v>
      </c>
      <c r="P13" s="30">
        <f>IFERROR(INDEX('[1]Link Out Monthly BY'!$I$6:$I$491,MATCH($J13,'[1]Link Out Monthly BY'!$C$6:$C$491,0),1),"")</f>
        <v>0</v>
      </c>
      <c r="Q13" s="30">
        <f>IFERROR(INDEX('[1]Link Out Monthly BY'!$J$6:$J$491,MATCH($J13,'[1]Link Out Monthly BY'!$C$6:$C$491,0),1),"")</f>
        <v>0</v>
      </c>
      <c r="R13" s="30">
        <f>IFERROR(INDEX('[1]Link Out Monthly BY'!$K$6:$K$491,MATCH($J13,'[1]Link Out Monthly BY'!$C$6:$C$491,0),1),"")</f>
        <v>0</v>
      </c>
      <c r="S13" s="30">
        <f>IFERROR(INDEX('[1]Link Out Monthly BY'!$L$6:$L$491,MATCH($J13,'[1]Link Out Monthly BY'!$C$6:$C$491,0),1),"")</f>
        <v>0</v>
      </c>
      <c r="T13" s="30">
        <f>IFERROR(INDEX('[1]Link Out Monthly BY'!$M$6:$M$491,MATCH($J13,'[1]Link Out Monthly BY'!$C$6:$C$491,0),1),"")</f>
        <v>0</v>
      </c>
      <c r="U13" s="30">
        <f>IFERROR(INDEX('[1]Link Out Monthly BY'!$N$6:$N$491,MATCH($J13,'[1]Link Out Monthly BY'!$C$6:$C$491,0),1),"")</f>
        <v>0</v>
      </c>
      <c r="V13" s="30">
        <f>IFERROR(INDEX('[1]Link Out Monthly BY'!$O$6:$O$491,MATCH($J13,'[1]Link Out Monthly BY'!$C$6:$C$491,0),1),"")</f>
        <v>0</v>
      </c>
      <c r="W13" s="30">
        <f>IFERROR(INDEX('[1]Link Out Monthly BY'!$P$6:$P$491,MATCH($J13,'[1]Link Out Monthly BY'!$C$6:$C$491,0),1),"")</f>
        <v>0</v>
      </c>
      <c r="X13" s="30">
        <f>IFERROR(INDEX('[1]Link Out Monthly BY'!$Q$6:$Q$491,MATCH($J13,'[1]Link Out Monthly BY'!$C$6:$C$491,0),1),"")</f>
        <v>0</v>
      </c>
      <c r="Y13" s="30">
        <f t="shared" si="0"/>
        <v>0</v>
      </c>
      <c r="Z13" s="66">
        <f>IFERROR(INDEX('[1]Link Out Monthly BY'!$T$6:$T$491,MATCH($J13,'[1]Link Out Monthly BY'!$C$6:$C$491,0),1),"")</f>
        <v>0</v>
      </c>
      <c r="AA13" s="66">
        <f t="shared" ref="AA13:AA16" si="1">Y13/SUM($Y$12:$Y$16)</f>
        <v>0</v>
      </c>
    </row>
    <row r="14" spans="1:27">
      <c r="H14" s="2" t="str">
        <f>IFERROR(INDEX('[1]Link Out Monthly BY'!$A$6:$A$491,MATCH($J14,'[1]Link Out Monthly BY'!$C$6:$C$491,0),1),"")</f>
        <v>P29</v>
      </c>
      <c r="I14" s="2" t="str">
        <f>IFERROR(INDEX('[1]Link Out Monthly BY'!$B$6:$B$491,MATCH($J14,'[1]Link Out Monthly BY'!$C$6:$C$491,0),1),"")</f>
        <v>Employee related expense travel &amp; entertainme</v>
      </c>
      <c r="J14" s="27">
        <v>52534200</v>
      </c>
      <c r="K14" s="2" t="str">
        <f>IFERROR(INDEX('[1]Link Out Monthly BY'!$D$6:$D$491,MATCH($J14,'[1]Link Out Monthly BY'!$C$6:$C$491,0),1),"")</f>
        <v>Conferences &amp; Reg</v>
      </c>
      <c r="L14" s="2" t="str">
        <f>IFERROR(INDEX('[1]Link Out Monthly BY'!$E$6:$E$491,MATCH($J14,'[1]Link Out Monthly BY'!$C$6:$C$491,0),1),"")</f>
        <v>675.8</v>
      </c>
      <c r="M14" s="30">
        <f>IFERROR(INDEX('[1]Link Out Monthly BY'!$F$6:$F$491,MATCH($J14,'[1]Link Out Monthly BY'!$C$6:$C$491,0),1),"")</f>
        <v>630</v>
      </c>
      <c r="N14" s="30">
        <f>IFERROR(INDEX('[1]Link Out Monthly BY'!$G$6:$G$491,MATCH($J14,'[1]Link Out Monthly BY'!$C$6:$C$491,0),1),"")</f>
        <v>538</v>
      </c>
      <c r="O14" s="30">
        <f>IFERROR(INDEX('[1]Link Out Monthly BY'!$H$6:$H$491,MATCH($J14,'[1]Link Out Monthly BY'!$C$6:$C$491,0),1),"")</f>
        <v>532</v>
      </c>
      <c r="P14" s="30">
        <f>IFERROR(INDEX('[1]Link Out Monthly BY'!$I$6:$I$491,MATCH($J14,'[1]Link Out Monthly BY'!$C$6:$C$491,0),1),"")</f>
        <v>499</v>
      </c>
      <c r="Q14" s="30">
        <f>IFERROR(INDEX('[1]Link Out Monthly BY'!$J$6:$J$491,MATCH($J14,'[1]Link Out Monthly BY'!$C$6:$C$491,0),1),"")</f>
        <v>1829</v>
      </c>
      <c r="R14" s="30">
        <f>IFERROR(INDEX('[1]Link Out Monthly BY'!$K$6:$K$491,MATCH($J14,'[1]Link Out Monthly BY'!$C$6:$C$491,0),1),"")</f>
        <v>367</v>
      </c>
      <c r="S14" s="30">
        <f>IFERROR(INDEX('[1]Link Out Monthly BY'!$L$6:$L$491,MATCH($J14,'[1]Link Out Monthly BY'!$C$6:$C$491,0),1),"")</f>
        <v>717</v>
      </c>
      <c r="T14" s="30">
        <f>IFERROR(INDEX('[1]Link Out Monthly BY'!$M$6:$M$491,MATCH($J14,'[1]Link Out Monthly BY'!$C$6:$C$491,0),1),"")</f>
        <v>717</v>
      </c>
      <c r="U14" s="30">
        <f>IFERROR(INDEX('[1]Link Out Monthly BY'!$N$6:$N$491,MATCH($J14,'[1]Link Out Monthly BY'!$C$6:$C$491,0),1),"")</f>
        <v>517</v>
      </c>
      <c r="V14" s="30">
        <f>IFERROR(INDEX('[1]Link Out Monthly BY'!$O$6:$O$491,MATCH($J14,'[1]Link Out Monthly BY'!$C$6:$C$491,0),1),"")</f>
        <v>517</v>
      </c>
      <c r="W14" s="30">
        <f>IFERROR(INDEX('[1]Link Out Monthly BY'!$P$6:$P$491,MATCH($J14,'[1]Link Out Monthly BY'!$C$6:$C$491,0),1),"")</f>
        <v>1025</v>
      </c>
      <c r="X14" s="30">
        <f>IFERROR(INDEX('[1]Link Out Monthly BY'!$Q$6:$Q$491,MATCH($J14,'[1]Link Out Monthly BY'!$C$6:$C$491,0),1),"")</f>
        <v>925</v>
      </c>
      <c r="Y14" s="30">
        <f t="shared" si="0"/>
        <v>8813</v>
      </c>
      <c r="Z14" s="66">
        <f>IFERROR(INDEX('[1]Link Out Monthly BY'!$T$6:$T$491,MATCH($J14,'[1]Link Out Monthly BY'!$C$6:$C$491,0),1),"")</f>
        <v>7.0989000339196584E-2</v>
      </c>
      <c r="AA14" s="66">
        <f t="shared" si="1"/>
        <v>7.5531367843675007E-2</v>
      </c>
    </row>
    <row r="15" spans="1:27">
      <c r="A15" s="25" t="str">
        <f>'[1]Rate Case Constants'!$C$24</f>
        <v>Type of Filing: __X__ Original  _____ Updated  _____ Revised</v>
      </c>
      <c r="B15" s="26"/>
      <c r="H15" s="2" t="str">
        <f>IFERROR(INDEX('[1]Link Out Monthly BY'!$A$6:$A$491,MATCH($J15,'[1]Link Out Monthly BY'!$C$6:$C$491,0),1),"")</f>
        <v>P29</v>
      </c>
      <c r="I15" s="2" t="str">
        <f>IFERROR(INDEX('[1]Link Out Monthly BY'!$B$6:$B$491,MATCH($J15,'[1]Link Out Monthly BY'!$C$6:$C$491,0),1),"")</f>
        <v>Employee related expense travel &amp; entertainme</v>
      </c>
      <c r="J15" s="27">
        <v>52535000</v>
      </c>
      <c r="K15" s="2" t="str">
        <f>IFERROR(INDEX('[1]Link Out Monthly BY'!$D$6:$D$491,MATCH($J15,'[1]Link Out Monthly BY'!$C$6:$C$491,0),1),"")</f>
        <v>Meals Deductible</v>
      </c>
      <c r="L15" s="2" t="str">
        <f>IFERROR(INDEX('[1]Link Out Monthly BY'!$E$6:$E$491,MATCH($J15,'[1]Link Out Monthly BY'!$C$6:$C$491,0),1),"")</f>
        <v>675.8</v>
      </c>
      <c r="M15" s="30">
        <f>IFERROR(INDEX('[1]Link Out Monthly BY'!$F$6:$F$491,MATCH($J15,'[1]Link Out Monthly BY'!$C$6:$C$491,0),1),"")</f>
        <v>4480</v>
      </c>
      <c r="N15" s="30">
        <f>IFERROR(INDEX('[1]Link Out Monthly BY'!$G$6:$G$491,MATCH($J15,'[1]Link Out Monthly BY'!$C$6:$C$491,0),1),"")</f>
        <v>2974</v>
      </c>
      <c r="O15" s="30">
        <f>IFERROR(INDEX('[1]Link Out Monthly BY'!$H$6:$H$491,MATCH($J15,'[1]Link Out Monthly BY'!$C$6:$C$491,0),1),"")</f>
        <v>935</v>
      </c>
      <c r="P15" s="30">
        <f>IFERROR(INDEX('[1]Link Out Monthly BY'!$I$6:$I$491,MATCH($J15,'[1]Link Out Monthly BY'!$C$6:$C$491,0),1),"")</f>
        <v>1928</v>
      </c>
      <c r="Q15" s="30">
        <f>IFERROR(INDEX('[1]Link Out Monthly BY'!$J$6:$J$491,MATCH($J15,'[1]Link Out Monthly BY'!$C$6:$C$491,0),1),"")</f>
        <v>2508</v>
      </c>
      <c r="R15" s="30">
        <f>IFERROR(INDEX('[1]Link Out Monthly BY'!$K$6:$K$491,MATCH($J15,'[1]Link Out Monthly BY'!$C$6:$C$491,0),1),"")</f>
        <v>4239</v>
      </c>
      <c r="S15" s="30">
        <f>IFERROR(INDEX('[1]Link Out Monthly BY'!$L$6:$L$491,MATCH($J15,'[1]Link Out Monthly BY'!$C$6:$C$491,0),1),"")</f>
        <v>3091</v>
      </c>
      <c r="T15" s="30">
        <f>IFERROR(INDEX('[1]Link Out Monthly BY'!$M$6:$M$491,MATCH($J15,'[1]Link Out Monthly BY'!$C$6:$C$491,0),1),"")</f>
        <v>4688</v>
      </c>
      <c r="U15" s="30">
        <f>IFERROR(INDEX('[1]Link Out Monthly BY'!$N$6:$N$491,MATCH($J15,'[1]Link Out Monthly BY'!$C$6:$C$491,0),1),"")</f>
        <v>2539</v>
      </c>
      <c r="V15" s="30">
        <f>IFERROR(INDEX('[1]Link Out Monthly BY'!$O$6:$O$491,MATCH($J15,'[1]Link Out Monthly BY'!$C$6:$C$491,0),1),"")</f>
        <v>2816</v>
      </c>
      <c r="W15" s="30">
        <f>IFERROR(INDEX('[1]Link Out Monthly BY'!$P$6:$P$491,MATCH($J15,'[1]Link Out Monthly BY'!$C$6:$C$491,0),1),"")</f>
        <v>2838</v>
      </c>
      <c r="X15" s="30">
        <f>IFERROR(INDEX('[1]Link Out Monthly BY'!$Q$6:$Q$491,MATCH($J15,'[1]Link Out Monthly BY'!$C$6:$C$491,0),1),"")</f>
        <v>2586</v>
      </c>
      <c r="Y15" s="30">
        <f t="shared" si="0"/>
        <v>35622</v>
      </c>
      <c r="Z15" s="66">
        <f>IFERROR(INDEX('[1]Link Out Monthly BY'!$T$6:$T$491,MATCH($J15,'[1]Link Out Monthly BY'!$C$6:$C$491,0),1),"")</f>
        <v>0.275621456607065</v>
      </c>
      <c r="AA15" s="66">
        <f t="shared" si="1"/>
        <v>0.305296537538567</v>
      </c>
    </row>
    <row r="16" spans="1:27">
      <c r="A16" s="25" t="str">
        <f>'[1]Rate Case Constants'!$C$25</f>
        <v>Type of Filing: _____ Original  __X__ Updated  _____ Revised</v>
      </c>
      <c r="B16" s="26"/>
      <c r="H16" s="2" t="str">
        <f>IFERROR(INDEX('[1]Link Out Monthly BY'!$A$6:$A$491,MATCH($J16,'[1]Link Out Monthly BY'!$C$6:$C$491,0),1),"")</f>
        <v>P29</v>
      </c>
      <c r="I16" s="2" t="str">
        <f>IFERROR(INDEX('[1]Link Out Monthly BY'!$B$6:$B$491,MATCH($J16,'[1]Link Out Monthly BY'!$C$6:$C$491,0),1),"")</f>
        <v>Employee related expense travel &amp; entertainme</v>
      </c>
      <c r="J16" s="27">
        <v>52535100</v>
      </c>
      <c r="K16" s="2" t="str">
        <f>IFERROR(INDEX('[1]Link Out Monthly BY'!$D$6:$D$491,MATCH($J16,'[1]Link Out Monthly BY'!$C$6:$C$491,0),1),"")</f>
        <v>Meals Nondeductible</v>
      </c>
      <c r="L16" s="2" t="str">
        <f>IFERROR(INDEX('[1]Link Out Monthly BY'!$E$6:$E$491,MATCH($J16,'[1]Link Out Monthly BY'!$C$6:$C$491,0),1),"")</f>
        <v>675.8</v>
      </c>
      <c r="M16" s="30">
        <f>IFERROR(INDEX('[1]Link Out Monthly BY'!$F$6:$F$491,MATCH($J16,'[1]Link Out Monthly BY'!$C$6:$C$491,0),1),"")</f>
        <v>0</v>
      </c>
      <c r="N16" s="30">
        <f>IFERROR(INDEX('[1]Link Out Monthly BY'!$G$6:$G$491,MATCH($J16,'[1]Link Out Monthly BY'!$C$6:$C$491,0),1),"")</f>
        <v>0</v>
      </c>
      <c r="O16" s="30">
        <f>IFERROR(INDEX('[1]Link Out Monthly BY'!$H$6:$H$491,MATCH($J16,'[1]Link Out Monthly BY'!$C$6:$C$491,0),1),"")</f>
        <v>0</v>
      </c>
      <c r="P16" s="30">
        <f>IFERROR(INDEX('[1]Link Out Monthly BY'!$I$6:$I$491,MATCH($J16,'[1]Link Out Monthly BY'!$C$6:$C$491,0),1),"")</f>
        <v>0</v>
      </c>
      <c r="Q16" s="30">
        <f>IFERROR(INDEX('[1]Link Out Monthly BY'!$J$6:$J$491,MATCH($J16,'[1]Link Out Monthly BY'!$C$6:$C$491,0),1),"")</f>
        <v>0</v>
      </c>
      <c r="R16" s="30">
        <f>IFERROR(INDEX('[1]Link Out Monthly BY'!$K$6:$K$491,MATCH($J16,'[1]Link Out Monthly BY'!$C$6:$C$491,0),1),"")</f>
        <v>0</v>
      </c>
      <c r="S16" s="30">
        <f>IFERROR(INDEX('[1]Link Out Monthly BY'!$L$6:$L$491,MATCH($J16,'[1]Link Out Monthly BY'!$C$6:$C$491,0),1),"")</f>
        <v>0</v>
      </c>
      <c r="T16" s="30">
        <f>IFERROR(INDEX('[1]Link Out Monthly BY'!$M$6:$M$491,MATCH($J16,'[1]Link Out Monthly BY'!$C$6:$C$491,0),1),"")</f>
        <v>0</v>
      </c>
      <c r="U16" s="30">
        <f>IFERROR(INDEX('[1]Link Out Monthly BY'!$N$6:$N$491,MATCH($J16,'[1]Link Out Monthly BY'!$C$6:$C$491,0),1),"")</f>
        <v>0</v>
      </c>
      <c r="V16" s="30">
        <f>IFERROR(INDEX('[1]Link Out Monthly BY'!$O$6:$O$491,MATCH($J16,'[1]Link Out Monthly BY'!$C$6:$C$491,0),1),"")</f>
        <v>0</v>
      </c>
      <c r="W16" s="30">
        <f>IFERROR(INDEX('[1]Link Out Monthly BY'!$P$6:$P$491,MATCH($J16,'[1]Link Out Monthly BY'!$C$6:$C$491,0),1),"")</f>
        <v>0</v>
      </c>
      <c r="X16" s="30">
        <f>IFERROR(INDEX('[1]Link Out Monthly BY'!$Q$6:$Q$491,MATCH($J16,'[1]Link Out Monthly BY'!$C$6:$C$491,0),1),"")</f>
        <v>0</v>
      </c>
      <c r="Y16" s="30">
        <f t="shared" si="0"/>
        <v>0</v>
      </c>
      <c r="Z16" s="66">
        <f>IFERROR(INDEX('[1]Link Out Monthly BY'!$T$6:$T$491,MATCH($J16,'[1]Link Out Monthly BY'!$C$6:$C$491,0),1),"")</f>
        <v>0</v>
      </c>
      <c r="AA16" s="66">
        <f t="shared" si="1"/>
        <v>0</v>
      </c>
    </row>
    <row r="17" spans="1:27">
      <c r="A17" s="25" t="str">
        <f>'[1]Rate Case Constants'!$C$26</f>
        <v>Type of Filing: _____ Original  _____ Updated  __X__ Revised</v>
      </c>
      <c r="B17" s="26"/>
      <c r="H17" s="2" t="str">
        <f>IFERROR(INDEX('[1]Link Out Monthly BY'!$A$6:$A$491,MATCH($J17,'[1]Link Out Monthly BY'!$C$6:$C$491,0),1),"")</f>
        <v>P29</v>
      </c>
      <c r="I17" s="2" t="str">
        <f>IFERROR(INDEX('[1]Link Out Monthly BY'!$B$6:$B$491,MATCH($J17,'[1]Link Out Monthly BY'!$C$6:$C$491,0),1),"")</f>
        <v>Employee related expense travel &amp; entertainme</v>
      </c>
      <c r="J17" s="27">
        <v>52567000</v>
      </c>
      <c r="K17" s="2" t="str">
        <f>IFERROR(INDEX('[1]Link Out Monthly BY'!$D$6:$D$491,MATCH($J17,'[1]Link Out Monthly BY'!$C$6:$C$491,0),1),"")</f>
        <v>Relocation Expenses</v>
      </c>
      <c r="L17" s="2" t="str">
        <f>IFERROR(INDEX('[1]Link Out Monthly BY'!$E$6:$E$491,MATCH($J17,'[1]Link Out Monthly BY'!$C$6:$C$491,0),1),"")</f>
        <v>675.8</v>
      </c>
      <c r="M17" s="30">
        <f>IFERROR(INDEX('[1]Link Out Monthly BY'!$F$6:$F$491,MATCH($J17,'[1]Link Out Monthly BY'!$C$6:$C$491,0),1),"")</f>
        <v>5716</v>
      </c>
      <c r="N17" s="30">
        <f>IFERROR(INDEX('[1]Link Out Monthly BY'!$G$6:$G$491,MATCH($J17,'[1]Link Out Monthly BY'!$C$6:$C$491,0),1),"")</f>
        <v>7316</v>
      </c>
      <c r="O17" s="30">
        <f>IFERROR(INDEX('[1]Link Out Monthly BY'!$H$6:$H$491,MATCH($J17,'[1]Link Out Monthly BY'!$C$6:$C$491,0),1),"")</f>
        <v>1326</v>
      </c>
      <c r="P17" s="30">
        <f>IFERROR(INDEX('[1]Link Out Monthly BY'!$I$6:$I$491,MATCH($J17,'[1]Link Out Monthly BY'!$C$6:$C$491,0),1),"")</f>
        <v>24138</v>
      </c>
      <c r="Q17" s="30">
        <f>IFERROR(INDEX('[1]Link Out Monthly BY'!$J$6:$J$491,MATCH($J17,'[1]Link Out Monthly BY'!$C$6:$C$491,0),1),"")</f>
        <v>26717</v>
      </c>
      <c r="R17" s="30">
        <f>IFERROR(INDEX('[1]Link Out Monthly BY'!$K$6:$K$491,MATCH($J17,'[1]Link Out Monthly BY'!$C$6:$C$491,0),1),"")</f>
        <v>-55179</v>
      </c>
      <c r="S17" s="30">
        <f>IFERROR(INDEX('[1]Link Out Monthly BY'!$L$6:$L$491,MATCH($J17,'[1]Link Out Monthly BY'!$C$6:$C$491,0),1),"")</f>
        <v>0</v>
      </c>
      <c r="T17" s="30">
        <f>IFERROR(INDEX('[1]Link Out Monthly BY'!$M$6:$M$491,MATCH($J17,'[1]Link Out Monthly BY'!$C$6:$C$491,0),1),"")</f>
        <v>0</v>
      </c>
      <c r="U17" s="30">
        <f>IFERROR(INDEX('[1]Link Out Monthly BY'!$N$6:$N$491,MATCH($J17,'[1]Link Out Monthly BY'!$C$6:$C$491,0),1),"")</f>
        <v>0</v>
      </c>
      <c r="V17" s="30">
        <f>IFERROR(INDEX('[1]Link Out Monthly BY'!$O$6:$O$491,MATCH($J17,'[1]Link Out Monthly BY'!$C$6:$C$491,0),1),"")</f>
        <v>0</v>
      </c>
      <c r="W17" s="30">
        <f>IFERROR(INDEX('[1]Link Out Monthly BY'!$P$6:$P$491,MATCH($J17,'[1]Link Out Monthly BY'!$C$6:$C$491,0),1),"")</f>
        <v>0</v>
      </c>
      <c r="X17" s="30">
        <f>IFERROR(INDEX('[1]Link Out Monthly BY'!$Q$6:$Q$491,MATCH($J17,'[1]Link Out Monthly BY'!$C$6:$C$491,0),1),"")</f>
        <v>0</v>
      </c>
      <c r="Y17" s="30">
        <f t="shared" si="0"/>
        <v>10034</v>
      </c>
      <c r="Z17" s="66">
        <f>IFERROR(INDEX('[1]Link Out Monthly BY'!$T$6:$T$491,MATCH($J17,'[1]Link Out Monthly BY'!$C$6:$C$491,0),1),"")</f>
        <v>0.16207136050136486</v>
      </c>
    </row>
    <row r="19" spans="1:27">
      <c r="A19" s="25" t="str">
        <f>'[1]Rate Case Constants'!$A$30</f>
        <v>Witness Responsible:</v>
      </c>
      <c r="B19" s="26"/>
    </row>
    <row r="20" spans="1:27">
      <c r="A20" s="27" t="str">
        <f>'[1]Rate Case Constants'!$C$37</f>
        <v>Witness Responsible:   James Pellock</v>
      </c>
      <c r="M20" s="41">
        <f>SUM(M12:M19)</f>
        <v>11245</v>
      </c>
      <c r="N20" s="41">
        <f t="shared" ref="N20:Y20" si="2">SUM(N12:N19)</f>
        <v>20865</v>
      </c>
      <c r="O20" s="41">
        <f t="shared" si="2"/>
        <v>1778</v>
      </c>
      <c r="P20" s="41">
        <f t="shared" si="2"/>
        <v>37885</v>
      </c>
      <c r="Q20" s="41">
        <f t="shared" si="2"/>
        <v>38601</v>
      </c>
      <c r="R20" s="41">
        <f t="shared" si="2"/>
        <v>-48463</v>
      </c>
      <c r="S20" s="41">
        <f t="shared" si="2"/>
        <v>12995</v>
      </c>
      <c r="T20" s="41">
        <f t="shared" si="2"/>
        <v>10250</v>
      </c>
      <c r="U20" s="41">
        <f t="shared" si="2"/>
        <v>9927</v>
      </c>
      <c r="V20" s="41">
        <f t="shared" si="2"/>
        <v>10823</v>
      </c>
      <c r="W20" s="41">
        <f t="shared" si="2"/>
        <v>11580</v>
      </c>
      <c r="X20" s="41">
        <f t="shared" si="2"/>
        <v>9228</v>
      </c>
      <c r="Y20" s="41">
        <f t="shared" si="2"/>
        <v>126714</v>
      </c>
      <c r="Z20" s="67">
        <f>SUM(Z12:Z19)</f>
        <v>1</v>
      </c>
      <c r="AA20" s="67">
        <f>SUM(AA12:AA19)</f>
        <v>1</v>
      </c>
    </row>
    <row r="22" spans="1:27">
      <c r="A22" s="28" t="str">
        <f>'[1]Link Out WP'!$D$63</f>
        <v>Employee Related Expense</v>
      </c>
      <c r="B22" s="29"/>
    </row>
    <row r="23" spans="1:27">
      <c r="A23" s="6" t="str">
        <f>CONCATENATE(A8, " ", A22)</f>
        <v>Base Year Adjustment Employee Related Expense</v>
      </c>
      <c r="B23" s="29"/>
    </row>
    <row r="24" spans="1:27">
      <c r="A24" s="6"/>
      <c r="B24" s="29"/>
    </row>
    <row r="25" spans="1:27">
      <c r="A25" s="28" t="str">
        <f>'[1]Link Out WP'!$F$63</f>
        <v>W/P - 3-19</v>
      </c>
      <c r="B25" s="29"/>
    </row>
    <row r="26" spans="1:27">
      <c r="A26" s="6" t="str">
        <f>'[1]Link Out Filing Exhibits'!$M$80</f>
        <v>Schedule D-2.3</v>
      </c>
      <c r="B26" s="29"/>
    </row>
    <row r="27" spans="1:27">
      <c r="A27" s="6"/>
      <c r="B27" s="29"/>
    </row>
    <row r="28" spans="1:27">
      <c r="A28" s="56"/>
      <c r="B28" s="29"/>
      <c r="H28" s="6" t="s">
        <v>24</v>
      </c>
      <c r="Q28" s="30"/>
    </row>
    <row r="29" spans="1:27">
      <c r="A29" s="51"/>
      <c r="B29" s="53"/>
      <c r="C29" s="53"/>
      <c r="D29" s="54"/>
      <c r="E29" s="54"/>
      <c r="F29" s="54"/>
      <c r="G29" s="3"/>
      <c r="H29" s="31" t="s">
        <v>25</v>
      </c>
      <c r="I29" s="31" t="s">
        <v>13</v>
      </c>
      <c r="J29" s="31" t="s">
        <v>14</v>
      </c>
      <c r="K29" s="31" t="s">
        <v>6</v>
      </c>
      <c r="L29" s="11" t="s">
        <v>15</v>
      </c>
      <c r="M29" s="32">
        <v>43647</v>
      </c>
      <c r="N29" s="32">
        <v>43678</v>
      </c>
      <c r="O29" s="32">
        <v>43709</v>
      </c>
      <c r="P29" s="32">
        <v>43739</v>
      </c>
      <c r="Q29" s="32">
        <v>43770</v>
      </c>
      <c r="R29" s="32">
        <v>43800</v>
      </c>
      <c r="S29" s="32">
        <v>43831</v>
      </c>
      <c r="T29" s="32">
        <v>43862</v>
      </c>
      <c r="U29" s="32">
        <v>43891</v>
      </c>
      <c r="V29" s="32">
        <v>43922</v>
      </c>
      <c r="W29" s="32">
        <v>43952</v>
      </c>
      <c r="X29" s="32">
        <v>43983</v>
      </c>
      <c r="Y29" s="31" t="s">
        <v>26</v>
      </c>
    </row>
    <row r="30" spans="1:27">
      <c r="A30" s="42"/>
      <c r="B30" s="52"/>
      <c r="C30" s="52"/>
      <c r="D30" s="52"/>
      <c r="E30" s="52"/>
      <c r="F30" s="52"/>
    </row>
    <row r="31" spans="1:27">
      <c r="A31" s="42"/>
      <c r="B31" s="52"/>
      <c r="C31" s="52"/>
      <c r="D31" s="52"/>
      <c r="E31" s="52"/>
      <c r="F31" s="55"/>
      <c r="H31" s="2" t="str">
        <f>IFERROR(INDEX('[1]Link Out Forecast'!$A$6:$A$250,MATCH($J31,'[1]Link Out Forecast'!$C$6:$C$250,0),1),"")</f>
        <v>P29</v>
      </c>
      <c r="I31" s="2" t="str">
        <f>IFERROR(INDEX('[1]Link Out Forecast'!$B$6:$B$250,MATCH($J31,'[1]Link Out Forecast'!$C$6:$C$250,0),1),"")</f>
        <v>Employee related expense travel &amp; entertainme</v>
      </c>
      <c r="J31" s="27">
        <v>52534000</v>
      </c>
      <c r="K31" s="2" t="str">
        <f>IFERROR(INDEX('[1]Link Out Forecast'!$D$6:$D$250,MATCH($J31,'[1]Link Out Forecast'!$C$6:$C$250,0),1),"")</f>
        <v>Employee Expenses</v>
      </c>
      <c r="L31" s="2" t="str">
        <f>IFERROR(INDEX('[1]Link Out Forecast'!$E$6:$E$250,MATCH($J31,'[1]Link Out Forecast'!$C$6:$C$250,0),1),"")</f>
        <v>675.8</v>
      </c>
      <c r="M31" s="30">
        <f>IFERROR(INDEX('[1]Link Out Forecast'!$F$6:$F$250,MATCH($J31,'[1]Link Out Forecast'!$C$6:$C$250,0),1),"")</f>
        <v>11221</v>
      </c>
      <c r="N31" s="30">
        <f>IFERROR(INDEX('[1]Link Out Forecast'!$G$6:$G$250,MATCH($J31,'[1]Link Out Forecast'!$C$6:$C$250,0),1),"")</f>
        <v>6121</v>
      </c>
      <c r="O31" s="30">
        <f>IFERROR(INDEX('[1]Link Out Forecast'!$H$6:$H$250,MATCH($J31,'[1]Link Out Forecast'!$C$6:$C$250,0),1),"")</f>
        <v>7621</v>
      </c>
      <c r="P31" s="30">
        <f>IFERROR(INDEX('[1]Link Out Forecast'!$I$6:$I$250,MATCH($J31,'[1]Link Out Forecast'!$C$6:$C$250,0),1),"")</f>
        <v>8717</v>
      </c>
      <c r="Q31" s="30">
        <f>IFERROR(INDEX('[1]Link Out Forecast'!$J$6:$J$250,MATCH($J31,'[1]Link Out Forecast'!$C$6:$C$250,0),1),"")</f>
        <v>5717</v>
      </c>
      <c r="R31" s="30">
        <f>IFERROR(INDEX('[1]Link Out Forecast'!$K$6:$K$250,MATCH($J31,'[1]Link Out Forecast'!$C$6:$C$250,0),1),"")</f>
        <v>6721</v>
      </c>
      <c r="S31" s="30">
        <f>IFERROR(INDEX('[1]Link Out Forecast'!$L$6:$L$250,MATCH($J31,'[1]Link Out Forecast'!$C$6:$C$250,0),1),"")</f>
        <v>11580</v>
      </c>
      <c r="T31" s="30">
        <f>IFERROR(INDEX('[1]Link Out Forecast'!$M$6:$M$250,MATCH($J31,'[1]Link Out Forecast'!$C$6:$C$250,0),1),"")</f>
        <v>9228</v>
      </c>
      <c r="U31" s="30">
        <f>IFERROR(INDEX('[1]Link Out Forecast'!$N$6:$N$250,MATCH($J31,'[1]Link Out Forecast'!$C$6:$C$250,0),1),"")</f>
        <v>12823</v>
      </c>
      <c r="V31" s="30">
        <f>IFERROR(INDEX('[1]Link Out Forecast'!$O$6:$O$250,MATCH($J31,'[1]Link Out Forecast'!$C$6:$C$250,0),1),"")</f>
        <v>11616</v>
      </c>
      <c r="W31" s="30">
        <f>IFERROR(INDEX('[1]Link Out Forecast'!$P$6:$P$250,MATCH($J31,'[1]Link Out Forecast'!$C$6:$C$250,0),1),"")</f>
        <v>11601</v>
      </c>
      <c r="X31" s="30">
        <f>IFERROR(INDEX('[1]Link Out Forecast'!$Q$6:$Q$250,MATCH($J31,'[1]Link Out Forecast'!$C$6:$C$250,0),1),"")</f>
        <v>12639</v>
      </c>
      <c r="Y31" s="30">
        <f>IFERROR(INDEX('[1]Link Out Forecast'!$R$6:$R$250,MATCH($J31,'[1]Link Out Forecast'!$C$6:$C$250,0),1),"")</f>
        <v>115605</v>
      </c>
    </row>
    <row r="32" spans="1:27">
      <c r="A32" s="42"/>
      <c r="B32" s="52"/>
      <c r="C32" s="52"/>
      <c r="D32" s="52"/>
      <c r="E32" s="52"/>
      <c r="F32" s="55"/>
      <c r="H32" s="2" t="str">
        <f>IFERROR(INDEX('[1]Link Out Forecast'!$A$6:$A$250,MATCH($J32,'[1]Link Out Forecast'!$C$6:$C$250,0),1),"")</f>
        <v>P29</v>
      </c>
      <c r="I32" s="2" t="str">
        <f>IFERROR(INDEX('[1]Link Out Forecast'!$B$6:$B$250,MATCH($J32,'[1]Link Out Forecast'!$C$6:$C$250,0),1),"")</f>
        <v>Employee related expense travel &amp; entertainme</v>
      </c>
      <c r="J32" s="27">
        <v>52534021</v>
      </c>
      <c r="K32" s="2" t="str">
        <f>IFERROR(INDEX('[1]Link Out Forecast'!$D$6:$D$250,MATCH($J32,'[1]Link Out Forecast'!$C$6:$C$250,0),1),"")</f>
        <v>Travel - Meals</v>
      </c>
      <c r="L32" s="2" t="str">
        <f>IFERROR(INDEX('[1]Link Out Forecast'!$E$6:$E$250,MATCH($J32,'[1]Link Out Forecast'!$C$6:$C$250,0),1),"")</f>
        <v>675.8</v>
      </c>
      <c r="M32" s="30">
        <f>IFERROR(INDEX('[1]Link Out Forecast'!$F$6:$F$250,MATCH($J32,'[1]Link Out Forecast'!$C$6:$C$250,0),1),"")</f>
        <v>0</v>
      </c>
      <c r="N32" s="30">
        <f>IFERROR(INDEX('[1]Link Out Forecast'!$G$6:$G$250,MATCH($J32,'[1]Link Out Forecast'!$C$6:$C$250,0),1),"")</f>
        <v>0</v>
      </c>
      <c r="O32" s="30">
        <f>IFERROR(INDEX('[1]Link Out Forecast'!$H$6:$H$250,MATCH($J32,'[1]Link Out Forecast'!$C$6:$C$250,0),1),"")</f>
        <v>0</v>
      </c>
      <c r="P32" s="30">
        <f>IFERROR(INDEX('[1]Link Out Forecast'!$I$6:$I$250,MATCH($J32,'[1]Link Out Forecast'!$C$6:$C$250,0),1),"")</f>
        <v>0</v>
      </c>
      <c r="Q32" s="30">
        <f>IFERROR(INDEX('[1]Link Out Forecast'!$J$6:$J$250,MATCH($J32,'[1]Link Out Forecast'!$C$6:$C$250,0),1),"")</f>
        <v>0</v>
      </c>
      <c r="R32" s="30">
        <f>IFERROR(INDEX('[1]Link Out Forecast'!$K$6:$K$250,MATCH($J32,'[1]Link Out Forecast'!$C$6:$C$250,0),1),"")</f>
        <v>0</v>
      </c>
      <c r="S32" s="30">
        <f>IFERROR(INDEX('[1]Link Out Forecast'!$L$6:$L$250,MATCH($J32,'[1]Link Out Forecast'!$C$6:$C$250,0),1),"")</f>
        <v>0</v>
      </c>
      <c r="T32" s="30">
        <f>IFERROR(INDEX('[1]Link Out Forecast'!$M$6:$M$250,MATCH($J32,'[1]Link Out Forecast'!$C$6:$C$250,0),1),"")</f>
        <v>0</v>
      </c>
      <c r="U32" s="30">
        <f>IFERROR(INDEX('[1]Link Out Forecast'!$N$6:$N$250,MATCH($J32,'[1]Link Out Forecast'!$C$6:$C$250,0),1),"")</f>
        <v>0</v>
      </c>
      <c r="V32" s="30">
        <f>IFERROR(INDEX('[1]Link Out Forecast'!$O$6:$O$250,MATCH($J32,'[1]Link Out Forecast'!$C$6:$C$250,0),1),"")</f>
        <v>0</v>
      </c>
      <c r="W32" s="30">
        <f>IFERROR(INDEX('[1]Link Out Forecast'!$P$6:$P$250,MATCH($J32,'[1]Link Out Forecast'!$C$6:$C$250,0),1),"")</f>
        <v>0</v>
      </c>
      <c r="X32" s="30">
        <f>IFERROR(INDEX('[1]Link Out Forecast'!$Q$6:$Q$250,MATCH($J32,'[1]Link Out Forecast'!$C$6:$C$250,0),1),"")</f>
        <v>0</v>
      </c>
      <c r="Y32" s="30">
        <f>IFERROR(INDEX('[1]Link Out Forecast'!$R$6:$R$250,MATCH($J32,'[1]Link Out Forecast'!$C$6:$C$250,0),1),"")</f>
        <v>0</v>
      </c>
    </row>
    <row r="33" spans="1:25">
      <c r="A33" s="42"/>
      <c r="B33" s="52"/>
      <c r="C33" s="52"/>
      <c r="D33" s="52"/>
      <c r="E33" s="52"/>
      <c r="F33" s="55"/>
      <c r="H33" s="2" t="str">
        <f>IFERROR(INDEX('[1]Link Out Forecast'!$A$6:$A$250,MATCH($J33,'[1]Link Out Forecast'!$C$6:$C$250,0),1),"")</f>
        <v>P29</v>
      </c>
      <c r="I33" s="2" t="str">
        <f>IFERROR(INDEX('[1]Link Out Forecast'!$B$6:$B$250,MATCH($J33,'[1]Link Out Forecast'!$C$6:$C$250,0),1),"")</f>
        <v>Employee related expense travel &amp; entertainme</v>
      </c>
      <c r="J33" s="27">
        <v>52534200</v>
      </c>
      <c r="K33" s="2" t="str">
        <f>IFERROR(INDEX('[1]Link Out Forecast'!$D$6:$D$250,MATCH($J33,'[1]Link Out Forecast'!$C$6:$C$250,0),1),"")</f>
        <v>Conferences &amp; Reg</v>
      </c>
      <c r="L33" s="2" t="str">
        <f>IFERROR(INDEX('[1]Link Out Forecast'!$E$6:$E$250,MATCH($J33,'[1]Link Out Forecast'!$C$6:$C$250,0),1),"")</f>
        <v>675.8</v>
      </c>
      <c r="M33" s="30">
        <f>IFERROR(INDEX('[1]Link Out Forecast'!$F$6:$F$250,MATCH($J33,'[1]Link Out Forecast'!$C$6:$C$250,0),1),"")</f>
        <v>3075</v>
      </c>
      <c r="N33" s="30">
        <f>IFERROR(INDEX('[1]Link Out Forecast'!$G$6:$G$250,MATCH($J33,'[1]Link Out Forecast'!$C$6:$C$250,0),1),"")</f>
        <v>2425</v>
      </c>
      <c r="O33" s="30">
        <f>IFERROR(INDEX('[1]Link Out Forecast'!$H$6:$H$250,MATCH($J33,'[1]Link Out Forecast'!$C$6:$C$250,0),1),"")</f>
        <v>1125</v>
      </c>
      <c r="P33" s="30">
        <f>IFERROR(INDEX('[1]Link Out Forecast'!$I$6:$I$250,MATCH($J33,'[1]Link Out Forecast'!$C$6:$C$250,0),1),"")</f>
        <v>1125</v>
      </c>
      <c r="Q33" s="30">
        <f>IFERROR(INDEX('[1]Link Out Forecast'!$J$6:$J$250,MATCH($J33,'[1]Link Out Forecast'!$C$6:$C$250,0),1),"")</f>
        <v>1775</v>
      </c>
      <c r="R33" s="30">
        <f>IFERROR(INDEX('[1]Link Out Forecast'!$K$6:$K$250,MATCH($J33,'[1]Link Out Forecast'!$C$6:$C$250,0),1),"")</f>
        <v>3424</v>
      </c>
      <c r="S33" s="30">
        <f>IFERROR(INDEX('[1]Link Out Forecast'!$L$6:$L$250,MATCH($J33,'[1]Link Out Forecast'!$C$6:$C$250,0),1),"")</f>
        <v>0</v>
      </c>
      <c r="T33" s="30">
        <f>IFERROR(INDEX('[1]Link Out Forecast'!$M$6:$M$250,MATCH($J33,'[1]Link Out Forecast'!$C$6:$C$250,0),1),"")</f>
        <v>0</v>
      </c>
      <c r="U33" s="30">
        <f>IFERROR(INDEX('[1]Link Out Forecast'!$N$6:$N$250,MATCH($J33,'[1]Link Out Forecast'!$C$6:$C$250,0),1),"")</f>
        <v>0</v>
      </c>
      <c r="V33" s="30">
        <f>IFERROR(INDEX('[1]Link Out Forecast'!$O$6:$O$250,MATCH($J33,'[1]Link Out Forecast'!$C$6:$C$250,0),1),"")</f>
        <v>0</v>
      </c>
      <c r="W33" s="30">
        <f>IFERROR(INDEX('[1]Link Out Forecast'!$P$6:$P$250,MATCH($J33,'[1]Link Out Forecast'!$C$6:$C$250,0),1),"")</f>
        <v>0</v>
      </c>
      <c r="X33" s="30">
        <f>IFERROR(INDEX('[1]Link Out Forecast'!$Q$6:$Q$250,MATCH($J33,'[1]Link Out Forecast'!$C$6:$C$250,0),1),"")</f>
        <v>0</v>
      </c>
      <c r="Y33" s="30">
        <f>IFERROR(INDEX('[1]Link Out Forecast'!$R$6:$R$250,MATCH($J33,'[1]Link Out Forecast'!$C$6:$C$250,0),1),"")</f>
        <v>12949</v>
      </c>
    </row>
    <row r="34" spans="1:25">
      <c r="A34" s="42"/>
      <c r="B34" s="52"/>
      <c r="C34" s="52"/>
      <c r="D34" s="52"/>
      <c r="E34" s="52"/>
      <c r="F34" s="55"/>
      <c r="H34" s="2" t="str">
        <f>IFERROR(INDEX('[1]Link Out Forecast'!$A$6:$A$250,MATCH($J34,'[1]Link Out Forecast'!$C$6:$C$250,0),1),"")</f>
        <v>P29</v>
      </c>
      <c r="I34" s="2" t="str">
        <f>IFERROR(INDEX('[1]Link Out Forecast'!$B$6:$B$250,MATCH($J34,'[1]Link Out Forecast'!$C$6:$C$250,0),1),"")</f>
        <v>Employee related expense travel &amp; entertainme</v>
      </c>
      <c r="J34" s="27">
        <v>52535000</v>
      </c>
      <c r="K34" s="2" t="str">
        <f>IFERROR(INDEX('[1]Link Out Forecast'!$D$6:$D$250,MATCH($J34,'[1]Link Out Forecast'!$C$6:$C$250,0),1),"")</f>
        <v>Meals Deductible</v>
      </c>
      <c r="L34" s="2" t="str">
        <f>IFERROR(INDEX('[1]Link Out Forecast'!$E$6:$E$250,MATCH($J34,'[1]Link Out Forecast'!$C$6:$C$250,0),1),"")</f>
        <v>675.8</v>
      </c>
      <c r="M34" s="30">
        <f>IFERROR(INDEX('[1]Link Out Forecast'!$F$6:$F$250,MATCH($J34,'[1]Link Out Forecast'!$C$6:$C$250,0),1),"")</f>
        <v>2812</v>
      </c>
      <c r="N34" s="30">
        <f>IFERROR(INDEX('[1]Link Out Forecast'!$G$6:$G$250,MATCH($J34,'[1]Link Out Forecast'!$C$6:$C$250,0),1),"")</f>
        <v>2512</v>
      </c>
      <c r="O34" s="30">
        <f>IFERROR(INDEX('[1]Link Out Forecast'!$H$6:$H$250,MATCH($J34,'[1]Link Out Forecast'!$C$6:$C$250,0),1),"")</f>
        <v>3345</v>
      </c>
      <c r="P34" s="30">
        <f>IFERROR(INDEX('[1]Link Out Forecast'!$I$6:$I$250,MATCH($J34,'[1]Link Out Forecast'!$C$6:$C$250,0),1),"")</f>
        <v>3619</v>
      </c>
      <c r="Q34" s="30">
        <f>IFERROR(INDEX('[1]Link Out Forecast'!$J$6:$J$250,MATCH($J34,'[1]Link Out Forecast'!$C$6:$C$250,0),1),"")</f>
        <v>2459</v>
      </c>
      <c r="R34" s="30">
        <f>IFERROR(INDEX('[1]Link Out Forecast'!$K$6:$K$250,MATCH($J34,'[1]Link Out Forecast'!$C$6:$C$250,0),1),"")</f>
        <v>3359</v>
      </c>
      <c r="S34" s="30">
        <f>IFERROR(INDEX('[1]Link Out Forecast'!$L$6:$L$250,MATCH($J34,'[1]Link Out Forecast'!$C$6:$C$250,0),1),"")</f>
        <v>0</v>
      </c>
      <c r="T34" s="30">
        <f>IFERROR(INDEX('[1]Link Out Forecast'!$M$6:$M$250,MATCH($J34,'[1]Link Out Forecast'!$C$6:$C$250,0),1),"")</f>
        <v>0</v>
      </c>
      <c r="U34" s="30">
        <f>IFERROR(INDEX('[1]Link Out Forecast'!$N$6:$N$250,MATCH($J34,'[1]Link Out Forecast'!$C$6:$C$250,0),1),"")</f>
        <v>0</v>
      </c>
      <c r="V34" s="30">
        <f>IFERROR(INDEX('[1]Link Out Forecast'!$O$6:$O$250,MATCH($J34,'[1]Link Out Forecast'!$C$6:$C$250,0),1),"")</f>
        <v>0</v>
      </c>
      <c r="W34" s="30">
        <f>IFERROR(INDEX('[1]Link Out Forecast'!$P$6:$P$250,MATCH($J34,'[1]Link Out Forecast'!$C$6:$C$250,0),1),"")</f>
        <v>0</v>
      </c>
      <c r="X34" s="30">
        <f>IFERROR(INDEX('[1]Link Out Forecast'!$Q$6:$Q$250,MATCH($J34,'[1]Link Out Forecast'!$C$6:$C$250,0),1),"")</f>
        <v>0</v>
      </c>
      <c r="Y34" s="30">
        <f>IFERROR(INDEX('[1]Link Out Forecast'!$R$6:$R$250,MATCH($J34,'[1]Link Out Forecast'!$C$6:$C$250,0),1),"")</f>
        <v>18106</v>
      </c>
    </row>
    <row r="35" spans="1:25">
      <c r="A35" s="42"/>
      <c r="B35" s="52"/>
      <c r="C35" s="52"/>
      <c r="D35" s="52"/>
      <c r="E35" s="52"/>
      <c r="F35" s="55"/>
      <c r="J35" s="27"/>
      <c r="M35" s="30" t="str">
        <f>IFERROR(INDEX('[1]Link Out Forecast'!$F$6:$F$250,MATCH($J35,'[1]Link Out Forecast'!$C$6:$C$250,0),1),"")</f>
        <v/>
      </c>
      <c r="N35" s="30" t="str">
        <f>IFERROR(INDEX('[1]Link Out Forecast'!$G$6:$G$250,MATCH($J35,'[1]Link Out Forecast'!$C$6:$C$250,0),1),"")</f>
        <v/>
      </c>
      <c r="O35" s="30" t="str">
        <f>IFERROR(INDEX('[1]Link Out Forecast'!$H$6:$H$250,MATCH($J35,'[1]Link Out Forecast'!$C$6:$C$250,0),1),"")</f>
        <v/>
      </c>
      <c r="P35" s="30" t="str">
        <f>IFERROR(INDEX('[1]Link Out Forecast'!$I$6:$I$250,MATCH($J35,'[1]Link Out Forecast'!$C$6:$C$250,0),1),"")</f>
        <v/>
      </c>
      <c r="Q35" s="30" t="str">
        <f>IFERROR(INDEX('[1]Link Out Forecast'!$J$6:$J$250,MATCH($J35,'[1]Link Out Forecast'!$C$6:$C$250,0),1),"")</f>
        <v/>
      </c>
      <c r="R35" s="30" t="str">
        <f>IFERROR(INDEX('[1]Link Out Forecast'!$K$6:$K$250,MATCH($J35,'[1]Link Out Forecast'!$C$6:$C$250,0),1),"")</f>
        <v/>
      </c>
      <c r="S35" s="30" t="str">
        <f>IFERROR(INDEX('[1]Link Out Forecast'!$L$6:$L$250,MATCH($J35,'[1]Link Out Forecast'!$C$6:$C$250,0),1),"")</f>
        <v/>
      </c>
      <c r="T35" s="30" t="str">
        <f>IFERROR(INDEX('[1]Link Out Forecast'!$M$6:$M$250,MATCH($J35,'[1]Link Out Forecast'!$C$6:$C$250,0),1),"")</f>
        <v/>
      </c>
      <c r="U35" s="30" t="str">
        <f>IFERROR(INDEX('[1]Link Out Forecast'!$N$6:$N$250,MATCH($J35,'[1]Link Out Forecast'!$C$6:$C$250,0),1),"")</f>
        <v/>
      </c>
      <c r="V35" s="30" t="str">
        <f>IFERROR(INDEX('[1]Link Out Forecast'!$O$6:$O$250,MATCH($J35,'[1]Link Out Forecast'!$C$6:$C$250,0),1),"")</f>
        <v/>
      </c>
      <c r="W35" s="30" t="str">
        <f>IFERROR(INDEX('[1]Link Out Forecast'!$P$6:$P$250,MATCH($J35,'[1]Link Out Forecast'!$C$6:$C$250,0),1),"")</f>
        <v/>
      </c>
      <c r="X35" s="30" t="str">
        <f>IFERROR(INDEX('[1]Link Out Forecast'!$Q$6:$Q$250,MATCH($J35,'[1]Link Out Forecast'!$C$6:$C$250,0),1),"")</f>
        <v/>
      </c>
      <c r="Y35" s="30" t="str">
        <f>IFERROR(INDEX('[1]Link Out Forecast'!$R$6:$R$250,MATCH($J35,'[1]Link Out Forecast'!$C$6:$C$250,0),1),"")</f>
        <v/>
      </c>
    </row>
    <row r="36" spans="1:25">
      <c r="A36" s="42"/>
      <c r="B36" s="52"/>
      <c r="C36" s="52"/>
      <c r="D36" s="52"/>
      <c r="E36" s="52"/>
      <c r="F36" s="55"/>
      <c r="J36" s="27"/>
      <c r="M36" s="30" t="str">
        <f>IFERROR(INDEX('[1]Link Out Forecast'!$F$6:$F$250,MATCH($J36,'[1]Link Out Forecast'!$C$6:$C$250,0),1),"")</f>
        <v/>
      </c>
      <c r="N36" s="30" t="str">
        <f>IFERROR(INDEX('[1]Link Out Forecast'!$G$6:$G$250,MATCH($J36,'[1]Link Out Forecast'!$C$6:$C$250,0),1),"")</f>
        <v/>
      </c>
      <c r="O36" s="30" t="str">
        <f>IFERROR(INDEX('[1]Link Out Forecast'!$H$6:$H$250,MATCH($J36,'[1]Link Out Forecast'!$C$6:$C$250,0),1),"")</f>
        <v/>
      </c>
      <c r="P36" s="30" t="str">
        <f>IFERROR(INDEX('[1]Link Out Forecast'!$I$6:$I$250,MATCH($J36,'[1]Link Out Forecast'!$C$6:$C$250,0),1),"")</f>
        <v/>
      </c>
      <c r="Q36" s="30" t="str">
        <f>IFERROR(INDEX('[1]Link Out Forecast'!$J$6:$J$250,MATCH($J36,'[1]Link Out Forecast'!$C$6:$C$250,0),1),"")</f>
        <v/>
      </c>
      <c r="R36" s="30" t="str">
        <f>IFERROR(INDEX('[1]Link Out Forecast'!$K$6:$K$250,MATCH($J36,'[1]Link Out Forecast'!$C$6:$C$250,0),1),"")</f>
        <v/>
      </c>
      <c r="S36" s="30" t="str">
        <f>IFERROR(INDEX('[1]Link Out Forecast'!$L$6:$L$250,MATCH($J36,'[1]Link Out Forecast'!$C$6:$C$250,0),1),"")</f>
        <v/>
      </c>
      <c r="T36" s="30" t="str">
        <f>IFERROR(INDEX('[1]Link Out Forecast'!$M$6:$M$250,MATCH($J36,'[1]Link Out Forecast'!$C$6:$C$250,0),1),"")</f>
        <v/>
      </c>
      <c r="U36" s="30" t="str">
        <f>IFERROR(INDEX('[1]Link Out Forecast'!$N$6:$N$250,MATCH($J36,'[1]Link Out Forecast'!$C$6:$C$250,0),1),"")</f>
        <v/>
      </c>
      <c r="V36" s="30" t="str">
        <f>IFERROR(INDEX('[1]Link Out Forecast'!$O$6:$O$250,MATCH($J36,'[1]Link Out Forecast'!$C$6:$C$250,0),1),"")</f>
        <v/>
      </c>
      <c r="W36" s="30" t="str">
        <f>IFERROR(INDEX('[1]Link Out Forecast'!$P$6:$P$250,MATCH($J36,'[1]Link Out Forecast'!$C$6:$C$250,0),1),"")</f>
        <v/>
      </c>
      <c r="X36" s="30" t="str">
        <f>IFERROR(INDEX('[1]Link Out Forecast'!$Q$6:$Q$250,MATCH($J36,'[1]Link Out Forecast'!$C$6:$C$250,0),1),"")</f>
        <v/>
      </c>
      <c r="Y36" s="30" t="str">
        <f>IFERROR(INDEX('[1]Link Out Forecast'!$R$6:$R$250,MATCH($J36,'[1]Link Out Forecast'!$C$6:$C$250,0),1),"")</f>
        <v/>
      </c>
    </row>
    <row r="37" spans="1:25">
      <c r="A37" s="42"/>
      <c r="B37" s="52"/>
      <c r="C37" s="52"/>
      <c r="D37" s="52"/>
      <c r="E37" s="52"/>
      <c r="F37" s="55"/>
      <c r="M37" s="46"/>
      <c r="N37" s="46"/>
      <c r="O37" s="46"/>
      <c r="P37" s="46"/>
      <c r="Q37" s="46"/>
      <c r="R37" s="46"/>
      <c r="S37" s="46"/>
      <c r="T37" s="46"/>
      <c r="U37" s="46"/>
      <c r="V37" s="46"/>
      <c r="W37" s="46"/>
      <c r="X37" s="46"/>
      <c r="Y37" s="46"/>
    </row>
    <row r="38" spans="1:25">
      <c r="A38" s="42"/>
      <c r="B38" s="52"/>
      <c r="C38" s="52"/>
      <c r="D38" s="52"/>
      <c r="E38" s="52"/>
      <c r="F38" s="55"/>
      <c r="M38" s="46"/>
      <c r="N38" s="46"/>
      <c r="O38" s="46"/>
      <c r="P38" s="46"/>
      <c r="Q38" s="46"/>
      <c r="R38" s="46"/>
      <c r="S38" s="46"/>
      <c r="T38" s="46"/>
      <c r="U38" s="46"/>
      <c r="V38" s="46"/>
      <c r="W38" s="46"/>
      <c r="X38" s="46"/>
      <c r="Y38" s="46"/>
    </row>
    <row r="39" spans="1:25">
      <c r="A39" s="42"/>
      <c r="B39" s="52"/>
      <c r="C39" s="52"/>
      <c r="D39" s="52"/>
      <c r="E39" s="52"/>
      <c r="F39" s="55"/>
      <c r="M39" s="46"/>
      <c r="N39" s="46"/>
      <c r="O39" s="46"/>
      <c r="P39" s="46"/>
      <c r="Q39" s="46"/>
      <c r="R39" s="46"/>
      <c r="S39" s="46"/>
      <c r="T39" s="46"/>
      <c r="U39" s="46"/>
      <c r="V39" s="46"/>
      <c r="W39" s="46"/>
      <c r="X39" s="46"/>
      <c r="Y39" s="46"/>
    </row>
    <row r="40" spans="1:25">
      <c r="A40" s="42"/>
      <c r="B40" s="52"/>
      <c r="C40" s="52"/>
      <c r="D40" s="52"/>
      <c r="E40" s="52"/>
      <c r="F40" s="55"/>
      <c r="M40" s="46"/>
      <c r="N40" s="46"/>
      <c r="O40" s="46"/>
      <c r="P40" s="46"/>
      <c r="Q40" s="46"/>
      <c r="R40" s="46"/>
      <c r="S40" s="46"/>
      <c r="T40" s="46"/>
      <c r="U40" s="46"/>
      <c r="V40" s="46"/>
      <c r="W40" s="46"/>
      <c r="X40" s="46"/>
      <c r="Y40" s="46"/>
    </row>
    <row r="41" spans="1:25">
      <c r="A41" s="42"/>
      <c r="B41" s="52"/>
      <c r="C41" s="52"/>
      <c r="D41" s="52"/>
      <c r="E41" s="52"/>
      <c r="F41" s="55"/>
      <c r="M41" s="30"/>
      <c r="N41" s="30"/>
      <c r="O41" s="30"/>
      <c r="P41" s="30"/>
      <c r="Q41" s="30"/>
      <c r="R41" s="30"/>
      <c r="S41" s="30"/>
      <c r="T41" s="30"/>
      <c r="U41" s="30"/>
      <c r="V41" s="30"/>
      <c r="W41" s="30"/>
      <c r="X41" s="30"/>
      <c r="Y41" s="30"/>
    </row>
    <row r="42" spans="1:25">
      <c r="A42" s="42"/>
      <c r="B42" s="52"/>
      <c r="C42" s="52"/>
      <c r="D42" s="52"/>
      <c r="E42" s="52"/>
      <c r="F42" s="55"/>
      <c r="M42" s="30"/>
      <c r="N42" s="30"/>
      <c r="O42" s="30"/>
      <c r="P42" s="30"/>
      <c r="Q42" s="30"/>
      <c r="R42" s="30"/>
      <c r="S42" s="30"/>
      <c r="T42" s="30"/>
      <c r="U42" s="30"/>
      <c r="V42" s="30"/>
      <c r="W42" s="30"/>
      <c r="X42" s="30"/>
      <c r="Y42" s="30"/>
    </row>
    <row r="43" spans="1:25">
      <c r="A43" s="42"/>
      <c r="B43" s="52"/>
      <c r="C43" s="52"/>
      <c r="D43" s="52"/>
      <c r="E43" s="52"/>
      <c r="F43" s="55"/>
      <c r="M43" s="30"/>
      <c r="N43" s="30"/>
      <c r="O43" s="30"/>
      <c r="P43" s="30"/>
      <c r="Q43" s="30"/>
      <c r="R43" s="30"/>
      <c r="S43" s="30"/>
      <c r="T43" s="30"/>
      <c r="U43" s="30"/>
      <c r="V43" s="30"/>
      <c r="W43" s="30"/>
      <c r="X43" s="30"/>
      <c r="Y43" s="30"/>
    </row>
    <row r="44" spans="1:25">
      <c r="A44" s="42"/>
      <c r="B44" s="52"/>
      <c r="C44" s="52"/>
      <c r="D44" s="52"/>
      <c r="E44" s="52"/>
      <c r="F44" s="55"/>
      <c r="M44" s="30"/>
      <c r="N44" s="30"/>
      <c r="O44" s="30"/>
      <c r="P44" s="30"/>
      <c r="Q44" s="30"/>
      <c r="R44" s="30"/>
      <c r="S44" s="30"/>
      <c r="T44" s="30"/>
      <c r="U44" s="30"/>
      <c r="V44" s="30"/>
      <c r="W44" s="30"/>
      <c r="X44" s="30"/>
      <c r="Y44" s="30"/>
    </row>
    <row r="45" spans="1:25">
      <c r="A45" s="42"/>
      <c r="B45" s="52"/>
      <c r="C45" s="52"/>
      <c r="D45" s="52"/>
      <c r="E45" s="52"/>
      <c r="F45" s="55"/>
      <c r="M45" s="30"/>
      <c r="N45" s="30"/>
      <c r="O45" s="30"/>
      <c r="P45" s="30"/>
      <c r="Q45" s="30"/>
      <c r="R45" s="30"/>
      <c r="S45" s="30"/>
      <c r="T45" s="30"/>
      <c r="U45" s="30"/>
      <c r="V45" s="30"/>
      <c r="W45" s="30"/>
      <c r="X45" s="30"/>
      <c r="Y45" s="30"/>
    </row>
    <row r="46" spans="1:25">
      <c r="A46" s="42"/>
      <c r="B46" s="52"/>
      <c r="C46" s="52"/>
      <c r="D46" s="52"/>
      <c r="E46" s="52"/>
      <c r="F46" s="55"/>
      <c r="M46" s="30"/>
      <c r="N46" s="30"/>
      <c r="O46" s="30"/>
      <c r="P46" s="30"/>
      <c r="Q46" s="30"/>
      <c r="R46" s="30"/>
      <c r="S46" s="30"/>
      <c r="T46" s="30"/>
      <c r="U46" s="30"/>
      <c r="V46" s="30"/>
      <c r="W46" s="30"/>
      <c r="X46" s="30"/>
      <c r="Y46" s="30"/>
    </row>
    <row r="47" spans="1:25">
      <c r="A47" s="42"/>
      <c r="B47" s="52"/>
      <c r="C47" s="52"/>
      <c r="D47" s="52"/>
      <c r="E47" s="52"/>
      <c r="F47" s="55"/>
      <c r="M47" s="30"/>
      <c r="N47" s="30"/>
      <c r="O47" s="30"/>
      <c r="P47" s="30"/>
      <c r="Q47" s="30"/>
      <c r="R47" s="30"/>
      <c r="S47" s="30"/>
      <c r="T47" s="30"/>
      <c r="U47" s="30"/>
      <c r="V47" s="30"/>
      <c r="W47" s="30"/>
      <c r="X47" s="30"/>
      <c r="Y47" s="30"/>
    </row>
    <row r="48" spans="1:25">
      <c r="A48" s="42"/>
      <c r="B48" s="52"/>
      <c r="C48" s="52"/>
      <c r="D48" s="52"/>
      <c r="E48" s="52"/>
      <c r="F48" s="55"/>
      <c r="M48" s="30"/>
      <c r="N48" s="30"/>
      <c r="O48" s="30"/>
      <c r="P48" s="30"/>
      <c r="Q48" s="30"/>
      <c r="R48" s="30"/>
      <c r="S48" s="30"/>
      <c r="T48" s="30"/>
      <c r="U48" s="30"/>
      <c r="V48" s="30"/>
      <c r="W48" s="30"/>
      <c r="X48" s="30"/>
      <c r="Y48" s="30"/>
    </row>
    <row r="49" spans="1:25">
      <c r="A49" s="42"/>
      <c r="B49" s="52"/>
      <c r="C49" s="52"/>
      <c r="D49" s="52"/>
      <c r="E49" s="52"/>
      <c r="F49" s="55"/>
      <c r="M49" s="30"/>
      <c r="N49" s="30"/>
      <c r="O49" s="30"/>
      <c r="P49" s="30"/>
      <c r="Q49" s="30"/>
      <c r="R49" s="30"/>
      <c r="S49" s="30"/>
      <c r="T49" s="30"/>
      <c r="U49" s="30"/>
      <c r="V49" s="30"/>
      <c r="W49" s="30"/>
      <c r="X49" s="30"/>
      <c r="Y49" s="30"/>
    </row>
    <row r="50" spans="1:25">
      <c r="A50" s="42"/>
      <c r="B50" s="52"/>
      <c r="C50" s="52"/>
      <c r="D50" s="52"/>
      <c r="E50" s="52"/>
      <c r="F50" s="55"/>
      <c r="M50" s="30"/>
      <c r="N50" s="30"/>
      <c r="O50" s="30"/>
      <c r="P50" s="30"/>
      <c r="Q50" s="30"/>
      <c r="R50" s="30"/>
      <c r="S50" s="30"/>
      <c r="T50" s="30"/>
      <c r="U50" s="30"/>
      <c r="V50" s="30"/>
      <c r="W50" s="30"/>
      <c r="X50" s="30"/>
      <c r="Y50" s="30"/>
    </row>
    <row r="51" spans="1:25">
      <c r="A51" s="42"/>
      <c r="B51" s="52"/>
      <c r="C51" s="52"/>
      <c r="D51" s="52"/>
      <c r="E51" s="52"/>
      <c r="F51" s="55"/>
      <c r="M51" s="30"/>
      <c r="N51" s="30"/>
      <c r="O51" s="30"/>
      <c r="P51" s="30"/>
      <c r="Q51" s="30"/>
      <c r="R51" s="30"/>
      <c r="S51" s="30"/>
      <c r="T51" s="30"/>
      <c r="U51" s="30"/>
      <c r="V51" s="30"/>
      <c r="W51" s="30"/>
      <c r="X51" s="30"/>
      <c r="Y51" s="30"/>
    </row>
    <row r="52" spans="1:25" ht="15" thickBot="1">
      <c r="A52" s="42"/>
      <c r="B52" s="52"/>
      <c r="C52" s="52"/>
      <c r="D52" s="52"/>
      <c r="E52" s="52"/>
      <c r="F52" s="55"/>
      <c r="K52" s="2" t="s">
        <v>26</v>
      </c>
      <c r="M52" s="33">
        <f t="shared" ref="M52:Y52" si="3">SUM(M31:M51)</f>
        <v>17108</v>
      </c>
      <c r="N52" s="33">
        <f t="shared" si="3"/>
        <v>11058</v>
      </c>
      <c r="O52" s="33">
        <f t="shared" si="3"/>
        <v>12091</v>
      </c>
      <c r="P52" s="33">
        <f t="shared" si="3"/>
        <v>13461</v>
      </c>
      <c r="Q52" s="33">
        <f t="shared" si="3"/>
        <v>9951</v>
      </c>
      <c r="R52" s="33">
        <f t="shared" si="3"/>
        <v>13504</v>
      </c>
      <c r="S52" s="33">
        <f t="shared" si="3"/>
        <v>11580</v>
      </c>
      <c r="T52" s="33">
        <f t="shared" si="3"/>
        <v>9228</v>
      </c>
      <c r="U52" s="33">
        <f t="shared" si="3"/>
        <v>12823</v>
      </c>
      <c r="V52" s="33">
        <f t="shared" si="3"/>
        <v>11616</v>
      </c>
      <c r="W52" s="33">
        <f t="shared" si="3"/>
        <v>11601</v>
      </c>
      <c r="X52" s="33">
        <f t="shared" si="3"/>
        <v>12639</v>
      </c>
      <c r="Y52" s="33">
        <f t="shared" si="3"/>
        <v>146660</v>
      </c>
    </row>
    <row r="53" spans="1:25" ht="15" thickTop="1">
      <c r="A53" s="42"/>
      <c r="B53" s="52"/>
      <c r="C53" s="52"/>
      <c r="D53" s="52"/>
      <c r="E53" s="52"/>
      <c r="F53" s="52"/>
    </row>
    <row r="54" spans="1:25">
      <c r="A54" s="42"/>
    </row>
  </sheetData>
  <printOptions horizontalCentered="1" verticalCentered="1"/>
  <pageMargins left="0.75" right="0.75" top="0.75" bottom="0.75" header="0.3" footer="0.3"/>
  <pageSetup scale="3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sheetViews>
  <sheetFormatPr defaultColWidth="9.33203125" defaultRowHeight="14.4"/>
  <cols>
    <col min="1" max="1" width="11.6640625" style="2" customWidth="1"/>
    <col min="2" max="2" width="22.6640625" style="2" customWidth="1"/>
    <col min="3" max="6" width="18.6640625" style="2" customWidth="1"/>
    <col min="7" max="16384" width="9.33203125" style="2"/>
  </cols>
  <sheetData>
    <row r="1" spans="1:6" ht="55.2" customHeight="1">
      <c r="A1" s="7" t="s">
        <v>18</v>
      </c>
      <c r="B1" s="7" t="s">
        <v>1</v>
      </c>
      <c r="C1" s="7" t="s">
        <v>17</v>
      </c>
      <c r="D1" s="13" t="str">
        <f>'Link In'!C7</f>
        <v>Base Year for the 12 Months Ended 2/28/19</v>
      </c>
      <c r="E1" s="14" t="s">
        <v>19</v>
      </c>
      <c r="F1" s="14" t="s">
        <v>20</v>
      </c>
    </row>
    <row r="2" spans="1:6">
      <c r="A2" s="8"/>
    </row>
    <row r="3" spans="1:6" ht="15" thickBot="1">
      <c r="A3" s="8" t="str">
        <f>'Link In'!H12</f>
        <v>P29</v>
      </c>
      <c r="B3" s="2" t="str">
        <f>'Link In'!A22</f>
        <v>Employee Related Expense</v>
      </c>
      <c r="C3" s="2" t="str">
        <f>'Link In'!A26</f>
        <v>Schedule D-2.3</v>
      </c>
      <c r="D3" s="59">
        <f>ROUND(Exhibit!C15,0)</f>
        <v>126714</v>
      </c>
      <c r="E3" s="59">
        <f>ROUND(Exhibit!E22,0)</f>
        <v>72977</v>
      </c>
      <c r="F3" s="59">
        <f>ROUND(Exhibit!E25,0)</f>
        <v>199691</v>
      </c>
    </row>
    <row r="4" spans="1:6" ht="15" thickTop="1">
      <c r="A4" s="8"/>
    </row>
    <row r="5" spans="1:6">
      <c r="A5" s="8"/>
    </row>
    <row r="6" spans="1:6">
      <c r="A6" s="8"/>
    </row>
    <row r="7" spans="1:6">
      <c r="A7" s="15" t="s">
        <v>9</v>
      </c>
      <c r="D7" s="11" t="s">
        <v>23</v>
      </c>
    </row>
    <row r="8" spans="1:6">
      <c r="A8" s="16">
        <f>'Summary by Account'!A14</f>
        <v>52534000</v>
      </c>
      <c r="B8" s="17" t="str">
        <f>'Summary by Account'!B14</f>
        <v>Employee Expenses</v>
      </c>
      <c r="C8" s="8"/>
      <c r="D8" s="62">
        <f>ROUND('Summary by Account'!E14,0)</f>
        <v>90808</v>
      </c>
    </row>
    <row r="9" spans="1:6">
      <c r="A9" s="16">
        <f>'Summary by Account'!A15</f>
        <v>52534200</v>
      </c>
      <c r="B9" s="17" t="str">
        <f>'Summary by Account'!B15</f>
        <v>Conferences &amp; Reg</v>
      </c>
      <c r="C9" s="8"/>
      <c r="D9" s="70">
        <f>'Summary by Account'!E15</f>
        <v>11077</v>
      </c>
    </row>
    <row r="10" spans="1:6">
      <c r="A10" s="16">
        <f>'Summary by Account'!A16</f>
        <v>52535000</v>
      </c>
      <c r="B10" s="17" t="str">
        <f>'Summary by Account'!B16</f>
        <v>Meals Deductible</v>
      </c>
      <c r="C10" s="8"/>
      <c r="D10" s="70">
        <f>'Summary by Account'!E16</f>
        <v>44775</v>
      </c>
    </row>
    <row r="11" spans="1:6">
      <c r="A11" s="16">
        <f>'Summary by Account'!A17</f>
        <v>52567000</v>
      </c>
      <c r="B11" s="17" t="str">
        <f>'Summary by Account'!B17</f>
        <v>Relocation Expenses</v>
      </c>
      <c r="C11" s="8"/>
      <c r="D11" s="70">
        <f>'Summary by Account'!E17</f>
        <v>53031</v>
      </c>
    </row>
    <row r="12" spans="1:6">
      <c r="A12" s="16"/>
      <c r="B12" s="17"/>
      <c r="C12" s="8"/>
      <c r="D12" s="69"/>
    </row>
    <row r="13" spans="1:6">
      <c r="A13" s="16"/>
      <c r="B13" s="17"/>
      <c r="C13" s="8"/>
      <c r="D13" s="69"/>
    </row>
    <row r="14" spans="1:6">
      <c r="A14" s="16"/>
      <c r="B14" s="17"/>
      <c r="C14" s="8"/>
      <c r="D14" s="69"/>
    </row>
    <row r="15" spans="1:6">
      <c r="A15" s="16"/>
      <c r="B15" s="17"/>
      <c r="C15" s="8"/>
      <c r="D15" s="69"/>
    </row>
    <row r="16" spans="1:6" ht="15" thickBot="1">
      <c r="A16" s="8"/>
      <c r="B16" s="18"/>
      <c r="C16" s="8"/>
      <c r="D16" s="63">
        <f>SUM(D8:D15)</f>
        <v>199691</v>
      </c>
    </row>
    <row r="17" spans="1:4" ht="15" thickTop="1">
      <c r="A17" s="8"/>
      <c r="B17" s="8"/>
      <c r="C17" s="8"/>
      <c r="D17" s="8"/>
    </row>
    <row r="18" spans="1:4">
      <c r="A18" s="15" t="s">
        <v>12</v>
      </c>
      <c r="B18" s="8"/>
      <c r="C18" s="8"/>
      <c r="D18" s="8"/>
    </row>
    <row r="20" spans="1:4">
      <c r="A20" s="2" t="str">
        <f>'Link In'!A25</f>
        <v>W/P - 3-19</v>
      </c>
    </row>
    <row r="21" spans="1:4">
      <c r="A21" s="2" t="str">
        <f ca="1">Exhibit!F2</f>
        <v>O&amp;M\[KAWC 2018 Rate Case - Employee Related Expense Exhibit.xlsx]Exhibit</v>
      </c>
    </row>
  </sheetData>
  <printOptions horizontalCentered="1" verticalCentered="1"/>
  <pageMargins left="0.75" right="0.75" top="0.75" bottom="0.7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Normal="100" workbookViewId="0"/>
  </sheetViews>
  <sheetFormatPr defaultColWidth="9.33203125" defaultRowHeight="14.4"/>
  <cols>
    <col min="1" max="1" width="5.6640625" style="2" customWidth="1"/>
    <col min="2" max="2" width="38.6640625" style="2" customWidth="1"/>
    <col min="3" max="4" width="12.6640625" style="2" customWidth="1"/>
    <col min="5" max="5" width="14" style="2" customWidth="1"/>
    <col min="6" max="6" width="35" style="2" customWidth="1"/>
    <col min="7" max="16384" width="9.33203125" style="2"/>
  </cols>
  <sheetData>
    <row r="1" spans="1:6">
      <c r="A1" s="1" t="s">
        <v>10</v>
      </c>
      <c r="B1" s="1"/>
      <c r="C1" s="1"/>
      <c r="D1" s="1"/>
      <c r="F1" s="4" t="str">
        <f>'Link In'!A25</f>
        <v>W/P - 3-19</v>
      </c>
    </row>
    <row r="2" spans="1:6">
      <c r="A2" s="1" t="s">
        <v>11</v>
      </c>
      <c r="B2" s="1"/>
      <c r="C2" s="1"/>
      <c r="D2" s="1"/>
      <c r="F2" s="5" t="str">
        <f ca="1">RIGHT(CELL("filename",$A$1),LEN(CELL("filename",$A$1))-SEARCH("\O&amp;M",CELL("filename",$A$1),1))</f>
        <v>O&amp;M\[KAWC 2018 Rate Case - Employee Related Expense Exhibit.xlsx]Exhibit</v>
      </c>
    </row>
    <row r="4" spans="1:6">
      <c r="A4" s="72" t="str">
        <f>'Link In'!A1</f>
        <v>Kentucky American Water Company</v>
      </c>
      <c r="B4" s="72"/>
      <c r="C4" s="72"/>
      <c r="D4" s="72"/>
      <c r="E4" s="72"/>
      <c r="F4" s="72"/>
    </row>
    <row r="5" spans="1:6">
      <c r="A5" s="72" t="str">
        <f>'Link In'!A3</f>
        <v>Case No. 2018-00358</v>
      </c>
      <c r="B5" s="72"/>
      <c r="C5" s="72"/>
      <c r="D5" s="72"/>
      <c r="E5" s="72"/>
      <c r="F5" s="72"/>
    </row>
    <row r="6" spans="1:6">
      <c r="A6" s="72" t="str">
        <f>'Link In'!A23</f>
        <v>Base Year Adjustment Employee Related Expense</v>
      </c>
      <c r="B6" s="72"/>
      <c r="C6" s="72"/>
      <c r="D6" s="72"/>
      <c r="E6" s="72"/>
      <c r="F6" s="72"/>
    </row>
    <row r="7" spans="1:6">
      <c r="A7" s="73" t="str">
        <f>'Link In'!A6</f>
        <v>For the 12 Months Ending June 30, 2020</v>
      </c>
      <c r="B7" s="73"/>
      <c r="C7" s="73"/>
      <c r="D7" s="73"/>
      <c r="E7" s="73"/>
      <c r="F7" s="73"/>
    </row>
    <row r="9" spans="1:6">
      <c r="A9" s="6" t="str">
        <f>'Link In'!A20</f>
        <v>Witness Responsible:   James Pellock</v>
      </c>
      <c r="C9" s="6"/>
      <c r="D9" s="6"/>
    </row>
    <row r="10" spans="1:6">
      <c r="A10" s="6" t="str">
        <f>'Link In'!A15</f>
        <v>Type of Filing: __X__ Original  _____ Updated  _____ Revised</v>
      </c>
      <c r="C10" s="6"/>
      <c r="D10" s="6"/>
    </row>
    <row r="11" spans="1:6">
      <c r="A11" s="6"/>
      <c r="C11" s="6"/>
      <c r="D11" s="6"/>
    </row>
    <row r="13" spans="1:6" ht="28.8">
      <c r="A13" s="7" t="s">
        <v>0</v>
      </c>
      <c r="B13" s="7" t="s">
        <v>1</v>
      </c>
      <c r="C13" s="7" t="str">
        <f>'Link In'!B7</f>
        <v>Base Year at 2/28/19</v>
      </c>
      <c r="D13" s="7" t="s">
        <v>3</v>
      </c>
      <c r="E13" s="7" t="str">
        <f>'Link In'!B9</f>
        <v>Forecast Year at 6/30/2020</v>
      </c>
      <c r="F13" s="7" t="s">
        <v>2</v>
      </c>
    </row>
    <row r="15" spans="1:6">
      <c r="A15" s="8">
        <v>1</v>
      </c>
      <c r="B15" s="2" t="str">
        <f>'Link In'!C7</f>
        <v>Base Year for the 12 Months Ended 2/28/19</v>
      </c>
      <c r="C15" s="47">
        <f>ROUND('Link In'!Y20,0)</f>
        <v>126714</v>
      </c>
      <c r="D15" s="48"/>
      <c r="E15" s="48">
        <f>C15</f>
        <v>126714</v>
      </c>
    </row>
    <row r="16" spans="1:6">
      <c r="A16" s="8">
        <v>2</v>
      </c>
    </row>
    <row r="17" spans="1:6">
      <c r="A17" s="8">
        <v>3</v>
      </c>
      <c r="C17" s="34"/>
      <c r="D17" s="34"/>
      <c r="E17" s="34"/>
    </row>
    <row r="18" spans="1:6">
      <c r="A18" s="8">
        <v>4</v>
      </c>
      <c r="B18" s="6" t="s">
        <v>4</v>
      </c>
      <c r="C18" s="34"/>
      <c r="D18" s="34"/>
      <c r="E18" s="34"/>
    </row>
    <row r="19" spans="1:6">
      <c r="A19" s="8">
        <v>5</v>
      </c>
      <c r="B19" s="9" t="s">
        <v>40</v>
      </c>
      <c r="C19" s="34"/>
      <c r="D19" s="40">
        <f>ROUND('Summary by Account'!D20,0)-D20</f>
        <v>19945.974000000002</v>
      </c>
      <c r="E19" s="34"/>
      <c r="F19" s="10" t="str">
        <f>'Link In'!A26</f>
        <v>Schedule D-2.3</v>
      </c>
    </row>
    <row r="20" spans="1:6">
      <c r="A20" s="8">
        <v>6</v>
      </c>
      <c r="B20" s="9" t="s">
        <v>41</v>
      </c>
      <c r="C20" s="34"/>
      <c r="D20" s="40">
        <f>Relocation!H14</f>
        <v>53031.025999999998</v>
      </c>
      <c r="E20" s="34"/>
    </row>
    <row r="21" spans="1:6">
      <c r="A21" s="8">
        <v>7</v>
      </c>
      <c r="B21" s="9"/>
      <c r="C21" s="34"/>
      <c r="D21" s="40"/>
      <c r="E21" s="34"/>
    </row>
    <row r="22" spans="1:6">
      <c r="A22" s="8">
        <v>8</v>
      </c>
      <c r="B22" s="6" t="s">
        <v>5</v>
      </c>
      <c r="C22" s="34"/>
      <c r="D22" s="58">
        <f>SUM(D19:D21)</f>
        <v>72977</v>
      </c>
      <c r="E22" s="58">
        <f>D22</f>
        <v>72977</v>
      </c>
    </row>
    <row r="23" spans="1:6">
      <c r="A23" s="8">
        <v>9</v>
      </c>
      <c r="C23" s="34"/>
      <c r="D23" s="34"/>
      <c r="E23" s="34"/>
    </row>
    <row r="24" spans="1:6">
      <c r="A24" s="8">
        <v>10</v>
      </c>
    </row>
    <row r="25" spans="1:6" ht="15" thickBot="1">
      <c r="A25" s="8">
        <v>11</v>
      </c>
      <c r="B25" s="6" t="str">
        <f>'Link In'!C9</f>
        <v>Forecasted Year at Present Rates</v>
      </c>
      <c r="E25" s="49">
        <f>E15+E22</f>
        <v>199691</v>
      </c>
    </row>
    <row r="26" spans="1:6" ht="15" thickTop="1">
      <c r="A26" s="8">
        <v>12</v>
      </c>
    </row>
  </sheetData>
  <mergeCells count="4">
    <mergeCell ref="A4:F4"/>
    <mergeCell ref="A5:F5"/>
    <mergeCell ref="A6:F6"/>
    <mergeCell ref="A7:F7"/>
  </mergeCells>
  <printOptions horizontalCentered="1" verticalCentered="1"/>
  <pageMargins left="0.75" right="0.75" top="1" bottom="0.75" header="0.3" footer="0.3"/>
  <pageSetup orientation="landscape"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heetViews>
  <sheetFormatPr defaultColWidth="9.33203125" defaultRowHeight="14.4"/>
  <cols>
    <col min="1" max="1" width="18.5546875" style="2" customWidth="1"/>
    <col min="2" max="2" width="38.33203125" style="2" customWidth="1"/>
    <col min="3" max="5" width="14.6640625" style="2" customWidth="1"/>
    <col min="6" max="16384" width="9.33203125" style="2"/>
  </cols>
  <sheetData>
    <row r="1" spans="1:5">
      <c r="A1" s="1" t="s">
        <v>10</v>
      </c>
      <c r="B1" s="1"/>
      <c r="C1" s="1"/>
      <c r="D1" s="1"/>
      <c r="E1" s="4" t="str">
        <f>'Link In'!A25</f>
        <v>W/P - 3-19</v>
      </c>
    </row>
    <row r="2" spans="1:5">
      <c r="A2" s="1" t="s">
        <v>11</v>
      </c>
      <c r="B2" s="1"/>
      <c r="C2" s="1"/>
      <c r="D2" s="1"/>
      <c r="E2" s="5" t="str">
        <f ca="1">RIGHT(CELL("filename",$A$1),LEN(CELL("filename",$A$1))-SEARCH("\O&amp;M",CELL("filename",$A$1),1))</f>
        <v>O&amp;M\[KAWC 2018 Rate Case - Employee Related Expense Exhibit.xlsx]Summary by Account</v>
      </c>
    </row>
    <row r="4" spans="1:5">
      <c r="A4" s="72" t="str">
        <f>'Link In'!A1</f>
        <v>Kentucky American Water Company</v>
      </c>
      <c r="B4" s="72"/>
      <c r="C4" s="72"/>
      <c r="D4" s="72"/>
      <c r="E4" s="72"/>
    </row>
    <row r="5" spans="1:5">
      <c r="A5" s="72" t="str">
        <f>'Link In'!A3</f>
        <v>Case No. 2018-00358</v>
      </c>
      <c r="B5" s="72"/>
      <c r="C5" s="72"/>
      <c r="D5" s="72"/>
      <c r="E5" s="72"/>
    </row>
    <row r="6" spans="1:5">
      <c r="A6" s="72" t="str">
        <f>'Link In'!A23</f>
        <v>Base Year Adjustment Employee Related Expense</v>
      </c>
      <c r="B6" s="72"/>
      <c r="C6" s="72"/>
      <c r="D6" s="72"/>
      <c r="E6" s="72"/>
    </row>
    <row r="7" spans="1:5">
      <c r="A7" s="73" t="str">
        <f>'Link In'!A6</f>
        <v>For the 12 Months Ending June 30, 2020</v>
      </c>
      <c r="B7" s="73"/>
      <c r="C7" s="73"/>
      <c r="D7" s="73"/>
      <c r="E7" s="73"/>
    </row>
    <row r="9" spans="1:5">
      <c r="A9" s="6" t="str">
        <f>'Link In'!A20</f>
        <v>Witness Responsible:   James Pellock</v>
      </c>
    </row>
    <row r="10" spans="1:5">
      <c r="A10" s="6" t="str">
        <f>'Link In'!A15</f>
        <v>Type of Filing: __X__ Original  _____ Updated  _____ Revised</v>
      </c>
    </row>
    <row r="11" spans="1:5">
      <c r="A11" s="6"/>
    </row>
    <row r="12" spans="1:5" ht="28.8">
      <c r="A12" s="11" t="s">
        <v>21</v>
      </c>
      <c r="B12" s="11" t="s">
        <v>22</v>
      </c>
      <c r="C12" s="7" t="str">
        <f>'Link In'!B7</f>
        <v>Base Year at 2/28/19</v>
      </c>
      <c r="D12" s="7" t="s">
        <v>3</v>
      </c>
      <c r="E12" s="7" t="str">
        <f>'Link In'!B9</f>
        <v>Forecast Year at 6/30/2020</v>
      </c>
    </row>
    <row r="14" spans="1:5">
      <c r="A14" s="2">
        <f>'Link In'!J12</f>
        <v>52534000</v>
      </c>
      <c r="B14" s="12" t="str">
        <f>'Link In'!K12</f>
        <v>Employee Expenses</v>
      </c>
      <c r="C14" s="35">
        <f>'Link In'!Y12</f>
        <v>72245</v>
      </c>
      <c r="D14" s="35">
        <f t="shared" ref="D14:D17" si="0">E14-C14</f>
        <v>18563</v>
      </c>
      <c r="E14" s="35">
        <f>ROUND(SUM(VLOOKUP(A14,'Link In'!J:AA,18,FALSE)*'Base &amp; Forecast Detail'!$O$28),0)</f>
        <v>90808</v>
      </c>
    </row>
    <row r="15" spans="1:5">
      <c r="A15" s="2">
        <f>'Link In'!J14</f>
        <v>52534200</v>
      </c>
      <c r="B15" s="12" t="str">
        <f>'Link In'!K14</f>
        <v>Conferences &amp; Reg</v>
      </c>
      <c r="C15" s="36">
        <f>'Link In'!Y14</f>
        <v>8813</v>
      </c>
      <c r="D15" s="36">
        <f t="shared" si="0"/>
        <v>2264</v>
      </c>
      <c r="E15" s="36">
        <f>ROUND(SUM(VLOOKUP(A15,'Link In'!J:AA,18,FALSE)*'Base &amp; Forecast Detail'!$O$28),0)</f>
        <v>11077</v>
      </c>
    </row>
    <row r="16" spans="1:5">
      <c r="A16" s="2">
        <f>'Link In'!J15</f>
        <v>52535000</v>
      </c>
      <c r="B16" s="12" t="str">
        <f>'Link In'!K15</f>
        <v>Meals Deductible</v>
      </c>
      <c r="C16" s="36">
        <f>'Link In'!Y15</f>
        <v>35622</v>
      </c>
      <c r="D16" s="36">
        <f t="shared" si="0"/>
        <v>9153</v>
      </c>
      <c r="E16" s="36">
        <f>ROUND(SUM(VLOOKUP(A16,'Link In'!J:AA,18,FALSE)*'Base &amp; Forecast Detail'!$O$28),0)</f>
        <v>44775</v>
      </c>
    </row>
    <row r="17" spans="1:5">
      <c r="A17" s="2">
        <f>'Link In'!J17</f>
        <v>52567000</v>
      </c>
      <c r="B17" s="12" t="str">
        <f>'Link In'!K17</f>
        <v>Relocation Expenses</v>
      </c>
      <c r="C17" s="36">
        <f>'Link In'!Y17</f>
        <v>10034</v>
      </c>
      <c r="D17" s="71">
        <f t="shared" si="0"/>
        <v>42997</v>
      </c>
      <c r="E17" s="36">
        <f>ROUND(Relocation!H14,0)</f>
        <v>53031</v>
      </c>
    </row>
    <row r="18" spans="1:5">
      <c r="B18" s="12"/>
      <c r="C18" s="64"/>
      <c r="D18" s="64"/>
      <c r="E18" s="64"/>
    </row>
    <row r="19" spans="1:5">
      <c r="B19" s="12"/>
      <c r="C19" s="64"/>
      <c r="D19" s="64"/>
      <c r="E19" s="64"/>
    </row>
    <row r="20" spans="1:5" ht="15" thickBot="1">
      <c r="C20" s="37">
        <f>SUM(C14:C19)</f>
        <v>126714</v>
      </c>
      <c r="D20" s="37">
        <f>SUM(D14:D19)</f>
        <v>72977</v>
      </c>
      <c r="E20" s="37">
        <f>SUM(E14:E19)</f>
        <v>199691</v>
      </c>
    </row>
    <row r="21" spans="1:5" ht="15" thickTop="1">
      <c r="C21" s="35"/>
      <c r="D21" s="35"/>
      <c r="E21" s="35"/>
    </row>
  </sheetData>
  <mergeCells count="4">
    <mergeCell ref="A4:E4"/>
    <mergeCell ref="A5:E5"/>
    <mergeCell ref="A6:E6"/>
    <mergeCell ref="A7:E7"/>
  </mergeCells>
  <pageMargins left="0.75" right="0.75" top="1.5" bottom="0.75" header="0.3" footer="0.3"/>
  <pageSetup orientation="landscape" verticalDpi="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workbookViewId="0"/>
  </sheetViews>
  <sheetFormatPr defaultColWidth="9.33203125" defaultRowHeight="14.4"/>
  <cols>
    <col min="1" max="1" width="12" style="2" customWidth="1"/>
    <col min="2" max="2" width="21.33203125" style="2" customWidth="1"/>
    <col min="3" max="14" width="10.6640625" style="2" customWidth="1"/>
    <col min="15" max="15" width="12.6640625" style="2" bestFit="1" customWidth="1"/>
    <col min="16" max="16384" width="9.33203125" style="2"/>
  </cols>
  <sheetData>
    <row r="1" spans="1:15">
      <c r="A1" s="1" t="s">
        <v>10</v>
      </c>
      <c r="B1" s="1"/>
      <c r="C1" s="1"/>
      <c r="D1" s="1"/>
      <c r="O1" s="4" t="str">
        <f>'Link In'!A25</f>
        <v>W/P - 3-19</v>
      </c>
    </row>
    <row r="2" spans="1:15">
      <c r="A2" s="1" t="s">
        <v>11</v>
      </c>
      <c r="B2" s="1"/>
      <c r="C2" s="1"/>
      <c r="D2" s="1"/>
      <c r="O2" s="5" t="str">
        <f ca="1">RIGHT(CELL("filename",$A$1),LEN(CELL("filename",$A$1))-SEARCH("\O&amp;M",CELL("filename",$A$1),1))</f>
        <v>O&amp;M\[KAWC 2018 Rate Case - Employee Related Expense Exhibit.xlsx]Base &amp; Forecast Detail</v>
      </c>
    </row>
    <row r="3" spans="1:15">
      <c r="A3" s="72" t="s">
        <v>29</v>
      </c>
      <c r="B3" s="72"/>
      <c r="C3" s="72"/>
      <c r="D3" s="72"/>
      <c r="E3" s="72"/>
      <c r="F3" s="72"/>
      <c r="G3" s="72"/>
      <c r="H3" s="72"/>
      <c r="I3" s="72"/>
      <c r="J3" s="72"/>
      <c r="K3" s="72"/>
      <c r="L3" s="72"/>
      <c r="M3" s="72"/>
      <c r="N3" s="72"/>
      <c r="O3" s="72"/>
    </row>
    <row r="4" spans="1:15">
      <c r="A4" s="72" t="str">
        <f>'Link In'!A3</f>
        <v>Case No. 2018-00358</v>
      </c>
      <c r="B4" s="72"/>
      <c r="C4" s="72"/>
      <c r="D4" s="72"/>
      <c r="E4" s="72"/>
      <c r="F4" s="72"/>
      <c r="G4" s="72"/>
      <c r="H4" s="72"/>
      <c r="I4" s="72"/>
      <c r="J4" s="72"/>
      <c r="K4" s="72"/>
      <c r="L4" s="72"/>
      <c r="M4" s="72"/>
      <c r="N4" s="72"/>
      <c r="O4" s="72"/>
    </row>
    <row r="5" spans="1:15">
      <c r="A5" s="72" t="str">
        <f>'Link In'!A7</f>
        <v>Base Year for the 12 Months Ended February 28, 2019</v>
      </c>
      <c r="B5" s="72"/>
      <c r="C5" s="72"/>
      <c r="D5" s="72"/>
      <c r="E5" s="72"/>
      <c r="F5" s="72"/>
      <c r="G5" s="72"/>
      <c r="H5" s="72"/>
      <c r="I5" s="72"/>
      <c r="J5" s="72"/>
      <c r="K5" s="72"/>
      <c r="L5" s="72"/>
      <c r="M5" s="72"/>
      <c r="N5" s="72"/>
      <c r="O5" s="72"/>
    </row>
    <row r="6" spans="1:15">
      <c r="A6" s="72" t="str">
        <f>'Link In'!A9</f>
        <v>Forecast Year for the 12 Months Ended June 30, 2020</v>
      </c>
      <c r="B6" s="72"/>
      <c r="C6" s="72"/>
      <c r="D6" s="72"/>
      <c r="E6" s="72"/>
      <c r="F6" s="72"/>
      <c r="G6" s="72"/>
      <c r="H6" s="72"/>
      <c r="I6" s="72"/>
      <c r="J6" s="72"/>
      <c r="K6" s="72"/>
      <c r="L6" s="72"/>
      <c r="M6" s="72"/>
      <c r="N6" s="72"/>
      <c r="O6" s="72"/>
    </row>
    <row r="7" spans="1:15">
      <c r="A7" s="72" t="str">
        <f>'Link In'!A22</f>
        <v>Employee Related Expense</v>
      </c>
      <c r="B7" s="72"/>
      <c r="C7" s="72"/>
      <c r="D7" s="72"/>
      <c r="E7" s="72"/>
      <c r="F7" s="72"/>
      <c r="G7" s="72"/>
      <c r="H7" s="72"/>
      <c r="I7" s="72"/>
      <c r="J7" s="72"/>
      <c r="K7" s="72"/>
      <c r="L7" s="72"/>
      <c r="M7" s="72"/>
      <c r="N7" s="72"/>
      <c r="O7" s="72"/>
    </row>
    <row r="8" spans="1:15">
      <c r="A8" s="6" t="str">
        <f>'Link In'!A20</f>
        <v>Witness Responsible:   James Pellock</v>
      </c>
    </row>
    <row r="9" spans="1:15">
      <c r="A9" s="25" t="str">
        <f>'Link In'!A15</f>
        <v>Type of Filing: __X__ Original  _____ Updated  _____ Revised</v>
      </c>
    </row>
    <row r="10" spans="1:15">
      <c r="A10" s="25"/>
    </row>
    <row r="11" spans="1:15">
      <c r="C11" s="74" t="str">
        <f>'Link In'!A7</f>
        <v>Base Year for the 12 Months Ended February 28, 2019</v>
      </c>
      <c r="D11" s="74"/>
      <c r="E11" s="74"/>
      <c r="F11" s="74"/>
      <c r="G11" s="74"/>
      <c r="H11" s="74"/>
      <c r="I11" s="74"/>
      <c r="J11" s="74"/>
      <c r="K11" s="74"/>
      <c r="L11" s="74"/>
      <c r="M11" s="74"/>
      <c r="N11" s="74"/>
      <c r="O11" s="74"/>
    </row>
    <row r="12" spans="1:15">
      <c r="A12" s="57" t="s">
        <v>14</v>
      </c>
      <c r="B12" s="57" t="s">
        <v>6</v>
      </c>
      <c r="C12" s="32">
        <f>+'Link In'!M10</f>
        <v>43160</v>
      </c>
      <c r="D12" s="32">
        <f>+'Link In'!N10</f>
        <v>43191</v>
      </c>
      <c r="E12" s="32">
        <f>+'Link In'!O10</f>
        <v>43221</v>
      </c>
      <c r="F12" s="32">
        <f>+'Link In'!P10</f>
        <v>43252</v>
      </c>
      <c r="G12" s="32">
        <f>+'Link In'!Q10</f>
        <v>43282</v>
      </c>
      <c r="H12" s="32">
        <f>+'Link In'!R10</f>
        <v>43313</v>
      </c>
      <c r="I12" s="32">
        <f>+'Link In'!S10</f>
        <v>43344</v>
      </c>
      <c r="J12" s="32">
        <f>+'Link In'!T10</f>
        <v>43374</v>
      </c>
      <c r="K12" s="32">
        <f>+'Link In'!U10</f>
        <v>43405</v>
      </c>
      <c r="L12" s="32">
        <f>+'Link In'!V10</f>
        <v>43435</v>
      </c>
      <c r="M12" s="32">
        <f>+'Link In'!W10</f>
        <v>43466</v>
      </c>
      <c r="N12" s="32">
        <f>+'Link In'!X10</f>
        <v>43497</v>
      </c>
      <c r="O12" s="57" t="s">
        <v>7</v>
      </c>
    </row>
    <row r="13" spans="1:15">
      <c r="A13" s="42"/>
      <c r="B13" s="42"/>
      <c r="C13" s="42"/>
    </row>
    <row r="14" spans="1:15">
      <c r="A14" s="2">
        <f>'Link In'!J12</f>
        <v>52534000</v>
      </c>
      <c r="B14" s="12" t="str">
        <f>'Link In'!K12</f>
        <v>Employee Expenses</v>
      </c>
      <c r="C14" s="44">
        <f>'Link In'!M12</f>
        <v>419</v>
      </c>
      <c r="D14" s="44">
        <f>'Link In'!N12</f>
        <v>10037</v>
      </c>
      <c r="E14" s="44">
        <f>'Link In'!O12</f>
        <v>-1015</v>
      </c>
      <c r="F14" s="44">
        <f>'Link In'!P12</f>
        <v>11320</v>
      </c>
      <c r="G14" s="44">
        <f>'Link In'!Q12</f>
        <v>7547</v>
      </c>
      <c r="H14" s="44">
        <f>'Link In'!R12</f>
        <v>2110</v>
      </c>
      <c r="I14" s="44">
        <f>'Link In'!S12</f>
        <v>9187</v>
      </c>
      <c r="J14" s="44">
        <f>'Link In'!T12</f>
        <v>4845</v>
      </c>
      <c r="K14" s="44">
        <f>'Link In'!U12</f>
        <v>6871</v>
      </c>
      <c r="L14" s="44">
        <f>'Link In'!V12</f>
        <v>7490</v>
      </c>
      <c r="M14" s="44">
        <f>'Link In'!W12</f>
        <v>7717</v>
      </c>
      <c r="N14" s="44">
        <f>'Link In'!X12</f>
        <v>5717</v>
      </c>
      <c r="O14" s="35">
        <f t="shared" ref="O14:O17" si="0">SUM(C14:N14)</f>
        <v>72245</v>
      </c>
    </row>
    <row r="15" spans="1:15">
      <c r="A15" s="2">
        <f>'Link In'!J14</f>
        <v>52534200</v>
      </c>
      <c r="B15" s="12" t="str">
        <f>'Link In'!K14</f>
        <v>Conferences &amp; Reg</v>
      </c>
      <c r="C15" s="40">
        <f>'Link In'!M14</f>
        <v>630</v>
      </c>
      <c r="D15" s="40">
        <f>'Link In'!N14</f>
        <v>538</v>
      </c>
      <c r="E15" s="40">
        <f>'Link In'!O14</f>
        <v>532</v>
      </c>
      <c r="F15" s="40">
        <f>'Link In'!P14</f>
        <v>499</v>
      </c>
      <c r="G15" s="40">
        <f>'Link In'!Q14</f>
        <v>1829</v>
      </c>
      <c r="H15" s="40">
        <f>'Link In'!R14</f>
        <v>367</v>
      </c>
      <c r="I15" s="40">
        <f>'Link In'!S14</f>
        <v>717</v>
      </c>
      <c r="J15" s="40">
        <f>'Link In'!T14</f>
        <v>717</v>
      </c>
      <c r="K15" s="40">
        <f>'Link In'!U14</f>
        <v>517</v>
      </c>
      <c r="L15" s="40">
        <f>'Link In'!V14</f>
        <v>517</v>
      </c>
      <c r="M15" s="40">
        <f>'Link In'!W14</f>
        <v>1025</v>
      </c>
      <c r="N15" s="40">
        <f>'Link In'!X14</f>
        <v>925</v>
      </c>
      <c r="O15" s="36">
        <f t="shared" si="0"/>
        <v>8813</v>
      </c>
    </row>
    <row r="16" spans="1:15">
      <c r="A16" s="2">
        <f>'Link In'!J15</f>
        <v>52535000</v>
      </c>
      <c r="B16" s="12" t="str">
        <f>'Link In'!K15</f>
        <v>Meals Deductible</v>
      </c>
      <c r="C16" s="40">
        <f>'Link In'!M15</f>
        <v>4480</v>
      </c>
      <c r="D16" s="40">
        <f>'Link In'!N15</f>
        <v>2974</v>
      </c>
      <c r="E16" s="40">
        <f>'Link In'!O15</f>
        <v>935</v>
      </c>
      <c r="F16" s="40">
        <f>'Link In'!P15</f>
        <v>1928</v>
      </c>
      <c r="G16" s="40">
        <f>'Link In'!Q15</f>
        <v>2508</v>
      </c>
      <c r="H16" s="40">
        <f>'Link In'!R15</f>
        <v>4239</v>
      </c>
      <c r="I16" s="40">
        <f>'Link In'!S15</f>
        <v>3091</v>
      </c>
      <c r="J16" s="40">
        <f>'Link In'!T15</f>
        <v>4688</v>
      </c>
      <c r="K16" s="40">
        <f>'Link In'!U15</f>
        <v>2539</v>
      </c>
      <c r="L16" s="40">
        <f>'Link In'!V15</f>
        <v>2816</v>
      </c>
      <c r="M16" s="40">
        <f>'Link In'!W15</f>
        <v>2838</v>
      </c>
      <c r="N16" s="40">
        <f>'Link In'!X15</f>
        <v>2586</v>
      </c>
      <c r="O16" s="36">
        <f t="shared" si="0"/>
        <v>35622</v>
      </c>
    </row>
    <row r="17" spans="1:15">
      <c r="A17" s="2">
        <f>'Link In'!J17</f>
        <v>52567000</v>
      </c>
      <c r="B17" s="12" t="str">
        <f>'Link In'!K17</f>
        <v>Relocation Expenses</v>
      </c>
      <c r="C17" s="40">
        <f>'Link In'!M17</f>
        <v>5716</v>
      </c>
      <c r="D17" s="40">
        <f>'Link In'!N17</f>
        <v>7316</v>
      </c>
      <c r="E17" s="40">
        <f>'Link In'!O17</f>
        <v>1326</v>
      </c>
      <c r="F17" s="40">
        <f>'Link In'!P17</f>
        <v>24138</v>
      </c>
      <c r="G17" s="40">
        <f>'Link In'!Q17</f>
        <v>26717</v>
      </c>
      <c r="H17" s="40">
        <f>'Link In'!R17</f>
        <v>-55179</v>
      </c>
      <c r="I17" s="40">
        <f>'Link In'!S17</f>
        <v>0</v>
      </c>
      <c r="J17" s="40">
        <f>'Link In'!T17</f>
        <v>0</v>
      </c>
      <c r="K17" s="40">
        <f>'Link In'!U17</f>
        <v>0</v>
      </c>
      <c r="L17" s="40">
        <f>'Link In'!V17</f>
        <v>0</v>
      </c>
      <c r="M17" s="40">
        <f>'Link In'!W17</f>
        <v>0</v>
      </c>
      <c r="N17" s="40">
        <f>'Link In'!X17</f>
        <v>0</v>
      </c>
      <c r="O17" s="36">
        <f t="shared" si="0"/>
        <v>10034</v>
      </c>
    </row>
    <row r="18" spans="1:15">
      <c r="A18" s="42"/>
      <c r="B18" s="42"/>
      <c r="C18" s="39"/>
      <c r="D18" s="34"/>
      <c r="E18" s="34"/>
      <c r="F18" s="34"/>
      <c r="G18" s="34"/>
      <c r="H18" s="34"/>
      <c r="I18" s="34"/>
      <c r="J18" s="34"/>
      <c r="K18" s="34"/>
      <c r="L18" s="34"/>
      <c r="M18" s="34"/>
      <c r="N18" s="34"/>
      <c r="O18" s="34"/>
    </row>
    <row r="19" spans="1:15">
      <c r="A19" s="42"/>
      <c r="B19" s="42"/>
      <c r="C19" s="43"/>
      <c r="O19" s="45">
        <f>SUM(O14:O18)</f>
        <v>126714</v>
      </c>
    </row>
    <row r="20" spans="1:15">
      <c r="A20" s="42"/>
      <c r="B20" s="42"/>
      <c r="C20" s="43"/>
    </row>
    <row r="21" spans="1:15">
      <c r="C21" s="74" t="str">
        <f>'Link In'!A9</f>
        <v>Forecast Year for the 12 Months Ended June 30, 2020</v>
      </c>
      <c r="D21" s="74"/>
      <c r="E21" s="74"/>
      <c r="F21" s="74"/>
      <c r="G21" s="74"/>
      <c r="H21" s="74"/>
      <c r="I21" s="74"/>
      <c r="J21" s="74"/>
      <c r="K21" s="74"/>
      <c r="L21" s="74"/>
      <c r="M21" s="74"/>
      <c r="N21" s="74"/>
      <c r="O21" s="74"/>
    </row>
    <row r="22" spans="1:15">
      <c r="A22" s="57" t="s">
        <v>14</v>
      </c>
      <c r="B22" s="57" t="s">
        <v>6</v>
      </c>
      <c r="C22" s="32">
        <f>+'Link In'!M29</f>
        <v>43647</v>
      </c>
      <c r="D22" s="32">
        <f>+'Link In'!N29</f>
        <v>43678</v>
      </c>
      <c r="E22" s="32">
        <f>+'Link In'!O29</f>
        <v>43709</v>
      </c>
      <c r="F22" s="32">
        <f>+'Link In'!P29</f>
        <v>43739</v>
      </c>
      <c r="G22" s="32">
        <f>+'Link In'!Q29</f>
        <v>43770</v>
      </c>
      <c r="H22" s="32">
        <f>+'Link In'!R29</f>
        <v>43800</v>
      </c>
      <c r="I22" s="32">
        <f>+'Link In'!S29</f>
        <v>43831</v>
      </c>
      <c r="J22" s="32">
        <f>+'Link In'!T29</f>
        <v>43862</v>
      </c>
      <c r="K22" s="32">
        <f>+'Link In'!U29</f>
        <v>43891</v>
      </c>
      <c r="L22" s="32">
        <f>+'Link In'!V29</f>
        <v>43922</v>
      </c>
      <c r="M22" s="32">
        <f>+'Link In'!W29</f>
        <v>43952</v>
      </c>
      <c r="N22" s="32">
        <f>+'Link In'!X29</f>
        <v>43983</v>
      </c>
      <c r="O22" s="57" t="s">
        <v>27</v>
      </c>
    </row>
    <row r="24" spans="1:15">
      <c r="A24" s="2">
        <f>'Link In'!J31</f>
        <v>52534000</v>
      </c>
      <c r="B24" s="2" t="str">
        <f>'Link In'!K31</f>
        <v>Employee Expenses</v>
      </c>
      <c r="C24" s="44">
        <f>'Link In'!M31</f>
        <v>11221</v>
      </c>
      <c r="D24" s="44">
        <f>'Link In'!N31</f>
        <v>6121</v>
      </c>
      <c r="E24" s="44">
        <f>'Link In'!O31</f>
        <v>7621</v>
      </c>
      <c r="F24" s="44">
        <f>'Link In'!P31</f>
        <v>8717</v>
      </c>
      <c r="G24" s="44">
        <f>'Link In'!Q31</f>
        <v>5717</v>
      </c>
      <c r="H24" s="44">
        <f>'Link In'!R31</f>
        <v>6721</v>
      </c>
      <c r="I24" s="44">
        <f>'Link In'!S31</f>
        <v>11580</v>
      </c>
      <c r="J24" s="44">
        <f>'Link In'!T31</f>
        <v>9228</v>
      </c>
      <c r="K24" s="44">
        <f>'Link In'!U31</f>
        <v>12823</v>
      </c>
      <c r="L24" s="44">
        <f>'Link In'!V31</f>
        <v>11616</v>
      </c>
      <c r="M24" s="44">
        <f>'Link In'!W31</f>
        <v>11601</v>
      </c>
      <c r="N24" s="44">
        <f>'Link In'!X31</f>
        <v>12639</v>
      </c>
      <c r="O24" s="44">
        <f>SUM(C24:N24)</f>
        <v>115605</v>
      </c>
    </row>
    <row r="25" spans="1:15">
      <c r="A25" s="2">
        <f>'Link In'!J33</f>
        <v>52534200</v>
      </c>
      <c r="B25" s="2" t="str">
        <f>'Link In'!K33</f>
        <v>Conferences &amp; Reg</v>
      </c>
      <c r="C25" s="38">
        <f>'Link In'!M33</f>
        <v>3075</v>
      </c>
      <c r="D25" s="38">
        <f>'Link In'!N33</f>
        <v>2425</v>
      </c>
      <c r="E25" s="38">
        <f>'Link In'!O33</f>
        <v>1125</v>
      </c>
      <c r="F25" s="38">
        <f>'Link In'!P33</f>
        <v>1125</v>
      </c>
      <c r="G25" s="38">
        <f>'Link In'!Q33</f>
        <v>1775</v>
      </c>
      <c r="H25" s="38">
        <f>'Link In'!R33</f>
        <v>3424</v>
      </c>
      <c r="I25" s="38">
        <f>'Link In'!S33</f>
        <v>0</v>
      </c>
      <c r="J25" s="38">
        <f>'Link In'!T33</f>
        <v>0</v>
      </c>
      <c r="K25" s="38">
        <f>'Link In'!U33</f>
        <v>0</v>
      </c>
      <c r="L25" s="38">
        <f>'Link In'!V33</f>
        <v>0</v>
      </c>
      <c r="M25" s="38">
        <f>'Link In'!W33</f>
        <v>0</v>
      </c>
      <c r="N25" s="38">
        <f>'Link In'!X33</f>
        <v>0</v>
      </c>
      <c r="O25" s="38">
        <f>SUM(C25:N25)</f>
        <v>12949</v>
      </c>
    </row>
    <row r="26" spans="1:15">
      <c r="A26" s="2">
        <f>'Link In'!J34</f>
        <v>52535000</v>
      </c>
      <c r="B26" s="2" t="str">
        <f>'Link In'!K34</f>
        <v>Meals Deductible</v>
      </c>
      <c r="C26" s="38">
        <f>'Link In'!M34</f>
        <v>2812</v>
      </c>
      <c r="D26" s="38">
        <f>'Link In'!N34</f>
        <v>2512</v>
      </c>
      <c r="E26" s="38">
        <f>'Link In'!O34</f>
        <v>3345</v>
      </c>
      <c r="F26" s="38">
        <f>'Link In'!P34</f>
        <v>3619</v>
      </c>
      <c r="G26" s="38">
        <f>'Link In'!Q34</f>
        <v>2459</v>
      </c>
      <c r="H26" s="38">
        <f>'Link In'!R34</f>
        <v>3359</v>
      </c>
      <c r="I26" s="38">
        <f>'Link In'!S34</f>
        <v>0</v>
      </c>
      <c r="J26" s="38">
        <f>'Link In'!T34</f>
        <v>0</v>
      </c>
      <c r="K26" s="38">
        <f>'Link In'!U34</f>
        <v>0</v>
      </c>
      <c r="L26" s="38">
        <f>'Link In'!V34</f>
        <v>0</v>
      </c>
      <c r="M26" s="38">
        <f>'Link In'!W34</f>
        <v>0</v>
      </c>
      <c r="N26" s="38">
        <f>'Link In'!X34</f>
        <v>0</v>
      </c>
      <c r="O26" s="38">
        <f>SUM(C26:N26)</f>
        <v>18106</v>
      </c>
    </row>
    <row r="28" spans="1:15">
      <c r="O28" s="45">
        <f>SUM(O24:O27)</f>
        <v>146660</v>
      </c>
    </row>
  </sheetData>
  <mergeCells count="7">
    <mergeCell ref="C21:O21"/>
    <mergeCell ref="A3:O3"/>
    <mergeCell ref="A4:O4"/>
    <mergeCell ref="A5:O5"/>
    <mergeCell ref="A6:O6"/>
    <mergeCell ref="A7:O7"/>
    <mergeCell ref="C11:O11"/>
  </mergeCells>
  <pageMargins left="0.75" right="0.75" top="1.5" bottom="0.75" header="0.3" footer="0.3"/>
  <pageSetup scale="69" orientation="landscape" verticalDpi="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9.33203125" defaultRowHeight="14.4"/>
  <cols>
    <col min="1" max="1" width="9.6640625" style="2" customWidth="1"/>
    <col min="2" max="2" width="19" style="2" bestFit="1" customWidth="1"/>
    <col min="3" max="3" width="11.6640625" style="2" customWidth="1"/>
    <col min="4" max="4" width="12.6640625" style="2" customWidth="1"/>
    <col min="5" max="5" width="11.6640625" style="2" customWidth="1"/>
    <col min="6" max="7" width="12.109375" style="2" customWidth="1"/>
    <col min="8" max="8" width="11.6640625" style="2" customWidth="1"/>
    <col min="9" max="16384" width="9.33203125" style="2"/>
  </cols>
  <sheetData>
    <row r="1" spans="1:8">
      <c r="A1" s="1" t="s">
        <v>10</v>
      </c>
      <c r="B1" s="1"/>
      <c r="C1" s="1"/>
      <c r="D1" s="1"/>
      <c r="H1" s="4" t="str">
        <f>'Link In'!A25</f>
        <v>W/P - 3-19</v>
      </c>
    </row>
    <row r="2" spans="1:8">
      <c r="A2" s="1" t="s">
        <v>11</v>
      </c>
      <c r="B2" s="1"/>
      <c r="C2" s="1"/>
      <c r="D2" s="1"/>
      <c r="H2" s="5" t="str">
        <f ca="1">RIGHT(CELL("filename",$A$1),LEN(CELL("filename",$A$1))-SEARCH("\O&amp;M",CELL("filename",$A$1),1))</f>
        <v>O&amp;M\[KAWC 2018 Rate Case - Employee Related Expense Exhibit.xlsx]Relocation</v>
      </c>
    </row>
    <row r="4" spans="1:8">
      <c r="A4" s="72" t="str">
        <f>'Link In'!A1</f>
        <v>Kentucky American Water Company</v>
      </c>
      <c r="B4" s="72"/>
      <c r="C4" s="72"/>
      <c r="D4" s="72"/>
      <c r="E4" s="72"/>
      <c r="F4" s="72"/>
      <c r="G4" s="72"/>
      <c r="H4" s="72"/>
    </row>
    <row r="5" spans="1:8">
      <c r="A5" s="72" t="str">
        <f>'Link In'!A3</f>
        <v>Case No. 2018-00358</v>
      </c>
      <c r="B5" s="72"/>
      <c r="C5" s="72"/>
      <c r="D5" s="72"/>
      <c r="E5" s="72"/>
      <c r="F5" s="72"/>
      <c r="G5" s="72"/>
      <c r="H5" s="72"/>
    </row>
    <row r="6" spans="1:8">
      <c r="A6" s="72" t="str">
        <f>'Link In'!A23</f>
        <v>Base Year Adjustment Employee Related Expense</v>
      </c>
      <c r="B6" s="72"/>
      <c r="C6" s="72"/>
      <c r="D6" s="72"/>
      <c r="E6" s="72"/>
      <c r="F6" s="72"/>
      <c r="G6" s="72"/>
      <c r="H6" s="72"/>
    </row>
    <row r="7" spans="1:8">
      <c r="A7" s="73" t="str">
        <f>'Link In'!A6</f>
        <v>For the 12 Months Ending June 30, 2020</v>
      </c>
      <c r="B7" s="73"/>
      <c r="C7" s="73"/>
      <c r="D7" s="73"/>
      <c r="E7" s="73"/>
      <c r="F7" s="73"/>
      <c r="G7" s="73"/>
      <c r="H7" s="73"/>
    </row>
    <row r="9" spans="1:8">
      <c r="A9" s="6" t="str">
        <f>'Link In'!A20</f>
        <v>Witness Responsible:   James Pellock</v>
      </c>
    </row>
    <row r="10" spans="1:8">
      <c r="A10" s="6" t="str">
        <f>'Link In'!A15</f>
        <v>Type of Filing: __X__ Original  _____ Updated  _____ Revised</v>
      </c>
    </row>
    <row r="11" spans="1:8">
      <c r="A11" s="6"/>
    </row>
    <row r="12" spans="1:8" ht="43.2">
      <c r="A12" s="7" t="s">
        <v>21</v>
      </c>
      <c r="B12" s="61" t="s">
        <v>22</v>
      </c>
      <c r="C12" s="7" t="s">
        <v>34</v>
      </c>
      <c r="D12" s="7" t="s">
        <v>35</v>
      </c>
      <c r="E12" s="7" t="s">
        <v>36</v>
      </c>
      <c r="F12" s="7" t="s">
        <v>37</v>
      </c>
      <c r="G12" s="7" t="s">
        <v>38</v>
      </c>
      <c r="H12" s="7" t="s">
        <v>39</v>
      </c>
    </row>
    <row r="14" spans="1:8">
      <c r="A14" s="2">
        <f>'Link In'!J17</f>
        <v>52567000</v>
      </c>
      <c r="B14" s="12" t="str">
        <f>'Link In'!K17</f>
        <v>Relocation Expenses</v>
      </c>
      <c r="C14" s="64">
        <v>0</v>
      </c>
      <c r="D14" s="65">
        <v>268.92000000000007</v>
      </c>
      <c r="E14" s="65">
        <v>33931.579999999987</v>
      </c>
      <c r="F14" s="35">
        <v>134897.44999999998</v>
      </c>
      <c r="G14" s="35">
        <v>96057.180000000037</v>
      </c>
      <c r="H14" s="35">
        <f>AVERAGE(C14:G14)</f>
        <v>53031.025999999998</v>
      </c>
    </row>
    <row r="15" spans="1:8">
      <c r="B15" s="12"/>
      <c r="C15" s="36"/>
      <c r="D15" s="36"/>
      <c r="E15" s="36"/>
      <c r="H15" s="34"/>
    </row>
  </sheetData>
  <mergeCells count="4">
    <mergeCell ref="A4:H4"/>
    <mergeCell ref="A5:H5"/>
    <mergeCell ref="A6:H6"/>
    <mergeCell ref="A7:H7"/>
  </mergeCell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heetViews>
  <sheetFormatPr defaultColWidth="9.33203125" defaultRowHeight="14.4"/>
  <cols>
    <col min="1" max="1" width="6.44140625" style="2" customWidth="1"/>
    <col min="2" max="16384" width="9.33203125" style="2"/>
  </cols>
  <sheetData>
    <row r="1" spans="1:13">
      <c r="A1" s="1" t="s">
        <v>10</v>
      </c>
      <c r="B1" s="1"/>
      <c r="C1" s="1"/>
      <c r="D1" s="1"/>
      <c r="E1" s="1"/>
      <c r="F1" s="1"/>
      <c r="G1" s="1"/>
      <c r="H1" s="1"/>
      <c r="I1" s="1"/>
      <c r="J1" s="1"/>
      <c r="M1" s="4" t="str">
        <f>'Link In'!A25</f>
        <v>W/P - 3-19</v>
      </c>
    </row>
    <row r="2" spans="1:13">
      <c r="A2" s="1" t="s">
        <v>11</v>
      </c>
      <c r="B2" s="1"/>
      <c r="C2" s="1"/>
      <c r="D2" s="1"/>
      <c r="E2" s="1"/>
      <c r="F2" s="1"/>
      <c r="G2" s="1"/>
      <c r="H2" s="1"/>
      <c r="I2" s="1"/>
      <c r="J2" s="1"/>
      <c r="M2" s="5" t="str">
        <f ca="1">RIGHT(CELL("filename",$A$1),LEN(CELL("filename",$A$1))-SEARCH("\O&amp;M",CELL("filename",$A$1),1))</f>
        <v>O&amp;M\[KAWC 2018 Rate Case - Employee Related Expense Exhibit.xlsx]Notes</v>
      </c>
    </row>
    <row r="3" spans="1:13">
      <c r="A3" s="1"/>
      <c r="B3" s="1"/>
      <c r="C3" s="1"/>
      <c r="D3" s="1"/>
      <c r="E3" s="1"/>
      <c r="F3" s="1"/>
      <c r="G3" s="1"/>
      <c r="H3" s="1"/>
      <c r="I3" s="1"/>
      <c r="J3" s="1"/>
      <c r="L3" s="4"/>
    </row>
    <row r="4" spans="1:13">
      <c r="A4" s="6" t="s">
        <v>8</v>
      </c>
    </row>
    <row r="7" spans="1:13">
      <c r="A7" s="6" t="s">
        <v>16</v>
      </c>
      <c r="B7" s="50" t="s">
        <v>32</v>
      </c>
    </row>
    <row r="8" spans="1:13">
      <c r="B8" s="50" t="s">
        <v>30</v>
      </c>
    </row>
    <row r="11" spans="1:13" ht="44.7" customHeight="1">
      <c r="A11" s="60" t="s">
        <v>31</v>
      </c>
      <c r="B11" s="75" t="s">
        <v>33</v>
      </c>
      <c r="C11" s="75"/>
      <c r="D11" s="75"/>
      <c r="E11" s="75"/>
      <c r="F11" s="75"/>
      <c r="G11" s="75"/>
      <c r="H11" s="75"/>
      <c r="I11" s="75"/>
      <c r="J11" s="75"/>
      <c r="K11" s="75"/>
      <c r="L11" s="75"/>
      <c r="M11" s="75"/>
    </row>
    <row r="12" spans="1:13">
      <c r="B12" s="75"/>
      <c r="C12" s="75"/>
      <c r="D12" s="75"/>
      <c r="E12" s="75"/>
      <c r="F12" s="75"/>
      <c r="G12" s="75"/>
      <c r="H12" s="75"/>
      <c r="I12" s="75"/>
      <c r="J12" s="75"/>
      <c r="K12" s="75"/>
      <c r="L12" s="75"/>
      <c r="M12" s="75"/>
    </row>
    <row r="13" spans="1:13">
      <c r="B13" s="75"/>
      <c r="C13" s="75"/>
      <c r="D13" s="75"/>
      <c r="E13" s="75"/>
      <c r="F13" s="75"/>
      <c r="G13" s="75"/>
      <c r="H13" s="75"/>
      <c r="I13" s="75"/>
      <c r="J13" s="75"/>
      <c r="K13" s="75"/>
      <c r="L13" s="75"/>
      <c r="M13" s="75"/>
    </row>
  </sheetData>
  <mergeCells count="3">
    <mergeCell ref="B11:M11"/>
    <mergeCell ref="B12:M12"/>
    <mergeCell ref="B13:M13"/>
  </mergeCells>
  <pageMargins left="0.75" right="0.75" top="1.5" bottom="0.75" header="0.3" footer="0.3"/>
  <pageSetup orientation="landscape" r:id="rId1"/>
  <headerFooter>
    <oddHeader xml:space="preserve">&amp;R&amp;10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Link In</vt:lpstr>
      <vt:lpstr>Link Out</vt:lpstr>
      <vt:lpstr>Exhibit</vt:lpstr>
      <vt:lpstr>Summary by Account</vt:lpstr>
      <vt:lpstr>Base &amp; Forecast Detail</vt:lpstr>
      <vt:lpstr>Relocation</vt:lpstr>
      <vt:lpstr>Notes</vt:lpstr>
      <vt:lpstr>Notes!Print_Area</vt:lpstr>
      <vt:lpstr>Relocation!Print_Area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2018-12-06T14:19:55Z</cp:lastPrinted>
  <dcterms:created xsi:type="dcterms:W3CDTF">2012-08-27T14:54:09Z</dcterms:created>
  <dcterms:modified xsi:type="dcterms:W3CDTF">2018-12-06T15:45:18Z</dcterms:modified>
</cp:coreProperties>
</file>