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O&amp;M\"/>
    </mc:Choice>
  </mc:AlternateContent>
  <bookViews>
    <workbookView xWindow="276" yWindow="108" windowWidth="15480" windowHeight="11340" activeTab="1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Y50" i="1" l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A26" i="1"/>
  <c r="A25" i="1"/>
  <c r="A22" i="1"/>
  <c r="Z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Z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Z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Z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Z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Z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Z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Z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Z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Z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Z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Z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Z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Z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Z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Z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Z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Z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Z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Z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I12" i="1"/>
  <c r="H12" i="1"/>
  <c r="A20" i="1"/>
  <c r="A19" i="1"/>
  <c r="A17" i="1"/>
  <c r="A16" i="1"/>
  <c r="A15" i="1"/>
  <c r="A13" i="1"/>
  <c r="A12" i="1"/>
  <c r="A11" i="1"/>
  <c r="A10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Z35" i="1" l="1"/>
  <c r="A27" i="5" l="1"/>
  <c r="A21" i="2" s="1"/>
  <c r="A26" i="5"/>
  <c r="A20" i="2" s="1"/>
  <c r="A25" i="5"/>
  <c r="A19" i="2" s="1"/>
  <c r="A24" i="5"/>
  <c r="A18" i="2" s="1"/>
  <c r="A23" i="5"/>
  <c r="A17" i="2" s="1"/>
  <c r="A22" i="5"/>
  <c r="A16" i="2" s="1"/>
  <c r="A21" i="5"/>
  <c r="A15" i="2" s="1"/>
  <c r="A20" i="5"/>
  <c r="A14" i="2" s="1"/>
  <c r="A19" i="5"/>
  <c r="A13" i="2" s="1"/>
  <c r="A18" i="5"/>
  <c r="A12" i="2" s="1"/>
  <c r="A17" i="5"/>
  <c r="A11" i="2" s="1"/>
  <c r="A39" i="6"/>
  <c r="A28" i="6"/>
  <c r="A27" i="6"/>
  <c r="A26" i="6"/>
  <c r="A25" i="6"/>
  <c r="A24" i="6"/>
  <c r="A23" i="6"/>
  <c r="A22" i="6"/>
  <c r="A21" i="6"/>
  <c r="A20" i="6"/>
  <c r="A19" i="6"/>
  <c r="A18" i="6"/>
  <c r="A17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B17" i="5" l="1"/>
  <c r="B11" i="2" s="1"/>
  <c r="B21" i="5"/>
  <c r="B15" i="2" s="1"/>
  <c r="B24" i="5"/>
  <c r="B18" i="2" s="1"/>
  <c r="B26" i="5"/>
  <c r="B20" i="2" s="1"/>
  <c r="B19" i="5"/>
  <c r="B13" i="2" s="1"/>
  <c r="B22" i="5"/>
  <c r="B16" i="2" s="1"/>
  <c r="B20" i="5"/>
  <c r="B14" i="2" s="1"/>
  <c r="B23" i="5"/>
  <c r="B17" i="2" s="1"/>
  <c r="B25" i="5"/>
  <c r="B19" i="2" s="1"/>
  <c r="O39" i="6"/>
  <c r="B18" i="5"/>
  <c r="B12" i="2" s="1"/>
  <c r="B27" i="5"/>
  <c r="B21" i="2" s="1"/>
  <c r="O18" i="6"/>
  <c r="O20" i="6"/>
  <c r="O23" i="6"/>
  <c r="O26" i="6"/>
  <c r="O28" i="6"/>
  <c r="O17" i="6"/>
  <c r="O19" i="6"/>
  <c r="O21" i="6"/>
  <c r="O22" i="6"/>
  <c r="O24" i="6"/>
  <c r="O25" i="6"/>
  <c r="O27" i="6"/>
  <c r="Y18" i="1"/>
  <c r="C18" i="5" s="1"/>
  <c r="Y20" i="1"/>
  <c r="C20" i="5" s="1"/>
  <c r="Y22" i="1"/>
  <c r="Y24" i="1"/>
  <c r="C23" i="5" s="1"/>
  <c r="Y26" i="1"/>
  <c r="Y28" i="1"/>
  <c r="C25" i="5" s="1"/>
  <c r="Y30" i="1"/>
  <c r="C27" i="5" s="1"/>
  <c r="Y32" i="1"/>
  <c r="Y17" i="1"/>
  <c r="C17" i="5" s="1"/>
  <c r="Y19" i="1"/>
  <c r="C19" i="5" s="1"/>
  <c r="Y21" i="1"/>
  <c r="C21" i="5" s="1"/>
  <c r="Y23" i="1"/>
  <c r="C22" i="5" s="1"/>
  <c r="Y25" i="1"/>
  <c r="C24" i="5" s="1"/>
  <c r="Y27" i="1"/>
  <c r="Y29" i="1"/>
  <c r="C26" i="5" s="1"/>
  <c r="Y31" i="1"/>
  <c r="A14" i="5" l="1"/>
  <c r="A15" i="5"/>
  <c r="A9" i="2" s="1"/>
  <c r="A16" i="5"/>
  <c r="A10" i="2" s="1"/>
  <c r="B16" i="5" l="1"/>
  <c r="B10" i="2" s="1"/>
  <c r="B15" i="5"/>
  <c r="B9" i="2" s="1"/>
  <c r="B14" i="5"/>
  <c r="A3" i="2"/>
  <c r="D33" i="6"/>
  <c r="E33" i="6"/>
  <c r="F33" i="6"/>
  <c r="G33" i="6"/>
  <c r="H33" i="6"/>
  <c r="I33" i="6"/>
  <c r="J33" i="6"/>
  <c r="K33" i="6"/>
  <c r="L33" i="6"/>
  <c r="M33" i="6"/>
  <c r="N33" i="6"/>
  <c r="C33" i="6"/>
  <c r="D12" i="6"/>
  <c r="E12" i="6"/>
  <c r="F12" i="6"/>
  <c r="G12" i="6"/>
  <c r="H12" i="6"/>
  <c r="I12" i="6"/>
  <c r="J12" i="6"/>
  <c r="K12" i="6"/>
  <c r="L12" i="6"/>
  <c r="M12" i="6"/>
  <c r="N12" i="6"/>
  <c r="C12" i="6"/>
  <c r="A38" i="6" l="1"/>
  <c r="A37" i="6"/>
  <c r="A36" i="6"/>
  <c r="A35" i="6"/>
  <c r="O2" i="6"/>
  <c r="A16" i="6"/>
  <c r="A15" i="6"/>
  <c r="A14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N14" i="6"/>
  <c r="M14" i="6"/>
  <c r="L14" i="6"/>
  <c r="K14" i="6"/>
  <c r="J14" i="6"/>
  <c r="I14" i="6"/>
  <c r="H14" i="6"/>
  <c r="G14" i="6"/>
  <c r="F14" i="6"/>
  <c r="E14" i="6"/>
  <c r="D14" i="6"/>
  <c r="C14" i="6"/>
  <c r="X35" i="1"/>
  <c r="W35" i="1"/>
  <c r="V35" i="1"/>
  <c r="U35" i="1"/>
  <c r="S35" i="1"/>
  <c r="R35" i="1"/>
  <c r="O35" i="1"/>
  <c r="B16" i="6"/>
  <c r="B15" i="6"/>
  <c r="B14" i="6"/>
  <c r="M35" i="1" l="1"/>
  <c r="Q35" i="1"/>
  <c r="T35" i="1"/>
  <c r="N35" i="1"/>
  <c r="P35" i="1"/>
  <c r="Y13" i="1"/>
  <c r="C14" i="5" s="1"/>
  <c r="Y14" i="1"/>
  <c r="C15" i="5" s="1"/>
  <c r="Y15" i="1"/>
  <c r="C16" i="5" s="1"/>
  <c r="Y16" i="1"/>
  <c r="Y12" i="1"/>
  <c r="O16" i="6"/>
  <c r="O15" i="6"/>
  <c r="O14" i="6"/>
  <c r="O30" i="6" l="1"/>
  <c r="Y35" i="1"/>
  <c r="C15" i="3" s="1"/>
  <c r="N38" i="6" l="1"/>
  <c r="M38" i="6"/>
  <c r="L38" i="6"/>
  <c r="K38" i="6"/>
  <c r="J38" i="6"/>
  <c r="I38" i="6"/>
  <c r="H38" i="6"/>
  <c r="G38" i="6"/>
  <c r="F38" i="6"/>
  <c r="E38" i="6"/>
  <c r="D38" i="6"/>
  <c r="C38" i="6"/>
  <c r="N37" i="6"/>
  <c r="M37" i="6"/>
  <c r="L37" i="6"/>
  <c r="K37" i="6"/>
  <c r="J37" i="6"/>
  <c r="I37" i="6"/>
  <c r="H37" i="6"/>
  <c r="G37" i="6"/>
  <c r="F37" i="6"/>
  <c r="E37" i="6"/>
  <c r="D37" i="6"/>
  <c r="C37" i="6"/>
  <c r="N36" i="6"/>
  <c r="M36" i="6"/>
  <c r="L36" i="6"/>
  <c r="K36" i="6"/>
  <c r="J36" i="6"/>
  <c r="I36" i="6"/>
  <c r="H36" i="6"/>
  <c r="G36" i="6"/>
  <c r="F36" i="6"/>
  <c r="E36" i="6"/>
  <c r="D36" i="6"/>
  <c r="C36" i="6"/>
  <c r="O37" i="6" l="1"/>
  <c r="I35" i="6"/>
  <c r="C35" i="6"/>
  <c r="G35" i="6"/>
  <c r="K35" i="6"/>
  <c r="N53" i="1"/>
  <c r="D35" i="6"/>
  <c r="H35" i="6"/>
  <c r="V53" i="1"/>
  <c r="L35" i="6"/>
  <c r="O36" i="6"/>
  <c r="E35" i="6"/>
  <c r="M35" i="6"/>
  <c r="F35" i="6"/>
  <c r="J35" i="6"/>
  <c r="N35" i="6"/>
  <c r="O38" i="6"/>
  <c r="M53" i="1"/>
  <c r="Q53" i="1"/>
  <c r="U53" i="1"/>
  <c r="Y53" i="1"/>
  <c r="O53" i="1"/>
  <c r="S53" i="1"/>
  <c r="W53" i="1"/>
  <c r="R53" i="1"/>
  <c r="P53" i="1"/>
  <c r="T53" i="1"/>
  <c r="X53" i="1"/>
  <c r="B38" i="6"/>
  <c r="B37" i="6"/>
  <c r="B36" i="6"/>
  <c r="B35" i="6"/>
  <c r="O35" i="6" l="1"/>
  <c r="O41" i="6" s="1"/>
  <c r="E29" i="5" s="1"/>
  <c r="E23" i="5" l="1"/>
  <c r="E24" i="5"/>
  <c r="E19" i="5"/>
  <c r="E15" i="5"/>
  <c r="E20" i="5"/>
  <c r="E27" i="5"/>
  <c r="E22" i="5"/>
  <c r="E18" i="5"/>
  <c r="E14" i="5"/>
  <c r="E25" i="5"/>
  <c r="E26" i="5"/>
  <c r="E21" i="5"/>
  <c r="E17" i="5"/>
  <c r="E16" i="5"/>
  <c r="L2" i="4"/>
  <c r="E2" i="5"/>
  <c r="F2" i="3"/>
  <c r="A8" i="2" l="1"/>
  <c r="F19" i="3" l="1"/>
  <c r="D1" i="2"/>
  <c r="E12" i="5"/>
  <c r="C12" i="5"/>
  <c r="B8" i="2"/>
  <c r="B25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32" i="6"/>
  <c r="A6" i="6"/>
  <c r="C29" i="5"/>
  <c r="C3" i="2"/>
  <c r="A29" i="2"/>
  <c r="D9" i="2" l="1"/>
  <c r="D14" i="2"/>
  <c r="D20" i="2"/>
  <c r="D10" i="2"/>
  <c r="D12" i="2"/>
  <c r="D17" i="2"/>
  <c r="D11" i="2"/>
  <c r="D8" i="2"/>
  <c r="D13" i="2"/>
  <c r="D19" i="2"/>
  <c r="D15" i="2"/>
  <c r="D21" i="2"/>
  <c r="D16" i="2"/>
  <c r="D18" i="2"/>
  <c r="L1" i="4"/>
  <c r="F1" i="3"/>
  <c r="A28" i="2"/>
  <c r="D26" i="5" l="1"/>
  <c r="D21" i="5"/>
  <c r="D25" i="5"/>
  <c r="D22" i="5"/>
  <c r="D20" i="5"/>
  <c r="D27" i="5"/>
  <c r="D19" i="5"/>
  <c r="D23" i="5"/>
  <c r="D24" i="5"/>
  <c r="D18" i="5"/>
  <c r="D16" i="5"/>
  <c r="D14" i="5"/>
  <c r="D17" i="5"/>
  <c r="D15" i="5"/>
  <c r="A9" i="3"/>
  <c r="B3" i="2"/>
  <c r="A23" i="1" l="1"/>
  <c r="A6" i="3" l="1"/>
  <c r="A6" i="5"/>
  <c r="A7" i="3"/>
  <c r="E15" i="3"/>
  <c r="A5" i="3"/>
  <c r="A10" i="3"/>
  <c r="A4" i="3"/>
  <c r="D24" i="2" l="1"/>
  <c r="D29" i="5"/>
  <c r="D19" i="3" s="1"/>
  <c r="D22" i="3" s="1"/>
  <c r="E22" i="3" s="1"/>
  <c r="E25" i="3" l="1"/>
  <c r="E3" i="2"/>
  <c r="F3" i="2" l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<sst xmlns="http://schemas.openxmlformats.org/spreadsheetml/2006/main" count="57" uniqueCount="38">
  <si>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</si>
  <si>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</si>
  <si>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</si>
  <si>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</si>
  <si>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</si>
  <si>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</si>
  <si>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</si>
  <si>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</si>
  <si>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</si>
  <si>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</si>
  <si>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</si>
  <si>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</si>
  <si>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</si>
  <si>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</si>
  <si>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</si>
  <si>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</si>
  <si>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</si>
  <si>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</si>
  <si>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</si>
  <si>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</si>
  <si>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</si>
  <si>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</si>
  <si>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</si>
  <si>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</si>
  <si>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</si>
  <si>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</si>
  <si>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</si>
  <si>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</si>
  <si>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</si>
  <si>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</si>
  <si>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</si>
  <si>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</si>
  <si>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</si>
  <si>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amounts from March 2018 through February 2019 and the forecasted budget amounts for July 2019</t>
  </si>
  <si>
    <t>The Office Supplies and Services Expense adjustment is based on the difference between the base period</t>
  </si>
  <si>
    <t>Increase in Office Supplies</t>
  </si>
  <si>
    <t>Alloc %</t>
  </si>
  <si>
    <t>through June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</si>
</sst>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0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15" xfId="0" applyNumberFormat="1" applyFont="1" applyBorder="1" applyAlignment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5" fontId="0" fillId="0" borderId="0" xfId="0" quotePrefix="1" applyNumberFormat="1" applyFont="1"/>
    <xf numFmtId="37" fontId="0" fillId="0" borderId="0" xfId="1" applyNumberFormat="1" applyFont="1" applyFill="1" applyBorder="1"/>
    <xf numFmtId="7" fontId="0" fillId="0" borderId="0" xfId="0" applyNumberFormat="1" applyFont="1"/>
    <xf numFmtId="37" fontId="0" fillId="0" borderId="0" xfId="2" applyNumberFormat="1" applyFont="1" applyFill="1" applyBorder="1"/>
    <xf numFmtId="9" fontId="0" fillId="0" borderId="0" xfId="1899" applyFont="1"/>
    <xf numFmtId="9" fontId="0" fillId="0" borderId="0" xfId="0" applyNumberFormat="1" applyFont="1"/>
    <xf numFmtId="9" fontId="0" fillId="0" borderId="0" xfId="1899" applyNumberFormat="1" applyFont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900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6" xfId="1898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9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60">
          <cell r="D60" t="str">
            <v>Other Supplies and Services</v>
          </cell>
          <cell r="F60" t="str">
            <v>W/P - 3-16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"/>
  <sheetViews>
    <sheetView zoomScale="80" zoomScaleNormal="80" workbookViewId="0">
      <selection activeCell="A21" sqref="A21"/>
    </sheetView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21.109375" style="2" bestFit="1" customWidth="1"/>
    <col min="10" max="10" width="10.33203125" style="2" bestFit="1" customWidth="1"/>
    <col min="11" max="11" width="30.33203125" style="2" bestFit="1" customWidth="1"/>
    <col min="12" max="12" width="6.6640625" style="2" bestFit="1" customWidth="1"/>
    <col min="13" max="13" width="11.88671875" style="2" bestFit="1" customWidth="1"/>
    <col min="14" max="24" width="11.33203125" style="2" bestFit="1" customWidth="1"/>
    <col min="25" max="25" width="12.33203125" style="2" bestFit="1" customWidth="1"/>
    <col min="26" max="16384" width="9.33203125" style="2"/>
  </cols>
  <sheetData>
    <row r="1" spans="1:26">
      <c r="A1" s="2" t="str">
        <f>'[1]Rate Case Constants'!$C$9</f>
        <v>Kentucky American Water Company</v>
      </c>
    </row>
    <row r="2" spans="1:26">
      <c r="A2" s="2" t="str">
        <f>'[1]Rate Case Constants'!$C$10</f>
        <v>KENTUCKY AMERICAN WATER COMPANY</v>
      </c>
    </row>
    <row r="3" spans="1:26">
      <c r="A3" s="2" t="str">
        <f>'[1]Rate Case Constants'!$C$11</f>
        <v>Case No. 2018-00358</v>
      </c>
    </row>
    <row r="4" spans="1:26">
      <c r="A4" s="20">
        <f>'[1]Rate Case Constants'!$C$12</f>
        <v>43524</v>
      </c>
      <c r="B4" s="21"/>
    </row>
    <row r="5" spans="1:26">
      <c r="A5" s="22" t="str">
        <f>'[1]Rate Case Constants'!$C$13</f>
        <v>June 30, 2020</v>
      </c>
      <c r="B5" s="23"/>
    </row>
    <row r="6" spans="1:26">
      <c r="A6" s="22" t="str">
        <f>'[1]Rate Case Constants'!$C$14</f>
        <v>For the 12 Months Ending June 30, 2020</v>
      </c>
      <c r="B6" s="23"/>
    </row>
    <row r="7" spans="1:26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6">
      <c r="A8" s="2" t="str">
        <f>'[1]Rate Case Constants'!$C$16</f>
        <v>Base Year Adjustment</v>
      </c>
      <c r="C8" s="10"/>
    </row>
    <row r="9" spans="1:26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</row>
    <row r="10" spans="1:26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32" t="s">
        <v>36</v>
      </c>
    </row>
    <row r="11" spans="1:26">
      <c r="A11" s="24" t="str">
        <f>'[1]Rate Case Constants'!$C$19</f>
        <v>Attrition Year at Present Rates</v>
      </c>
      <c r="B11" s="25"/>
    </row>
    <row r="12" spans="1:26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P27</v>
      </c>
      <c r="I12" s="2" t="str">
        <f>IFERROR(INDEX('[1]Link Out Monthly BY'!$B$6:$B$491,MATCH($J12,'[1]Link Out Monthly BY'!$C$6:$C$491,0),1),"")</f>
        <v>Office supplies and services</v>
      </c>
      <c r="J12" s="28">
        <v>52510000</v>
      </c>
      <c r="K12" s="2" t="str">
        <f>IFERROR(INDEX('[1]Link Out Monthly BY'!$D$6:$D$491,MATCH($J12,'[1]Link Out Monthly BY'!$C$6:$C$491,0),1),"")</f>
        <v>Bank Svc Charges</v>
      </c>
      <c r="L12" s="2" t="str">
        <f>IFERROR(INDEX('[1]Link Out Monthly BY'!$E$6:$E$491,MATCH($J12,'[1]Link Out Monthly BY'!$C$6:$C$491,0),1),"")</f>
        <v>675.8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0</v>
      </c>
      <c r="T12" s="31">
        <f>IFERROR(INDEX('[1]Link Out Monthly BY'!$M$6:$M$491,MATCH($J12,'[1]Link Out Monthly BY'!$C$6:$C$491,0),1),"")</f>
        <v>0</v>
      </c>
      <c r="U12" s="31">
        <f>IFERROR(INDEX('[1]Link Out Monthly BY'!$N$6:$N$491,MATCH($J12,'[1]Link Out Monthly BY'!$C$6:$C$491,0),1),"")</f>
        <v>0</v>
      </c>
      <c r="V12" s="31">
        <f>IFERROR(INDEX('[1]Link Out Monthly BY'!$O$6:$O$491,MATCH($J12,'[1]Link Out Monthly BY'!$C$6:$C$491,0),1),"")</f>
        <v>0</v>
      </c>
      <c r="W12" s="31">
        <f>IFERROR(INDEX('[1]Link Out Monthly BY'!$P$6:$P$491,MATCH($J12,'[1]Link Out Monthly BY'!$C$6:$C$491,0),1),"")</f>
        <v>0</v>
      </c>
      <c r="X12" s="31">
        <f>IFERROR(INDEX('[1]Link Out Monthly BY'!$Q$6:$Q$491,MATCH($J12,'[1]Link Out Monthly BY'!$C$6:$C$491,0),1),"")</f>
        <v>0</v>
      </c>
      <c r="Y12" s="31">
        <f t="shared" ref="Y12:Y16" si="0">SUM(M12:X12)</f>
        <v>0</v>
      </c>
      <c r="Z12" s="65">
        <f>IFERROR(INDEX('[1]Link Out Monthly BY'!$T$6:$T$491,MATCH($J12,'[1]Link Out Monthly BY'!$C$6:$C$491,0),1),"")</f>
        <v>0</v>
      </c>
    </row>
    <row r="13" spans="1:26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P27</v>
      </c>
      <c r="I13" s="2" t="str">
        <f>IFERROR(INDEX('[1]Link Out Monthly BY'!$B$6:$B$491,MATCH($J13,'[1]Link Out Monthly BY'!$C$6:$C$491,0),1),"")</f>
        <v>Office supplies and services</v>
      </c>
      <c r="J13" s="28">
        <v>52510016</v>
      </c>
      <c r="K13" s="2" t="str">
        <f>IFERROR(INDEX('[1]Link Out Monthly BY'!$D$6:$D$491,MATCH($J13,'[1]Link Out Monthly BY'!$C$6:$C$491,0),1),"")</f>
        <v>Bank Svc Charges-AG</v>
      </c>
      <c r="L13" s="2" t="str">
        <f>IFERROR(INDEX('[1]Link Out Monthly BY'!$E$6:$E$491,MATCH($J13,'[1]Link Out Monthly BY'!$C$6:$C$491,0),1),"")</f>
        <v>675.8</v>
      </c>
      <c r="M13" s="31">
        <f>IFERROR(INDEX('[1]Link Out Monthly BY'!$F$6:$F$491,MATCH($J13,'[1]Link Out Monthly BY'!$C$6:$C$491,0),1),"")</f>
        <v>0</v>
      </c>
      <c r="N13" s="31">
        <f>IFERROR(INDEX('[1]Link Out Monthly BY'!$G$6:$G$491,MATCH($J13,'[1]Link Out Monthly BY'!$C$6:$C$491,0),1),"")</f>
        <v>0</v>
      </c>
      <c r="O13" s="31">
        <f>IFERROR(INDEX('[1]Link Out Monthly BY'!$H$6:$H$491,MATCH($J13,'[1]Link Out Monthly BY'!$C$6:$C$491,0),1),"")</f>
        <v>10</v>
      </c>
      <c r="P13" s="31">
        <f>IFERROR(INDEX('[1]Link Out Monthly BY'!$I$6:$I$491,MATCH($J13,'[1]Link Out Monthly BY'!$C$6:$C$491,0),1),"")</f>
        <v>62</v>
      </c>
      <c r="Q13" s="31">
        <f>IFERROR(INDEX('[1]Link Out Monthly BY'!$J$6:$J$491,MATCH($J13,'[1]Link Out Monthly BY'!$C$6:$C$491,0),1),"")</f>
        <v>10</v>
      </c>
      <c r="R13" s="31">
        <f>IFERROR(INDEX('[1]Link Out Monthly BY'!$K$6:$K$491,MATCH($J13,'[1]Link Out Monthly BY'!$C$6:$C$491,0),1),"")</f>
        <v>10</v>
      </c>
      <c r="S13" s="31">
        <f>IFERROR(INDEX('[1]Link Out Monthly BY'!$L$6:$L$491,MATCH($J13,'[1]Link Out Monthly BY'!$C$6:$C$491,0),1),"")</f>
        <v>0</v>
      </c>
      <c r="T13" s="31">
        <f>IFERROR(INDEX('[1]Link Out Monthly BY'!$M$6:$M$491,MATCH($J13,'[1]Link Out Monthly BY'!$C$6:$C$491,0),1),"")</f>
        <v>0</v>
      </c>
      <c r="U13" s="31">
        <f>IFERROR(INDEX('[1]Link Out Monthly BY'!$N$6:$N$491,MATCH($J13,'[1]Link Out Monthly BY'!$C$6:$C$491,0),1),"")</f>
        <v>0</v>
      </c>
      <c r="V13" s="31">
        <f>IFERROR(INDEX('[1]Link Out Monthly BY'!$O$6:$O$491,MATCH($J13,'[1]Link Out Monthly BY'!$C$6:$C$491,0),1),"")</f>
        <v>0</v>
      </c>
      <c r="W13" s="31">
        <f>IFERROR(INDEX('[1]Link Out Monthly BY'!$P$6:$P$491,MATCH($J13,'[1]Link Out Monthly BY'!$C$6:$C$491,0),1),"")</f>
        <v>0</v>
      </c>
      <c r="X13" s="31">
        <f>IFERROR(INDEX('[1]Link Out Monthly BY'!$Q$6:$Q$491,MATCH($J13,'[1]Link Out Monthly BY'!$C$6:$C$491,0),1),"")</f>
        <v>0</v>
      </c>
      <c r="Y13" s="31">
        <f t="shared" si="0"/>
        <v>92</v>
      </c>
      <c r="Z13" s="65">
        <f>IFERROR(INDEX('[1]Link Out Monthly BY'!$T$6:$T$491,MATCH($J13,'[1]Link Out Monthly BY'!$C$6:$C$491,0),1),"")</f>
        <v>7.2518030977811057E-4</v>
      </c>
    </row>
    <row r="14" spans="1:26">
      <c r="H14" s="2" t="str">
        <f>IFERROR(INDEX('[1]Link Out Monthly BY'!$A$6:$A$491,MATCH($J14,'[1]Link Out Monthly BY'!$C$6:$C$491,0),1),"")</f>
        <v>P27</v>
      </c>
      <c r="I14" s="2" t="str">
        <f>IFERROR(INDEX('[1]Link Out Monthly BY'!$B$6:$B$491,MATCH($J14,'[1]Link Out Monthly BY'!$C$6:$C$491,0),1),"")</f>
        <v>Office supplies and services</v>
      </c>
      <c r="J14" s="28">
        <v>52512500</v>
      </c>
      <c r="K14" s="2" t="str">
        <f>IFERROR(INDEX('[1]Link Out Monthly BY'!$D$6:$D$491,MATCH($J14,'[1]Link Out Monthly BY'!$C$6:$C$491,0),1),"")</f>
        <v>Books&amp;Publications</v>
      </c>
      <c r="L14" s="2" t="str">
        <f>IFERROR(INDEX('[1]Link Out Monthly BY'!$E$6:$E$491,MATCH($J14,'[1]Link Out Monthly BY'!$C$6:$C$491,0),1),"")</f>
        <v>675.8</v>
      </c>
      <c r="M14" s="31">
        <f>IFERROR(INDEX('[1]Link Out Monthly BY'!$F$6:$F$491,MATCH($J14,'[1]Link Out Monthly BY'!$C$6:$C$491,0),1),"")</f>
        <v>0</v>
      </c>
      <c r="N14" s="31">
        <f>IFERROR(INDEX('[1]Link Out Monthly BY'!$G$6:$G$491,MATCH($J14,'[1]Link Out Monthly BY'!$C$6:$C$491,0),1),"")</f>
        <v>0</v>
      </c>
      <c r="O14" s="31">
        <f>IFERROR(INDEX('[1]Link Out Monthly BY'!$H$6:$H$491,MATCH($J14,'[1]Link Out Monthly BY'!$C$6:$C$491,0),1),"")</f>
        <v>37</v>
      </c>
      <c r="P14" s="31">
        <f>IFERROR(INDEX('[1]Link Out Monthly BY'!$I$6:$I$491,MATCH($J14,'[1]Link Out Monthly BY'!$C$6:$C$491,0),1),"")</f>
        <v>0</v>
      </c>
      <c r="Q14" s="31">
        <f>IFERROR(INDEX('[1]Link Out Monthly BY'!$J$6:$J$491,MATCH($J14,'[1]Link Out Monthly BY'!$C$6:$C$491,0),1),"")</f>
        <v>0</v>
      </c>
      <c r="R14" s="31">
        <f>IFERROR(INDEX('[1]Link Out Monthly BY'!$K$6:$K$491,MATCH($J14,'[1]Link Out Monthly BY'!$C$6:$C$491,0),1),"")</f>
        <v>211</v>
      </c>
      <c r="S14" s="31">
        <f>IFERROR(INDEX('[1]Link Out Monthly BY'!$L$6:$L$491,MATCH($J14,'[1]Link Out Monthly BY'!$C$6:$C$491,0),1),"")</f>
        <v>0</v>
      </c>
      <c r="T14" s="31">
        <f>IFERROR(INDEX('[1]Link Out Monthly BY'!$M$6:$M$491,MATCH($J14,'[1]Link Out Monthly BY'!$C$6:$C$491,0),1),"")</f>
        <v>0</v>
      </c>
      <c r="U14" s="31">
        <f>IFERROR(INDEX('[1]Link Out Monthly BY'!$N$6:$N$491,MATCH($J14,'[1]Link Out Monthly BY'!$C$6:$C$491,0),1),"")</f>
        <v>0</v>
      </c>
      <c r="V14" s="31">
        <f>IFERROR(INDEX('[1]Link Out Monthly BY'!$O$6:$O$491,MATCH($J14,'[1]Link Out Monthly BY'!$C$6:$C$491,0),1),"")</f>
        <v>0</v>
      </c>
      <c r="W14" s="31">
        <f>IFERROR(INDEX('[1]Link Out Monthly BY'!$P$6:$P$491,MATCH($J14,'[1]Link Out Monthly BY'!$C$6:$C$491,0),1),"")</f>
        <v>0</v>
      </c>
      <c r="X14" s="31">
        <f>IFERROR(INDEX('[1]Link Out Monthly BY'!$Q$6:$Q$491,MATCH($J14,'[1]Link Out Monthly BY'!$C$6:$C$491,0),1),"")</f>
        <v>0</v>
      </c>
      <c r="Y14" s="31">
        <f t="shared" si="0"/>
        <v>248</v>
      </c>
      <c r="Z14" s="65">
        <f>IFERROR(INDEX('[1]Link Out Monthly BY'!$T$6:$T$491,MATCH($J14,'[1]Link Out Monthly BY'!$C$6:$C$491,0),1),"")</f>
        <v>1.9548338785322981E-3</v>
      </c>
    </row>
    <row r="15" spans="1:26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P27</v>
      </c>
      <c r="I15" s="2" t="str">
        <f>IFERROR(INDEX('[1]Link Out Monthly BY'!$B$6:$B$491,MATCH($J15,'[1]Link Out Monthly BY'!$C$6:$C$491,0),1),"")</f>
        <v>Office supplies and services</v>
      </c>
      <c r="J15" s="28">
        <v>52526100</v>
      </c>
      <c r="K15" s="2" t="str">
        <f>IFERROR(INDEX('[1]Link Out Monthly BY'!$D$6:$D$491,MATCH($J15,'[1]Link Out Monthly BY'!$C$6:$C$491,0),1),"")</f>
        <v>Credit Line Fees I/C</v>
      </c>
      <c r="L15" s="2" t="str">
        <f>IFERROR(INDEX('[1]Link Out Monthly BY'!$E$6:$E$491,MATCH($J15,'[1]Link Out Monthly BY'!$C$6:$C$491,0),1),"")</f>
        <v>675.8</v>
      </c>
      <c r="M15" s="31">
        <f>IFERROR(INDEX('[1]Link Out Monthly BY'!$F$6:$F$491,MATCH($J15,'[1]Link Out Monthly BY'!$C$6:$C$491,0),1),"")</f>
        <v>4980</v>
      </c>
      <c r="N15" s="31">
        <f>IFERROR(INDEX('[1]Link Out Monthly BY'!$G$6:$G$491,MATCH($J15,'[1]Link Out Monthly BY'!$C$6:$C$491,0),1),"")</f>
        <v>4152</v>
      </c>
      <c r="O15" s="31">
        <f>IFERROR(INDEX('[1]Link Out Monthly BY'!$H$6:$H$491,MATCH($J15,'[1]Link Out Monthly BY'!$C$6:$C$491,0),1),"")</f>
        <v>2308</v>
      </c>
      <c r="P15" s="31">
        <f>IFERROR(INDEX('[1]Link Out Monthly BY'!$I$6:$I$491,MATCH($J15,'[1]Link Out Monthly BY'!$C$6:$C$491,0),1),"")</f>
        <v>3694</v>
      </c>
      <c r="Q15" s="31">
        <f>IFERROR(INDEX('[1]Link Out Monthly BY'!$J$6:$J$491,MATCH($J15,'[1]Link Out Monthly BY'!$C$6:$C$491,0),1),"")</f>
        <v>2818</v>
      </c>
      <c r="R15" s="31">
        <f>IFERROR(INDEX('[1]Link Out Monthly BY'!$K$6:$K$491,MATCH($J15,'[1]Link Out Monthly BY'!$C$6:$C$491,0),1),"")</f>
        <v>3484</v>
      </c>
      <c r="S15" s="31">
        <f>IFERROR(INDEX('[1]Link Out Monthly BY'!$L$6:$L$491,MATCH($J15,'[1]Link Out Monthly BY'!$C$6:$C$491,0),1),"")</f>
        <v>6367</v>
      </c>
      <c r="T15" s="31">
        <f>IFERROR(INDEX('[1]Link Out Monthly BY'!$M$6:$M$491,MATCH($J15,'[1]Link Out Monthly BY'!$C$6:$C$491,0),1),"")</f>
        <v>6367</v>
      </c>
      <c r="U15" s="31">
        <f>IFERROR(INDEX('[1]Link Out Monthly BY'!$N$6:$N$491,MATCH($J15,'[1]Link Out Monthly BY'!$C$6:$C$491,0),1),"")</f>
        <v>6367</v>
      </c>
      <c r="V15" s="31">
        <f>IFERROR(INDEX('[1]Link Out Monthly BY'!$O$6:$O$491,MATCH($J15,'[1]Link Out Monthly BY'!$C$6:$C$491,0),1),"")</f>
        <v>6367</v>
      </c>
      <c r="W15" s="31">
        <f>IFERROR(INDEX('[1]Link Out Monthly BY'!$P$6:$P$491,MATCH($J15,'[1]Link Out Monthly BY'!$C$6:$C$491,0),1),"")</f>
        <v>2889</v>
      </c>
      <c r="X15" s="31">
        <f>IFERROR(INDEX('[1]Link Out Monthly BY'!$Q$6:$Q$491,MATCH($J15,'[1]Link Out Monthly BY'!$C$6:$C$491,0),1),"")</f>
        <v>2889</v>
      </c>
      <c r="Y15" s="31">
        <f t="shared" si="0"/>
        <v>52682</v>
      </c>
      <c r="Z15" s="65">
        <f>IFERROR(INDEX('[1]Link Out Monthly BY'!$T$6:$T$491,MATCH($J15,'[1]Link Out Monthly BY'!$C$6:$C$491,0),1),"")</f>
        <v>0.16896701217829976</v>
      </c>
    </row>
    <row r="16" spans="1:26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P27</v>
      </c>
      <c r="I16" s="2" t="str">
        <f>IFERROR(INDEX('[1]Link Out Monthly BY'!$B$6:$B$491,MATCH($J16,'[1]Link Out Monthly BY'!$C$6:$C$491,0),1),"")</f>
        <v>Office supplies and services</v>
      </c>
      <c r="J16" s="28">
        <v>52542000</v>
      </c>
      <c r="K16" s="2" t="str">
        <f>IFERROR(INDEX('[1]Link Out Monthly BY'!$D$6:$D$491,MATCH($J16,'[1]Link Out Monthly BY'!$C$6:$C$491,0),1),"")</f>
        <v>Forms</v>
      </c>
      <c r="L16" s="2" t="str">
        <f>IFERROR(INDEX('[1]Link Out Monthly BY'!$E$6:$E$491,MATCH($J16,'[1]Link Out Monthly BY'!$C$6:$C$491,0),1),"")</f>
        <v>675.8</v>
      </c>
      <c r="M16" s="31">
        <f>IFERROR(INDEX('[1]Link Out Monthly BY'!$F$6:$F$491,MATCH($J16,'[1]Link Out Monthly BY'!$C$6:$C$491,0),1),"")</f>
        <v>0</v>
      </c>
      <c r="N16" s="31">
        <f>IFERROR(INDEX('[1]Link Out Monthly BY'!$G$6:$G$491,MATCH($J16,'[1]Link Out Monthly BY'!$C$6:$C$491,0),1),"")</f>
        <v>0</v>
      </c>
      <c r="O16" s="31">
        <f>IFERROR(INDEX('[1]Link Out Monthly BY'!$H$6:$H$491,MATCH($J16,'[1]Link Out Monthly BY'!$C$6:$C$491,0),1),"")</f>
        <v>0</v>
      </c>
      <c r="P16" s="31">
        <f>IFERROR(INDEX('[1]Link Out Monthly BY'!$I$6:$I$491,MATCH($J16,'[1]Link Out Monthly BY'!$C$6:$C$491,0),1),"")</f>
        <v>0</v>
      </c>
      <c r="Q16" s="31">
        <f>IFERROR(INDEX('[1]Link Out Monthly BY'!$J$6:$J$491,MATCH($J16,'[1]Link Out Monthly BY'!$C$6:$C$491,0),1),"")</f>
        <v>0</v>
      </c>
      <c r="R16" s="31">
        <f>IFERROR(INDEX('[1]Link Out Monthly BY'!$K$6:$K$491,MATCH($J16,'[1]Link Out Monthly BY'!$C$6:$C$491,0),1),"")</f>
        <v>0</v>
      </c>
      <c r="S16" s="31">
        <f>IFERROR(INDEX('[1]Link Out Monthly BY'!$L$6:$L$491,MATCH($J16,'[1]Link Out Monthly BY'!$C$6:$C$491,0),1),"")</f>
        <v>0</v>
      </c>
      <c r="T16" s="31">
        <f>IFERROR(INDEX('[1]Link Out Monthly BY'!$M$6:$M$491,MATCH($J16,'[1]Link Out Monthly BY'!$C$6:$C$491,0),1),"")</f>
        <v>0</v>
      </c>
      <c r="U16" s="31">
        <f>IFERROR(INDEX('[1]Link Out Monthly BY'!$N$6:$N$491,MATCH($J16,'[1]Link Out Monthly BY'!$C$6:$C$491,0),1),"")</f>
        <v>0</v>
      </c>
      <c r="V16" s="31">
        <f>IFERROR(INDEX('[1]Link Out Monthly BY'!$O$6:$O$491,MATCH($J16,'[1]Link Out Monthly BY'!$C$6:$C$491,0),1),"")</f>
        <v>0</v>
      </c>
      <c r="W16" s="31">
        <f>IFERROR(INDEX('[1]Link Out Monthly BY'!$P$6:$P$491,MATCH($J16,'[1]Link Out Monthly BY'!$C$6:$C$491,0),1),"")</f>
        <v>0</v>
      </c>
      <c r="X16" s="31">
        <f>IFERROR(INDEX('[1]Link Out Monthly BY'!$Q$6:$Q$491,MATCH($J16,'[1]Link Out Monthly BY'!$C$6:$C$491,0),1),"")</f>
        <v>0</v>
      </c>
      <c r="Y16" s="31">
        <f t="shared" si="0"/>
        <v>0</v>
      </c>
      <c r="Z16" s="65">
        <f>IFERROR(INDEX('[1]Link Out Monthly BY'!$T$6:$T$491,MATCH($J16,'[1]Link Out Monthly BY'!$C$6:$C$491,0),1),"")</f>
        <v>0</v>
      </c>
    </row>
    <row r="17" spans="1:26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P27</v>
      </c>
      <c r="I17" s="2" t="str">
        <f>IFERROR(INDEX('[1]Link Out Monthly BY'!$B$6:$B$491,MATCH($J17,'[1]Link Out Monthly BY'!$C$6:$C$491,0),1),"")</f>
        <v>Office supplies and services</v>
      </c>
      <c r="J17" s="28">
        <v>52542016</v>
      </c>
      <c r="K17" s="2" t="str">
        <f>IFERROR(INDEX('[1]Link Out Monthly BY'!$D$6:$D$491,MATCH($J17,'[1]Link Out Monthly BY'!$C$6:$C$491,0),1),"")</f>
        <v>Forms AG</v>
      </c>
      <c r="L17" s="2" t="str">
        <f>IFERROR(INDEX('[1]Link Out Monthly BY'!$E$6:$E$491,MATCH($J17,'[1]Link Out Monthly BY'!$C$6:$C$491,0),1),"")</f>
        <v>675.8</v>
      </c>
      <c r="M17" s="31">
        <f>IFERROR(INDEX('[1]Link Out Monthly BY'!$F$6:$F$491,MATCH($J17,'[1]Link Out Monthly BY'!$C$6:$C$491,0),1),"")</f>
        <v>0</v>
      </c>
      <c r="N17" s="31">
        <f>IFERROR(INDEX('[1]Link Out Monthly BY'!$G$6:$G$491,MATCH($J17,'[1]Link Out Monthly BY'!$C$6:$C$491,0),1),"")</f>
        <v>0</v>
      </c>
      <c r="O17" s="31">
        <f>IFERROR(INDEX('[1]Link Out Monthly BY'!$H$6:$H$491,MATCH($J17,'[1]Link Out Monthly BY'!$C$6:$C$491,0),1),"")</f>
        <v>0</v>
      </c>
      <c r="P17" s="31">
        <f>IFERROR(INDEX('[1]Link Out Monthly BY'!$I$6:$I$491,MATCH($J17,'[1]Link Out Monthly BY'!$C$6:$C$491,0),1),"")</f>
        <v>0</v>
      </c>
      <c r="Q17" s="31">
        <f>IFERROR(INDEX('[1]Link Out Monthly BY'!$J$6:$J$491,MATCH($J17,'[1]Link Out Monthly BY'!$C$6:$C$491,0),1),"")</f>
        <v>0</v>
      </c>
      <c r="R17" s="31">
        <f>IFERROR(INDEX('[1]Link Out Monthly BY'!$K$6:$K$491,MATCH($J17,'[1]Link Out Monthly BY'!$C$6:$C$491,0),1),"")</f>
        <v>569</v>
      </c>
      <c r="S17" s="31">
        <f>IFERROR(INDEX('[1]Link Out Monthly BY'!$L$6:$L$491,MATCH($J17,'[1]Link Out Monthly BY'!$C$6:$C$491,0),1),"")</f>
        <v>85</v>
      </c>
      <c r="T17" s="31">
        <f>IFERROR(INDEX('[1]Link Out Monthly BY'!$M$6:$M$491,MATCH($J17,'[1]Link Out Monthly BY'!$C$6:$C$491,0),1),"")</f>
        <v>85</v>
      </c>
      <c r="U17" s="31">
        <f>IFERROR(INDEX('[1]Link Out Monthly BY'!$N$6:$N$491,MATCH($J17,'[1]Link Out Monthly BY'!$C$6:$C$491,0),1),"")</f>
        <v>85</v>
      </c>
      <c r="V17" s="31">
        <f>IFERROR(INDEX('[1]Link Out Monthly BY'!$O$6:$O$491,MATCH($J17,'[1]Link Out Monthly BY'!$C$6:$C$491,0),1),"")</f>
        <v>85</v>
      </c>
      <c r="W17" s="31">
        <f>IFERROR(INDEX('[1]Link Out Monthly BY'!$P$6:$P$491,MATCH($J17,'[1]Link Out Monthly BY'!$C$6:$C$491,0),1),"")</f>
        <v>85</v>
      </c>
      <c r="X17" s="31">
        <f>IFERROR(INDEX('[1]Link Out Monthly BY'!$Q$6:$Q$491,MATCH($J17,'[1]Link Out Monthly BY'!$C$6:$C$491,0),1),"")</f>
        <v>85</v>
      </c>
      <c r="Y17" s="31">
        <f t="shared" ref="Y17:Y32" si="1">SUM(M17:X17)</f>
        <v>1079</v>
      </c>
      <c r="Z17" s="67">
        <f>IFERROR(INDEX('[1]Link Out Monthly BY'!$T$6:$T$491,MATCH($J17,'[1]Link Out Monthly BY'!$C$6:$C$491,0),1),"")</f>
        <v>4.4850825680841843E-3</v>
      </c>
    </row>
    <row r="18" spans="1:26">
      <c r="H18" s="2" t="str">
        <f>IFERROR(INDEX('[1]Link Out Monthly BY'!$A$6:$A$491,MATCH($J18,'[1]Link Out Monthly BY'!$C$6:$C$491,0),1),"")</f>
        <v>P27</v>
      </c>
      <c r="I18" s="2" t="str">
        <f>IFERROR(INDEX('[1]Link Out Monthly BY'!$B$6:$B$491,MATCH($J18,'[1]Link Out Monthly BY'!$C$6:$C$491,0),1),"")</f>
        <v>Office supplies and services</v>
      </c>
      <c r="J18" s="28">
        <v>52562000</v>
      </c>
      <c r="K18" s="2" t="str">
        <f>IFERROR(INDEX('[1]Link Out Monthly BY'!$D$6:$D$491,MATCH($J18,'[1]Link Out Monthly BY'!$C$6:$C$491,0),1),"")</f>
        <v>Office Supplies</v>
      </c>
      <c r="L18" s="2" t="str">
        <f>IFERROR(INDEX('[1]Link Out Monthly BY'!$E$6:$E$491,MATCH($J18,'[1]Link Out Monthly BY'!$C$6:$C$491,0),1),"")</f>
        <v>675.8</v>
      </c>
      <c r="M18" s="31">
        <f>IFERROR(INDEX('[1]Link Out Monthly BY'!$F$6:$F$491,MATCH($J18,'[1]Link Out Monthly BY'!$C$6:$C$491,0),1),"")</f>
        <v>0</v>
      </c>
      <c r="N18" s="31">
        <f>IFERROR(INDEX('[1]Link Out Monthly BY'!$G$6:$G$491,MATCH($J18,'[1]Link Out Monthly BY'!$C$6:$C$491,0),1),"")</f>
        <v>0</v>
      </c>
      <c r="O18" s="31">
        <f>IFERROR(INDEX('[1]Link Out Monthly BY'!$H$6:$H$491,MATCH($J18,'[1]Link Out Monthly BY'!$C$6:$C$491,0),1),"")</f>
        <v>0</v>
      </c>
      <c r="P18" s="31">
        <f>IFERROR(INDEX('[1]Link Out Monthly BY'!$I$6:$I$491,MATCH($J18,'[1]Link Out Monthly BY'!$C$6:$C$491,0),1),"")</f>
        <v>0</v>
      </c>
      <c r="Q18" s="31">
        <f>IFERROR(INDEX('[1]Link Out Monthly BY'!$J$6:$J$491,MATCH($J18,'[1]Link Out Monthly BY'!$C$6:$C$491,0),1),"")</f>
        <v>0</v>
      </c>
      <c r="R18" s="31">
        <f>IFERROR(INDEX('[1]Link Out Monthly BY'!$K$6:$K$491,MATCH($J18,'[1]Link Out Monthly BY'!$C$6:$C$491,0),1),"")</f>
        <v>0</v>
      </c>
      <c r="S18" s="31">
        <f>IFERROR(INDEX('[1]Link Out Monthly BY'!$L$6:$L$491,MATCH($J18,'[1]Link Out Monthly BY'!$C$6:$C$491,0),1),"")</f>
        <v>1917</v>
      </c>
      <c r="T18" s="31">
        <f>IFERROR(INDEX('[1]Link Out Monthly BY'!$M$6:$M$491,MATCH($J18,'[1]Link Out Monthly BY'!$C$6:$C$491,0),1),"")</f>
        <v>3134</v>
      </c>
      <c r="U18" s="31">
        <f>IFERROR(INDEX('[1]Link Out Monthly BY'!$N$6:$N$491,MATCH($J18,'[1]Link Out Monthly BY'!$C$6:$C$491,0),1),"")</f>
        <v>2184</v>
      </c>
      <c r="V18" s="31">
        <f>IFERROR(INDEX('[1]Link Out Monthly BY'!$O$6:$O$491,MATCH($J18,'[1]Link Out Monthly BY'!$C$6:$C$491,0),1),"")</f>
        <v>3328</v>
      </c>
      <c r="W18" s="31">
        <f>IFERROR(INDEX('[1]Link Out Monthly BY'!$P$6:$P$491,MATCH($J18,'[1]Link Out Monthly BY'!$C$6:$C$491,0),1),"")</f>
        <v>4361</v>
      </c>
      <c r="X18" s="31">
        <f>IFERROR(INDEX('[1]Link Out Monthly BY'!$Q$6:$Q$491,MATCH($J18,'[1]Link Out Monthly BY'!$C$6:$C$491,0),1),"")</f>
        <v>3716</v>
      </c>
      <c r="Y18" s="31">
        <f t="shared" si="1"/>
        <v>18640</v>
      </c>
      <c r="Z18" s="65">
        <f>IFERROR(INDEX('[1]Link Out Monthly BY'!$T$6:$T$491,MATCH($J18,'[1]Link Out Monthly BY'!$C$6:$C$491,0),1),"")</f>
        <v>0</v>
      </c>
    </row>
    <row r="19" spans="1:26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P27</v>
      </c>
      <c r="I19" s="2" t="str">
        <f>IFERROR(INDEX('[1]Link Out Monthly BY'!$B$6:$B$491,MATCH($J19,'[1]Link Out Monthly BY'!$C$6:$C$491,0),1),"")</f>
        <v>Office supplies and services</v>
      </c>
      <c r="J19" s="28">
        <v>52562011</v>
      </c>
      <c r="K19" s="2" t="str">
        <f>IFERROR(INDEX('[1]Link Out Monthly BY'!$D$6:$D$491,MATCH($J19,'[1]Link Out Monthly BY'!$C$6:$C$491,0),1),"")</f>
        <v>Off&amp;Adm Supplies SS</v>
      </c>
      <c r="L19" s="2" t="str">
        <f>IFERROR(INDEX('[1]Link Out Monthly BY'!$E$6:$E$491,MATCH($J19,'[1]Link Out Monthly BY'!$C$6:$C$491,0),1),"")</f>
        <v>675.1</v>
      </c>
      <c r="M19" s="31">
        <f>IFERROR(INDEX('[1]Link Out Monthly BY'!$F$6:$F$491,MATCH($J19,'[1]Link Out Monthly BY'!$C$6:$C$491,0),1),"")</f>
        <v>0</v>
      </c>
      <c r="N19" s="31">
        <f>IFERROR(INDEX('[1]Link Out Monthly BY'!$G$6:$G$491,MATCH($J19,'[1]Link Out Monthly BY'!$C$6:$C$491,0),1),"")</f>
        <v>0</v>
      </c>
      <c r="O19" s="31">
        <f>IFERROR(INDEX('[1]Link Out Monthly BY'!$H$6:$H$491,MATCH($J19,'[1]Link Out Monthly BY'!$C$6:$C$491,0),1),"")</f>
        <v>0</v>
      </c>
      <c r="P19" s="31">
        <f>IFERROR(INDEX('[1]Link Out Monthly BY'!$I$6:$I$491,MATCH($J19,'[1]Link Out Monthly BY'!$C$6:$C$491,0),1),"")</f>
        <v>0</v>
      </c>
      <c r="Q19" s="31">
        <f>IFERROR(INDEX('[1]Link Out Monthly BY'!$J$6:$J$491,MATCH($J19,'[1]Link Out Monthly BY'!$C$6:$C$491,0),1),"")</f>
        <v>0</v>
      </c>
      <c r="R19" s="31">
        <f>IFERROR(INDEX('[1]Link Out Monthly BY'!$K$6:$K$491,MATCH($J19,'[1]Link Out Monthly BY'!$C$6:$C$491,0),1),"")</f>
        <v>33</v>
      </c>
      <c r="S19" s="31">
        <f>IFERROR(INDEX('[1]Link Out Monthly BY'!$L$6:$L$491,MATCH($J19,'[1]Link Out Monthly BY'!$C$6:$C$491,0),1),"")</f>
        <v>0</v>
      </c>
      <c r="T19" s="31">
        <f>IFERROR(INDEX('[1]Link Out Monthly BY'!$M$6:$M$491,MATCH($J19,'[1]Link Out Monthly BY'!$C$6:$C$491,0),1),"")</f>
        <v>0</v>
      </c>
      <c r="U19" s="31">
        <f>IFERROR(INDEX('[1]Link Out Monthly BY'!$N$6:$N$491,MATCH($J19,'[1]Link Out Monthly BY'!$C$6:$C$491,0),1),"")</f>
        <v>0</v>
      </c>
      <c r="V19" s="31">
        <f>IFERROR(INDEX('[1]Link Out Monthly BY'!$O$6:$O$491,MATCH($J19,'[1]Link Out Monthly BY'!$C$6:$C$491,0),1),"")</f>
        <v>0</v>
      </c>
      <c r="W19" s="31">
        <f>IFERROR(INDEX('[1]Link Out Monthly BY'!$P$6:$P$491,MATCH($J19,'[1]Link Out Monthly BY'!$C$6:$C$491,0),1),"")</f>
        <v>0</v>
      </c>
      <c r="X19" s="31">
        <f>IFERROR(INDEX('[1]Link Out Monthly BY'!$Q$6:$Q$491,MATCH($J19,'[1]Link Out Monthly BY'!$C$6:$C$491,0),1),"")</f>
        <v>0</v>
      </c>
      <c r="Y19" s="31">
        <f t="shared" si="1"/>
        <v>33</v>
      </c>
      <c r="Z19" s="65">
        <f>IFERROR(INDEX('[1]Link Out Monthly BY'!$T$6:$T$491,MATCH($J19,'[1]Link Out Monthly BY'!$C$6:$C$491,0),1),"")</f>
        <v>2.6011902415953967E-4</v>
      </c>
    </row>
    <row r="20" spans="1:26">
      <c r="A20" s="28" t="str">
        <f>'[1]Rate Case Constants'!$C$37</f>
        <v>Witness Responsible:   James Pellock</v>
      </c>
      <c r="H20" s="2" t="str">
        <f>IFERROR(INDEX('[1]Link Out Monthly BY'!$A$6:$A$491,MATCH($J20,'[1]Link Out Monthly BY'!$C$6:$C$491,0),1),"")</f>
        <v>P27</v>
      </c>
      <c r="I20" s="2" t="str">
        <f>IFERROR(INDEX('[1]Link Out Monthly BY'!$B$6:$B$491,MATCH($J20,'[1]Link Out Monthly BY'!$C$6:$C$491,0),1),"")</f>
        <v>Office supplies and services</v>
      </c>
      <c r="J20" s="28">
        <v>52562013</v>
      </c>
      <c r="K20" s="2" t="str">
        <f>IFERROR(INDEX('[1]Link Out Monthly BY'!$D$6:$D$491,MATCH($J20,'[1]Link Out Monthly BY'!$C$6:$C$491,0),1),"")</f>
        <v>Off&amp;Adm Supplies WT</v>
      </c>
      <c r="L20" s="2" t="str">
        <f>IFERROR(INDEX('[1]Link Out Monthly BY'!$E$6:$E$491,MATCH($J20,'[1]Link Out Monthly BY'!$C$6:$C$491,0),1),"")</f>
        <v>675.3</v>
      </c>
      <c r="M20" s="31">
        <f>IFERROR(INDEX('[1]Link Out Monthly BY'!$F$6:$F$491,MATCH($J20,'[1]Link Out Monthly BY'!$C$6:$C$491,0),1),"")</f>
        <v>3216</v>
      </c>
      <c r="N20" s="31">
        <f>IFERROR(INDEX('[1]Link Out Monthly BY'!$G$6:$G$491,MATCH($J20,'[1]Link Out Monthly BY'!$C$6:$C$491,0),1),"")</f>
        <v>334</v>
      </c>
      <c r="O20" s="31">
        <f>IFERROR(INDEX('[1]Link Out Monthly BY'!$H$6:$H$491,MATCH($J20,'[1]Link Out Monthly BY'!$C$6:$C$491,0),1),"")</f>
        <v>678</v>
      </c>
      <c r="P20" s="31">
        <f>IFERROR(INDEX('[1]Link Out Monthly BY'!$I$6:$I$491,MATCH($J20,'[1]Link Out Monthly BY'!$C$6:$C$491,0),1),"")</f>
        <v>2135</v>
      </c>
      <c r="Q20" s="31">
        <f>IFERROR(INDEX('[1]Link Out Monthly BY'!$J$6:$J$491,MATCH($J20,'[1]Link Out Monthly BY'!$C$6:$C$491,0),1),"")</f>
        <v>2427</v>
      </c>
      <c r="R20" s="31">
        <f>IFERROR(INDEX('[1]Link Out Monthly BY'!$K$6:$K$491,MATCH($J20,'[1]Link Out Monthly BY'!$C$6:$C$491,0),1),"")</f>
        <v>659</v>
      </c>
      <c r="S20" s="31">
        <f>IFERROR(INDEX('[1]Link Out Monthly BY'!$L$6:$L$491,MATCH($J20,'[1]Link Out Monthly BY'!$C$6:$C$491,0),1),"")</f>
        <v>0</v>
      </c>
      <c r="T20" s="31">
        <f>IFERROR(INDEX('[1]Link Out Monthly BY'!$M$6:$M$491,MATCH($J20,'[1]Link Out Monthly BY'!$C$6:$C$491,0),1),"")</f>
        <v>0</v>
      </c>
      <c r="U20" s="31">
        <f>IFERROR(INDEX('[1]Link Out Monthly BY'!$N$6:$N$491,MATCH($J20,'[1]Link Out Monthly BY'!$C$6:$C$491,0),1),"")</f>
        <v>0</v>
      </c>
      <c r="V20" s="31">
        <f>IFERROR(INDEX('[1]Link Out Monthly BY'!$O$6:$O$491,MATCH($J20,'[1]Link Out Monthly BY'!$C$6:$C$491,0),1),"")</f>
        <v>0</v>
      </c>
      <c r="W20" s="31">
        <f>IFERROR(INDEX('[1]Link Out Monthly BY'!$P$6:$P$491,MATCH($J20,'[1]Link Out Monthly BY'!$C$6:$C$491,0),1),"")</f>
        <v>0</v>
      </c>
      <c r="X20" s="31">
        <f>IFERROR(INDEX('[1]Link Out Monthly BY'!$Q$6:$Q$491,MATCH($J20,'[1]Link Out Monthly BY'!$C$6:$C$491,0),1),"")</f>
        <v>0</v>
      </c>
      <c r="Y20" s="31">
        <f t="shared" si="1"/>
        <v>9449</v>
      </c>
      <c r="Z20" s="65">
        <f>IFERROR(INDEX('[1]Link Out Monthly BY'!$T$6:$T$491,MATCH($J20,'[1]Link Out Monthly BY'!$C$6:$C$491,0),1),"")</f>
        <v>7.4480747251014862E-2</v>
      </c>
    </row>
    <row r="21" spans="1:26">
      <c r="H21" s="2" t="str">
        <f>IFERROR(INDEX('[1]Link Out Monthly BY'!$A$6:$A$491,MATCH($J21,'[1]Link Out Monthly BY'!$C$6:$C$491,0),1),"")</f>
        <v>P27</v>
      </c>
      <c r="I21" s="2" t="str">
        <f>IFERROR(INDEX('[1]Link Out Monthly BY'!$B$6:$B$491,MATCH($J21,'[1]Link Out Monthly BY'!$C$6:$C$491,0),1),"")</f>
        <v>Office supplies and services</v>
      </c>
      <c r="J21" s="28">
        <v>52562014</v>
      </c>
      <c r="K21" s="2" t="str">
        <f>IFERROR(INDEX('[1]Link Out Monthly BY'!$D$6:$D$491,MATCH($J21,'[1]Link Out Monthly BY'!$C$6:$C$491,0),1),"")</f>
        <v>Off&amp;Adm Supplies TD</v>
      </c>
      <c r="L21" s="2" t="str">
        <f>IFERROR(INDEX('[1]Link Out Monthly BY'!$E$6:$E$491,MATCH($J21,'[1]Link Out Monthly BY'!$C$6:$C$491,0),1),"")</f>
        <v>675.5</v>
      </c>
      <c r="M21" s="31">
        <f>IFERROR(INDEX('[1]Link Out Monthly BY'!$F$6:$F$491,MATCH($J21,'[1]Link Out Monthly BY'!$C$6:$C$491,0),1),"")</f>
        <v>620</v>
      </c>
      <c r="N21" s="31">
        <f>IFERROR(INDEX('[1]Link Out Monthly BY'!$G$6:$G$491,MATCH($J21,'[1]Link Out Monthly BY'!$C$6:$C$491,0),1),"")</f>
        <v>744</v>
      </c>
      <c r="O21" s="31">
        <f>IFERROR(INDEX('[1]Link Out Monthly BY'!$H$6:$H$491,MATCH($J21,'[1]Link Out Monthly BY'!$C$6:$C$491,0),1),"")</f>
        <v>469</v>
      </c>
      <c r="P21" s="31">
        <f>IFERROR(INDEX('[1]Link Out Monthly BY'!$I$6:$I$491,MATCH($J21,'[1]Link Out Monthly BY'!$C$6:$C$491,0),1),"")</f>
        <v>923</v>
      </c>
      <c r="Q21" s="31">
        <f>IFERROR(INDEX('[1]Link Out Monthly BY'!$J$6:$J$491,MATCH($J21,'[1]Link Out Monthly BY'!$C$6:$C$491,0),1),"")</f>
        <v>303</v>
      </c>
      <c r="R21" s="31">
        <f>IFERROR(INDEX('[1]Link Out Monthly BY'!$K$6:$K$491,MATCH($J21,'[1]Link Out Monthly BY'!$C$6:$C$491,0),1),"")</f>
        <v>759</v>
      </c>
      <c r="S21" s="31">
        <f>IFERROR(INDEX('[1]Link Out Monthly BY'!$L$6:$L$491,MATCH($J21,'[1]Link Out Monthly BY'!$C$6:$C$491,0),1),"")</f>
        <v>0</v>
      </c>
      <c r="T21" s="31">
        <f>IFERROR(INDEX('[1]Link Out Monthly BY'!$M$6:$M$491,MATCH($J21,'[1]Link Out Monthly BY'!$C$6:$C$491,0),1),"")</f>
        <v>0</v>
      </c>
      <c r="U21" s="31">
        <f>IFERROR(INDEX('[1]Link Out Monthly BY'!$N$6:$N$491,MATCH($J21,'[1]Link Out Monthly BY'!$C$6:$C$491,0),1),"")</f>
        <v>0</v>
      </c>
      <c r="V21" s="31">
        <f>IFERROR(INDEX('[1]Link Out Monthly BY'!$O$6:$O$491,MATCH($J21,'[1]Link Out Monthly BY'!$C$6:$C$491,0),1),"")</f>
        <v>0</v>
      </c>
      <c r="W21" s="31">
        <f>IFERROR(INDEX('[1]Link Out Monthly BY'!$P$6:$P$491,MATCH($J21,'[1]Link Out Monthly BY'!$C$6:$C$491,0),1),"")</f>
        <v>0</v>
      </c>
      <c r="X21" s="31">
        <f>IFERROR(INDEX('[1]Link Out Monthly BY'!$Q$6:$Q$491,MATCH($J21,'[1]Link Out Monthly BY'!$C$6:$C$491,0),1),"")</f>
        <v>0</v>
      </c>
      <c r="Y21" s="31">
        <f t="shared" si="1"/>
        <v>3818</v>
      </c>
      <c r="Z21" s="65">
        <f>IFERROR(INDEX('[1]Link Out Monthly BY'!$T$6:$T$491,MATCH($J21,'[1]Link Out Monthly BY'!$C$6:$C$491,0),1),"")</f>
        <v>3.009498285579159E-2</v>
      </c>
    </row>
    <row r="22" spans="1:26">
      <c r="A22" s="29" t="str">
        <f>'[1]Link Out WP'!$D$60</f>
        <v>Other Supplies and Services</v>
      </c>
      <c r="B22" s="30"/>
      <c r="H22" s="2" t="str">
        <f>IFERROR(INDEX('[1]Link Out Monthly BY'!$A$6:$A$491,MATCH($J22,'[1]Link Out Monthly BY'!$C$6:$C$491,0),1),"")</f>
        <v>P27</v>
      </c>
      <c r="I22" s="2" t="str">
        <f>IFERROR(INDEX('[1]Link Out Monthly BY'!$B$6:$B$491,MATCH($J22,'[1]Link Out Monthly BY'!$C$6:$C$491,0),1),"")</f>
        <v>Office supplies and services</v>
      </c>
      <c r="J22" s="28">
        <v>52562015</v>
      </c>
      <c r="K22" s="2" t="str">
        <f>IFERROR(INDEX('[1]Link Out Monthly BY'!$D$6:$D$491,MATCH($J22,'[1]Link Out Monthly BY'!$C$6:$C$491,0),1),"")</f>
        <v>Off&amp;Adm Supplies CA</v>
      </c>
      <c r="L22" s="2" t="str">
        <f>IFERROR(INDEX('[1]Link Out Monthly BY'!$E$6:$E$491,MATCH($J22,'[1]Link Out Monthly BY'!$C$6:$C$491,0),1),"")</f>
        <v>675.7</v>
      </c>
      <c r="M22" s="31">
        <f>IFERROR(INDEX('[1]Link Out Monthly BY'!$F$6:$F$491,MATCH($J22,'[1]Link Out Monthly BY'!$C$6:$C$491,0),1),"")</f>
        <v>0</v>
      </c>
      <c r="N22" s="31">
        <f>IFERROR(INDEX('[1]Link Out Monthly BY'!$G$6:$G$491,MATCH($J22,'[1]Link Out Monthly BY'!$C$6:$C$491,0),1),"")</f>
        <v>0</v>
      </c>
      <c r="O22" s="31">
        <f>IFERROR(INDEX('[1]Link Out Monthly BY'!$H$6:$H$491,MATCH($J22,'[1]Link Out Monthly BY'!$C$6:$C$491,0),1),"")</f>
        <v>0</v>
      </c>
      <c r="P22" s="31">
        <f>IFERROR(INDEX('[1]Link Out Monthly BY'!$I$6:$I$491,MATCH($J22,'[1]Link Out Monthly BY'!$C$6:$C$491,0),1),"")</f>
        <v>0</v>
      </c>
      <c r="Q22" s="31">
        <f>IFERROR(INDEX('[1]Link Out Monthly BY'!$J$6:$J$491,MATCH($J22,'[1]Link Out Monthly BY'!$C$6:$C$491,0),1),"")</f>
        <v>0</v>
      </c>
      <c r="R22" s="31">
        <f>IFERROR(INDEX('[1]Link Out Monthly BY'!$K$6:$K$491,MATCH($J22,'[1]Link Out Monthly BY'!$C$6:$C$491,0),1),"")</f>
        <v>0</v>
      </c>
      <c r="S22" s="31">
        <f>IFERROR(INDEX('[1]Link Out Monthly BY'!$L$6:$L$491,MATCH($J22,'[1]Link Out Monthly BY'!$C$6:$C$491,0),1),"")</f>
        <v>0</v>
      </c>
      <c r="T22" s="31">
        <f>IFERROR(INDEX('[1]Link Out Monthly BY'!$M$6:$M$491,MATCH($J22,'[1]Link Out Monthly BY'!$C$6:$C$491,0),1),"")</f>
        <v>0</v>
      </c>
      <c r="U22" s="31">
        <f>IFERROR(INDEX('[1]Link Out Monthly BY'!$N$6:$N$491,MATCH($J22,'[1]Link Out Monthly BY'!$C$6:$C$491,0),1),"")</f>
        <v>0</v>
      </c>
      <c r="V22" s="31">
        <f>IFERROR(INDEX('[1]Link Out Monthly BY'!$O$6:$O$491,MATCH($J22,'[1]Link Out Monthly BY'!$C$6:$C$491,0),1),"")</f>
        <v>0</v>
      </c>
      <c r="W22" s="31">
        <f>IFERROR(INDEX('[1]Link Out Monthly BY'!$P$6:$P$491,MATCH($J22,'[1]Link Out Monthly BY'!$C$6:$C$491,0),1),"")</f>
        <v>0</v>
      </c>
      <c r="X22" s="31">
        <f>IFERROR(INDEX('[1]Link Out Monthly BY'!$Q$6:$Q$491,MATCH($J22,'[1]Link Out Monthly BY'!$C$6:$C$491,0),1),"")</f>
        <v>0</v>
      </c>
      <c r="Y22" s="31">
        <f t="shared" si="1"/>
        <v>0</v>
      </c>
      <c r="Z22" s="65">
        <f>IFERROR(INDEX('[1]Link Out Monthly BY'!$T$6:$T$491,MATCH($J22,'[1]Link Out Monthly BY'!$C$6:$C$491,0),1),"")</f>
        <v>0</v>
      </c>
    </row>
    <row r="23" spans="1:26">
      <c r="A23" s="6" t="str">
        <f>CONCATENATE(A8, " ", A22)</f>
        <v>Base Year Adjustment Other Supplies and Services</v>
      </c>
      <c r="B23" s="30"/>
      <c r="H23" s="2" t="str">
        <f>IFERROR(INDEX('[1]Link Out Monthly BY'!$A$6:$A$491,MATCH($J23,'[1]Link Out Monthly BY'!$C$6:$C$491,0),1),"")</f>
        <v>P27</v>
      </c>
      <c r="I23" s="2" t="str">
        <f>IFERROR(INDEX('[1]Link Out Monthly BY'!$B$6:$B$491,MATCH($J23,'[1]Link Out Monthly BY'!$C$6:$C$491,0),1),"")</f>
        <v>Office supplies and services</v>
      </c>
      <c r="J23" s="28">
        <v>52562016</v>
      </c>
      <c r="K23" s="2" t="str">
        <f>IFERROR(INDEX('[1]Link Out Monthly BY'!$D$6:$D$491,MATCH($J23,'[1]Link Out Monthly BY'!$C$6:$C$491,0),1),"")</f>
        <v>Off&amp;Adm Supplies AG</v>
      </c>
      <c r="L23" s="2" t="str">
        <f>IFERROR(INDEX('[1]Link Out Monthly BY'!$E$6:$E$491,MATCH($J23,'[1]Link Out Monthly BY'!$C$6:$C$491,0),1),"")</f>
        <v>675.8</v>
      </c>
      <c r="M23" s="31">
        <f>IFERROR(INDEX('[1]Link Out Monthly BY'!$F$6:$F$491,MATCH($J23,'[1]Link Out Monthly BY'!$C$6:$C$491,0),1),"")</f>
        <v>1876</v>
      </c>
      <c r="N23" s="31">
        <f>IFERROR(INDEX('[1]Link Out Monthly BY'!$G$6:$G$491,MATCH($J23,'[1]Link Out Monthly BY'!$C$6:$C$491,0),1),"")</f>
        <v>1604</v>
      </c>
      <c r="O23" s="31">
        <f>IFERROR(INDEX('[1]Link Out Monthly BY'!$H$6:$H$491,MATCH($J23,'[1]Link Out Monthly BY'!$C$6:$C$491,0),1),"")</f>
        <v>2182</v>
      </c>
      <c r="P23" s="31">
        <f>IFERROR(INDEX('[1]Link Out Monthly BY'!$I$6:$I$491,MATCH($J23,'[1]Link Out Monthly BY'!$C$6:$C$491,0),1),"")</f>
        <v>3575</v>
      </c>
      <c r="Q23" s="31">
        <f>IFERROR(INDEX('[1]Link Out Monthly BY'!$J$6:$J$491,MATCH($J23,'[1]Link Out Monthly BY'!$C$6:$C$491,0),1),"")</f>
        <v>-860</v>
      </c>
      <c r="R23" s="31">
        <f>IFERROR(INDEX('[1]Link Out Monthly BY'!$K$6:$K$491,MATCH($J23,'[1]Link Out Monthly BY'!$C$6:$C$491,0),1),"")</f>
        <v>1751</v>
      </c>
      <c r="S23" s="31">
        <f>IFERROR(INDEX('[1]Link Out Monthly BY'!$L$6:$L$491,MATCH($J23,'[1]Link Out Monthly BY'!$C$6:$C$491,0),1),"")</f>
        <v>0</v>
      </c>
      <c r="T23" s="31">
        <f>IFERROR(INDEX('[1]Link Out Monthly BY'!$M$6:$M$491,MATCH($J23,'[1]Link Out Monthly BY'!$C$6:$C$491,0),1),"")</f>
        <v>0</v>
      </c>
      <c r="U23" s="31">
        <f>IFERROR(INDEX('[1]Link Out Monthly BY'!$N$6:$N$491,MATCH($J23,'[1]Link Out Monthly BY'!$C$6:$C$491,0),1),"")</f>
        <v>0</v>
      </c>
      <c r="V23" s="31">
        <f>IFERROR(INDEX('[1]Link Out Monthly BY'!$O$6:$O$491,MATCH($J23,'[1]Link Out Monthly BY'!$C$6:$C$491,0),1),"")</f>
        <v>0</v>
      </c>
      <c r="W23" s="31">
        <f>IFERROR(INDEX('[1]Link Out Monthly BY'!$P$6:$P$491,MATCH($J23,'[1]Link Out Monthly BY'!$C$6:$C$491,0),1),"")</f>
        <v>0</v>
      </c>
      <c r="X23" s="31">
        <f>IFERROR(INDEX('[1]Link Out Monthly BY'!$Q$6:$Q$491,MATCH($J23,'[1]Link Out Monthly BY'!$C$6:$C$491,0),1),"")</f>
        <v>0</v>
      </c>
      <c r="Y23" s="31">
        <f t="shared" si="1"/>
        <v>10128</v>
      </c>
      <c r="Z23" s="65">
        <f>IFERROR(INDEX('[1]Link Out Monthly BY'!$T$6:$T$491,MATCH($J23,'[1]Link Out Monthly BY'!$C$6:$C$491,0),1),"")</f>
        <v>7.9832893232964178E-2</v>
      </c>
    </row>
    <row r="24" spans="1:26">
      <c r="A24" s="6"/>
      <c r="B24" s="30"/>
      <c r="H24" s="2" t="str">
        <f>IFERROR(INDEX('[1]Link Out Monthly BY'!$A$6:$A$491,MATCH($J24,'[1]Link Out Monthly BY'!$C$6:$C$491,0),1),"")</f>
        <v>P27</v>
      </c>
      <c r="I24" s="2" t="str">
        <f>IFERROR(INDEX('[1]Link Out Monthly BY'!$B$6:$B$491,MATCH($J24,'[1]Link Out Monthly BY'!$C$6:$C$491,0),1),"")</f>
        <v>Office supplies and services</v>
      </c>
      <c r="J24" s="28">
        <v>52571500</v>
      </c>
      <c r="K24" s="2" t="str">
        <f>IFERROR(INDEX('[1]Link Out Monthly BY'!$D$6:$D$491,MATCH($J24,'[1]Link Out Monthly BY'!$C$6:$C$491,0),1),"")</f>
        <v>Software Licenses</v>
      </c>
      <c r="L24" s="2" t="str">
        <f>IFERROR(INDEX('[1]Link Out Monthly BY'!$E$6:$E$491,MATCH($J24,'[1]Link Out Monthly BY'!$C$6:$C$491,0),1),"")</f>
        <v>675.8</v>
      </c>
      <c r="M24" s="31">
        <f>IFERROR(INDEX('[1]Link Out Monthly BY'!$F$6:$F$491,MATCH($J24,'[1]Link Out Monthly BY'!$C$6:$C$491,0),1),"")</f>
        <v>9103</v>
      </c>
      <c r="N24" s="31">
        <f>IFERROR(INDEX('[1]Link Out Monthly BY'!$G$6:$G$491,MATCH($J24,'[1]Link Out Monthly BY'!$C$6:$C$491,0),1),"")</f>
        <v>9103</v>
      </c>
      <c r="O24" s="31">
        <f>IFERROR(INDEX('[1]Link Out Monthly BY'!$H$6:$H$491,MATCH($J24,'[1]Link Out Monthly BY'!$C$6:$C$491,0),1),"")</f>
        <v>9225</v>
      </c>
      <c r="P24" s="31">
        <f>IFERROR(INDEX('[1]Link Out Monthly BY'!$I$6:$I$491,MATCH($J24,'[1]Link Out Monthly BY'!$C$6:$C$491,0),1),"")</f>
        <v>11966</v>
      </c>
      <c r="Q24" s="31">
        <f>IFERROR(INDEX('[1]Link Out Monthly BY'!$J$6:$J$491,MATCH($J24,'[1]Link Out Monthly BY'!$C$6:$C$491,0),1),"")</f>
        <v>10643</v>
      </c>
      <c r="R24" s="31">
        <f>IFERROR(INDEX('[1]Link Out Monthly BY'!$K$6:$K$491,MATCH($J24,'[1]Link Out Monthly BY'!$C$6:$C$491,0),1),"")</f>
        <v>10363</v>
      </c>
      <c r="S24" s="31">
        <f>IFERROR(INDEX('[1]Link Out Monthly BY'!$L$6:$L$491,MATCH($J24,'[1]Link Out Monthly BY'!$C$6:$C$491,0),1),"")</f>
        <v>14011</v>
      </c>
      <c r="T24" s="31">
        <f>IFERROR(INDEX('[1]Link Out Monthly BY'!$M$6:$M$491,MATCH($J24,'[1]Link Out Monthly BY'!$C$6:$C$491,0),1),"")</f>
        <v>14011</v>
      </c>
      <c r="U24" s="31">
        <f>IFERROR(INDEX('[1]Link Out Monthly BY'!$N$6:$N$491,MATCH($J24,'[1]Link Out Monthly BY'!$C$6:$C$491,0),1),"")</f>
        <v>14011</v>
      </c>
      <c r="V24" s="31">
        <f>IFERROR(INDEX('[1]Link Out Monthly BY'!$O$6:$O$491,MATCH($J24,'[1]Link Out Monthly BY'!$C$6:$C$491,0),1),"")</f>
        <v>14011</v>
      </c>
      <c r="W24" s="31">
        <f>IFERROR(INDEX('[1]Link Out Monthly BY'!$P$6:$P$491,MATCH($J24,'[1]Link Out Monthly BY'!$C$6:$C$491,0),1),"")</f>
        <v>16908</v>
      </c>
      <c r="X24" s="31">
        <f>IFERROR(INDEX('[1]Link Out Monthly BY'!$Q$6:$Q$491,MATCH($J24,'[1]Link Out Monthly BY'!$C$6:$C$491,0),1),"")</f>
        <v>16908</v>
      </c>
      <c r="Y24" s="31">
        <f t="shared" si="1"/>
        <v>150263</v>
      </c>
      <c r="Z24" s="65">
        <f>IFERROR(INDEX('[1]Link Out Monthly BY'!$T$6:$T$491,MATCH($J24,'[1]Link Out Monthly BY'!$C$6:$C$491,0),1),"")</f>
        <v>0.47612028534268713</v>
      </c>
    </row>
    <row r="25" spans="1:26">
      <c r="A25" s="29" t="str">
        <f>'[1]Link Out WP'!$F$60</f>
        <v>W/P - 3-16</v>
      </c>
      <c r="B25" s="30"/>
      <c r="H25" s="2" t="str">
        <f>IFERROR(INDEX('[1]Link Out Monthly BY'!$A$6:$A$491,MATCH($J25,'[1]Link Out Monthly BY'!$C$6:$C$491,0),1),"")</f>
        <v>P27</v>
      </c>
      <c r="I25" s="2" t="str">
        <f>IFERROR(INDEX('[1]Link Out Monthly BY'!$B$6:$B$491,MATCH($J25,'[1]Link Out Monthly BY'!$C$6:$C$491,0),1),"")</f>
        <v>Office supplies and services</v>
      </c>
      <c r="J25" s="28">
        <v>52582000</v>
      </c>
      <c r="K25" s="2" t="str">
        <f>IFERROR(INDEX('[1]Link Out Monthly BY'!$D$6:$D$491,MATCH($J25,'[1]Link Out Monthly BY'!$C$6:$C$491,0),1),"")</f>
        <v>Uniforms</v>
      </c>
      <c r="L25" s="2" t="str">
        <f>IFERROR(INDEX('[1]Link Out Monthly BY'!$E$6:$E$491,MATCH($J25,'[1]Link Out Monthly BY'!$C$6:$C$491,0),1),"")</f>
        <v>675.7</v>
      </c>
      <c r="M25" s="31">
        <f>IFERROR(INDEX('[1]Link Out Monthly BY'!$F$6:$F$491,MATCH($J25,'[1]Link Out Monthly BY'!$C$6:$C$491,0),1),"")</f>
        <v>0</v>
      </c>
      <c r="N25" s="31">
        <f>IFERROR(INDEX('[1]Link Out Monthly BY'!$G$6:$G$491,MATCH($J25,'[1]Link Out Monthly BY'!$C$6:$C$491,0),1),"")</f>
        <v>0</v>
      </c>
      <c r="O25" s="31">
        <f>IFERROR(INDEX('[1]Link Out Monthly BY'!$H$6:$H$491,MATCH($J25,'[1]Link Out Monthly BY'!$C$6:$C$491,0),1),"")</f>
        <v>0</v>
      </c>
      <c r="P25" s="31">
        <f>IFERROR(INDEX('[1]Link Out Monthly BY'!$I$6:$I$491,MATCH($J25,'[1]Link Out Monthly BY'!$C$6:$C$491,0),1),"")</f>
        <v>0</v>
      </c>
      <c r="Q25" s="31">
        <f>IFERROR(INDEX('[1]Link Out Monthly BY'!$J$6:$J$491,MATCH($J25,'[1]Link Out Monthly BY'!$C$6:$C$491,0),1),"")</f>
        <v>0</v>
      </c>
      <c r="R25" s="31">
        <f>IFERROR(INDEX('[1]Link Out Monthly BY'!$K$6:$K$491,MATCH($J25,'[1]Link Out Monthly BY'!$C$6:$C$491,0),1),"")</f>
        <v>0</v>
      </c>
      <c r="S25" s="31">
        <f>IFERROR(INDEX('[1]Link Out Monthly BY'!$L$6:$L$491,MATCH($J25,'[1]Link Out Monthly BY'!$C$6:$C$491,0),1),"")</f>
        <v>3052</v>
      </c>
      <c r="T25" s="31">
        <f>IFERROR(INDEX('[1]Link Out Monthly BY'!$M$6:$M$491,MATCH($J25,'[1]Link Out Monthly BY'!$C$6:$C$491,0),1),"")</f>
        <v>3299</v>
      </c>
      <c r="U25" s="31">
        <f>IFERROR(INDEX('[1]Link Out Monthly BY'!$N$6:$N$491,MATCH($J25,'[1]Link Out Monthly BY'!$C$6:$C$491,0),1),"")</f>
        <v>2918</v>
      </c>
      <c r="V25" s="31">
        <f>IFERROR(INDEX('[1]Link Out Monthly BY'!$O$6:$O$491,MATCH($J25,'[1]Link Out Monthly BY'!$C$6:$C$491,0),1),"")</f>
        <v>2083</v>
      </c>
      <c r="W25" s="31">
        <f>IFERROR(INDEX('[1]Link Out Monthly BY'!$P$6:$P$491,MATCH($J25,'[1]Link Out Monthly BY'!$C$6:$C$491,0),1),"")</f>
        <v>3393</v>
      </c>
      <c r="X25" s="31">
        <f>IFERROR(INDEX('[1]Link Out Monthly BY'!$Q$6:$Q$491,MATCH($J25,'[1]Link Out Monthly BY'!$C$6:$C$491,0),1),"")</f>
        <v>3393</v>
      </c>
      <c r="Y25" s="31">
        <f t="shared" si="1"/>
        <v>18138</v>
      </c>
      <c r="Z25" s="65">
        <f>IFERROR(INDEX('[1]Link Out Monthly BY'!$T$6:$T$491,MATCH($J25,'[1]Link Out Monthly BY'!$C$6:$C$491,0),1),"")</f>
        <v>0</v>
      </c>
    </row>
    <row r="26" spans="1:26">
      <c r="A26" s="6" t="str">
        <f>'[1]Link Out Filing Exhibits'!$M$80</f>
        <v>Schedule D-2.3</v>
      </c>
      <c r="B26" s="30"/>
      <c r="H26" s="2" t="str">
        <f>IFERROR(INDEX('[1]Link Out Monthly BY'!$A$6:$A$491,MATCH($J26,'[1]Link Out Monthly BY'!$C$6:$C$491,0),1),"")</f>
        <v>P27</v>
      </c>
      <c r="I26" s="2" t="str">
        <f>IFERROR(INDEX('[1]Link Out Monthly BY'!$B$6:$B$491,MATCH($J26,'[1]Link Out Monthly BY'!$C$6:$C$491,0),1),"")</f>
        <v>Office supplies and services</v>
      </c>
      <c r="J26" s="28">
        <v>52582011</v>
      </c>
      <c r="K26" s="2" t="str">
        <f>IFERROR(INDEX('[1]Link Out Monthly BY'!$D$6:$D$491,MATCH($J26,'[1]Link Out Monthly BY'!$C$6:$C$491,0),1),"")</f>
        <v>Uniforms SS</v>
      </c>
      <c r="L26" s="2" t="str">
        <f>IFERROR(INDEX('[1]Link Out Monthly BY'!$E$6:$E$491,MATCH($J26,'[1]Link Out Monthly BY'!$C$6:$C$491,0),1),"")</f>
        <v>675.1</v>
      </c>
      <c r="M26" s="31">
        <f>IFERROR(INDEX('[1]Link Out Monthly BY'!$F$6:$F$491,MATCH($J26,'[1]Link Out Monthly BY'!$C$6:$C$491,0),1),"")</f>
        <v>0</v>
      </c>
      <c r="N26" s="31">
        <f>IFERROR(INDEX('[1]Link Out Monthly BY'!$G$6:$G$491,MATCH($J26,'[1]Link Out Monthly BY'!$C$6:$C$491,0),1),"")</f>
        <v>0</v>
      </c>
      <c r="O26" s="31">
        <f>IFERROR(INDEX('[1]Link Out Monthly BY'!$H$6:$H$491,MATCH($J26,'[1]Link Out Monthly BY'!$C$6:$C$491,0),1),"")</f>
        <v>0</v>
      </c>
      <c r="P26" s="31">
        <f>IFERROR(INDEX('[1]Link Out Monthly BY'!$I$6:$I$491,MATCH($J26,'[1]Link Out Monthly BY'!$C$6:$C$491,0),1),"")</f>
        <v>0</v>
      </c>
      <c r="Q26" s="31">
        <f>IFERROR(INDEX('[1]Link Out Monthly BY'!$J$6:$J$491,MATCH($J26,'[1]Link Out Monthly BY'!$C$6:$C$491,0),1),"")</f>
        <v>0</v>
      </c>
      <c r="R26" s="31">
        <f>IFERROR(INDEX('[1]Link Out Monthly BY'!$K$6:$K$491,MATCH($J26,'[1]Link Out Monthly BY'!$C$6:$C$491,0),1),"")</f>
        <v>0</v>
      </c>
      <c r="S26" s="31">
        <f>IFERROR(INDEX('[1]Link Out Monthly BY'!$L$6:$L$491,MATCH($J26,'[1]Link Out Monthly BY'!$C$6:$C$491,0),1),"")</f>
        <v>0</v>
      </c>
      <c r="T26" s="31">
        <f>IFERROR(INDEX('[1]Link Out Monthly BY'!$M$6:$M$491,MATCH($J26,'[1]Link Out Monthly BY'!$C$6:$C$491,0),1),"")</f>
        <v>0</v>
      </c>
      <c r="U26" s="31">
        <f>IFERROR(INDEX('[1]Link Out Monthly BY'!$N$6:$N$491,MATCH($J26,'[1]Link Out Monthly BY'!$C$6:$C$491,0),1),"")</f>
        <v>0</v>
      </c>
      <c r="V26" s="31">
        <f>IFERROR(INDEX('[1]Link Out Monthly BY'!$O$6:$O$491,MATCH($J26,'[1]Link Out Monthly BY'!$C$6:$C$491,0),1),"")</f>
        <v>0</v>
      </c>
      <c r="W26" s="31">
        <f>IFERROR(INDEX('[1]Link Out Monthly BY'!$P$6:$P$491,MATCH($J26,'[1]Link Out Monthly BY'!$C$6:$C$491,0),1),"")</f>
        <v>0</v>
      </c>
      <c r="X26" s="31">
        <f>IFERROR(INDEX('[1]Link Out Monthly BY'!$Q$6:$Q$491,MATCH($J26,'[1]Link Out Monthly BY'!$C$6:$C$491,0),1),"")</f>
        <v>0</v>
      </c>
      <c r="Y26" s="31">
        <f t="shared" si="1"/>
        <v>0</v>
      </c>
      <c r="Z26" s="65">
        <f>IFERROR(INDEX('[1]Link Out Monthly BY'!$T$6:$T$491,MATCH($J26,'[1]Link Out Monthly BY'!$C$6:$C$491,0),1),"")</f>
        <v>0</v>
      </c>
    </row>
    <row r="27" spans="1:26">
      <c r="A27" s="6"/>
      <c r="B27" s="30"/>
      <c r="H27" s="2" t="str">
        <f>IFERROR(INDEX('[1]Link Out Monthly BY'!$A$6:$A$491,MATCH($J27,'[1]Link Out Monthly BY'!$C$6:$C$491,0),1),"")</f>
        <v>P27</v>
      </c>
      <c r="I27" s="2" t="str">
        <f>IFERROR(INDEX('[1]Link Out Monthly BY'!$B$6:$B$491,MATCH($J27,'[1]Link Out Monthly BY'!$C$6:$C$491,0),1),"")</f>
        <v>Office supplies and services</v>
      </c>
      <c r="J27" s="28">
        <v>52582012</v>
      </c>
      <c r="K27" s="2" t="str">
        <f>IFERROR(INDEX('[1]Link Out Monthly BY'!$D$6:$D$491,MATCH($J27,'[1]Link Out Monthly BY'!$C$6:$C$491,0),1),"")</f>
        <v>Uniforms P</v>
      </c>
      <c r="L27" s="2" t="str">
        <f>IFERROR(INDEX('[1]Link Out Monthly BY'!$E$6:$E$491,MATCH($J27,'[1]Link Out Monthly BY'!$C$6:$C$491,0),1),"")</f>
        <v>675.3</v>
      </c>
      <c r="M27" s="31">
        <f>IFERROR(INDEX('[1]Link Out Monthly BY'!$F$6:$F$491,MATCH($J27,'[1]Link Out Monthly BY'!$C$6:$C$491,0),1),"")</f>
        <v>0</v>
      </c>
      <c r="N27" s="31">
        <f>IFERROR(INDEX('[1]Link Out Monthly BY'!$G$6:$G$491,MATCH($J27,'[1]Link Out Monthly BY'!$C$6:$C$491,0),1),"")</f>
        <v>106</v>
      </c>
      <c r="O27" s="31">
        <f>IFERROR(INDEX('[1]Link Out Monthly BY'!$H$6:$H$491,MATCH($J27,'[1]Link Out Monthly BY'!$C$6:$C$491,0),1),"")</f>
        <v>-106</v>
      </c>
      <c r="P27" s="31">
        <f>IFERROR(INDEX('[1]Link Out Monthly BY'!$I$6:$I$491,MATCH($J27,'[1]Link Out Monthly BY'!$C$6:$C$491,0),1),"")</f>
        <v>0</v>
      </c>
      <c r="Q27" s="31">
        <f>IFERROR(INDEX('[1]Link Out Monthly BY'!$J$6:$J$491,MATCH($J27,'[1]Link Out Monthly BY'!$C$6:$C$491,0),1),"")</f>
        <v>0</v>
      </c>
      <c r="R27" s="31">
        <f>IFERROR(INDEX('[1]Link Out Monthly BY'!$K$6:$K$491,MATCH($J27,'[1]Link Out Monthly BY'!$C$6:$C$491,0),1),"")</f>
        <v>0</v>
      </c>
      <c r="S27" s="31">
        <f>IFERROR(INDEX('[1]Link Out Monthly BY'!$L$6:$L$491,MATCH($J27,'[1]Link Out Monthly BY'!$C$6:$C$491,0),1),"")</f>
        <v>0</v>
      </c>
      <c r="T27" s="31">
        <f>IFERROR(INDEX('[1]Link Out Monthly BY'!$M$6:$M$491,MATCH($J27,'[1]Link Out Monthly BY'!$C$6:$C$491,0),1),"")</f>
        <v>0</v>
      </c>
      <c r="U27" s="31">
        <f>IFERROR(INDEX('[1]Link Out Monthly BY'!$N$6:$N$491,MATCH($J27,'[1]Link Out Monthly BY'!$C$6:$C$491,0),1),"")</f>
        <v>0</v>
      </c>
      <c r="V27" s="31">
        <f>IFERROR(INDEX('[1]Link Out Monthly BY'!$O$6:$O$491,MATCH($J27,'[1]Link Out Monthly BY'!$C$6:$C$491,0),1),"")</f>
        <v>0</v>
      </c>
      <c r="W27" s="31">
        <f>IFERROR(INDEX('[1]Link Out Monthly BY'!$P$6:$P$491,MATCH($J27,'[1]Link Out Monthly BY'!$C$6:$C$491,0),1),"")</f>
        <v>0</v>
      </c>
      <c r="X27" s="31">
        <f>IFERROR(INDEX('[1]Link Out Monthly BY'!$Q$6:$Q$491,MATCH($J27,'[1]Link Out Monthly BY'!$C$6:$C$491,0),1),"")</f>
        <v>0</v>
      </c>
      <c r="Y27" s="31">
        <f t="shared" si="1"/>
        <v>0</v>
      </c>
      <c r="Z27" s="65">
        <f>IFERROR(INDEX('[1]Link Out Monthly BY'!$T$6:$T$491,MATCH($J27,'[1]Link Out Monthly BY'!$C$6:$C$491,0),1),"")</f>
        <v>0</v>
      </c>
    </row>
    <row r="28" spans="1:26">
      <c r="A28" s="57"/>
      <c r="B28" s="30"/>
      <c r="H28" s="2" t="str">
        <f>IFERROR(INDEX('[1]Link Out Monthly BY'!$A$6:$A$491,MATCH($J28,'[1]Link Out Monthly BY'!$C$6:$C$491,0),1),"")</f>
        <v>P27</v>
      </c>
      <c r="I28" s="2" t="str">
        <f>IFERROR(INDEX('[1]Link Out Monthly BY'!$B$6:$B$491,MATCH($J28,'[1]Link Out Monthly BY'!$C$6:$C$491,0),1),"")</f>
        <v>Office supplies and services</v>
      </c>
      <c r="J28" s="28">
        <v>52582013</v>
      </c>
      <c r="K28" s="2" t="str">
        <f>IFERROR(INDEX('[1]Link Out Monthly BY'!$D$6:$D$491,MATCH($J28,'[1]Link Out Monthly BY'!$C$6:$C$491,0),1),"")</f>
        <v>Uniforms WT</v>
      </c>
      <c r="L28" s="2" t="str">
        <f>IFERROR(INDEX('[1]Link Out Monthly BY'!$E$6:$E$491,MATCH($J28,'[1]Link Out Monthly BY'!$C$6:$C$491,0),1),"")</f>
        <v>675.3</v>
      </c>
      <c r="M28" s="31">
        <f>IFERROR(INDEX('[1]Link Out Monthly BY'!$F$6:$F$491,MATCH($J28,'[1]Link Out Monthly BY'!$C$6:$C$491,0),1),"")</f>
        <v>536</v>
      </c>
      <c r="N28" s="31">
        <f>IFERROR(INDEX('[1]Link Out Monthly BY'!$G$6:$G$491,MATCH($J28,'[1]Link Out Monthly BY'!$C$6:$C$491,0),1),"")</f>
        <v>2422</v>
      </c>
      <c r="O28" s="31">
        <f>IFERROR(INDEX('[1]Link Out Monthly BY'!$H$6:$H$491,MATCH($J28,'[1]Link Out Monthly BY'!$C$6:$C$491,0),1),"")</f>
        <v>1572</v>
      </c>
      <c r="P28" s="31">
        <f>IFERROR(INDEX('[1]Link Out Monthly BY'!$I$6:$I$491,MATCH($J28,'[1]Link Out Monthly BY'!$C$6:$C$491,0),1),"")</f>
        <v>2328</v>
      </c>
      <c r="Q28" s="31">
        <f>IFERROR(INDEX('[1]Link Out Monthly BY'!$J$6:$J$491,MATCH($J28,'[1]Link Out Monthly BY'!$C$6:$C$491,0),1),"")</f>
        <v>1173</v>
      </c>
      <c r="R28" s="31">
        <f>IFERROR(INDEX('[1]Link Out Monthly BY'!$K$6:$K$491,MATCH($J28,'[1]Link Out Monthly BY'!$C$6:$C$491,0),1),"")</f>
        <v>1301</v>
      </c>
      <c r="S28" s="31">
        <f>IFERROR(INDEX('[1]Link Out Monthly BY'!$L$6:$L$491,MATCH($J28,'[1]Link Out Monthly BY'!$C$6:$C$491,0),1),"")</f>
        <v>0</v>
      </c>
      <c r="T28" s="31">
        <f>IFERROR(INDEX('[1]Link Out Monthly BY'!$M$6:$M$491,MATCH($J28,'[1]Link Out Monthly BY'!$C$6:$C$491,0),1),"")</f>
        <v>0</v>
      </c>
      <c r="U28" s="31">
        <f>IFERROR(INDEX('[1]Link Out Monthly BY'!$N$6:$N$491,MATCH($J28,'[1]Link Out Monthly BY'!$C$6:$C$491,0),1),"")</f>
        <v>0</v>
      </c>
      <c r="V28" s="31">
        <f>IFERROR(INDEX('[1]Link Out Monthly BY'!$O$6:$O$491,MATCH($J28,'[1]Link Out Monthly BY'!$C$6:$C$491,0),1),"")</f>
        <v>0</v>
      </c>
      <c r="W28" s="31">
        <f>IFERROR(INDEX('[1]Link Out Monthly BY'!$P$6:$P$491,MATCH($J28,'[1]Link Out Monthly BY'!$C$6:$C$491,0),1),"")</f>
        <v>0</v>
      </c>
      <c r="X28" s="31">
        <f>IFERROR(INDEX('[1]Link Out Monthly BY'!$Q$6:$Q$491,MATCH($J28,'[1]Link Out Monthly BY'!$C$6:$C$491,0),1),"")</f>
        <v>0</v>
      </c>
      <c r="Y28" s="31">
        <f t="shared" si="1"/>
        <v>9332</v>
      </c>
      <c r="Z28" s="65">
        <f>IFERROR(INDEX('[1]Link Out Monthly BY'!$T$6:$T$491,MATCH($J28,'[1]Link Out Monthly BY'!$C$6:$C$491,0),1),"")</f>
        <v>7.355850707444922E-2</v>
      </c>
    </row>
    <row r="29" spans="1:26">
      <c r="A29" s="52"/>
      <c r="B29" s="54"/>
      <c r="C29" s="54"/>
      <c r="D29" s="55"/>
      <c r="E29" s="55"/>
      <c r="F29" s="55"/>
      <c r="G29" s="3"/>
      <c r="H29" s="2" t="str">
        <f>IFERROR(INDEX('[1]Link Out Monthly BY'!$A$6:$A$491,MATCH($J29,'[1]Link Out Monthly BY'!$C$6:$C$491,0),1),"")</f>
        <v>P27</v>
      </c>
      <c r="I29" s="2" t="str">
        <f>IFERROR(INDEX('[1]Link Out Monthly BY'!$B$6:$B$491,MATCH($J29,'[1]Link Out Monthly BY'!$C$6:$C$491,0),1),"")</f>
        <v>Office supplies and services</v>
      </c>
      <c r="J29" s="28">
        <v>52582014</v>
      </c>
      <c r="K29" s="2" t="str">
        <f>IFERROR(INDEX('[1]Link Out Monthly BY'!$D$6:$D$491,MATCH($J29,'[1]Link Out Monthly BY'!$C$6:$C$491,0),1),"")</f>
        <v>Uniforms TD</v>
      </c>
      <c r="L29" s="2" t="str">
        <f>IFERROR(INDEX('[1]Link Out Monthly BY'!$E$6:$E$491,MATCH($J29,'[1]Link Out Monthly BY'!$C$6:$C$491,0),1),"")</f>
        <v>675.5</v>
      </c>
      <c r="M29" s="31">
        <f>IFERROR(INDEX('[1]Link Out Monthly BY'!$F$6:$F$491,MATCH($J29,'[1]Link Out Monthly BY'!$C$6:$C$491,0),1),"")</f>
        <v>1208</v>
      </c>
      <c r="N29" s="31">
        <f>IFERROR(INDEX('[1]Link Out Monthly BY'!$G$6:$G$491,MATCH($J29,'[1]Link Out Monthly BY'!$C$6:$C$491,0),1),"")</f>
        <v>210</v>
      </c>
      <c r="O29" s="31">
        <f>IFERROR(INDEX('[1]Link Out Monthly BY'!$H$6:$H$491,MATCH($J29,'[1]Link Out Monthly BY'!$C$6:$C$491,0),1),"")</f>
        <v>663</v>
      </c>
      <c r="P29" s="31">
        <f>IFERROR(INDEX('[1]Link Out Monthly BY'!$I$6:$I$491,MATCH($J29,'[1]Link Out Monthly BY'!$C$6:$C$491,0),1),"")</f>
        <v>1364</v>
      </c>
      <c r="Q29" s="31">
        <f>IFERROR(INDEX('[1]Link Out Monthly BY'!$J$6:$J$491,MATCH($J29,'[1]Link Out Monthly BY'!$C$6:$C$491,0),1),"")</f>
        <v>1991</v>
      </c>
      <c r="R29" s="31">
        <f>IFERROR(INDEX('[1]Link Out Monthly BY'!$K$6:$K$491,MATCH($J29,'[1]Link Out Monthly BY'!$C$6:$C$491,0),1),"")</f>
        <v>4617</v>
      </c>
      <c r="S29" s="31">
        <f>IFERROR(INDEX('[1]Link Out Monthly BY'!$L$6:$L$491,MATCH($J29,'[1]Link Out Monthly BY'!$C$6:$C$491,0),1),"")</f>
        <v>0</v>
      </c>
      <c r="T29" s="31">
        <f>IFERROR(INDEX('[1]Link Out Monthly BY'!$M$6:$M$491,MATCH($J29,'[1]Link Out Monthly BY'!$C$6:$C$491,0),1),"")</f>
        <v>0</v>
      </c>
      <c r="U29" s="31">
        <f>IFERROR(INDEX('[1]Link Out Monthly BY'!$N$6:$N$491,MATCH($J29,'[1]Link Out Monthly BY'!$C$6:$C$491,0),1),"")</f>
        <v>0</v>
      </c>
      <c r="V29" s="31">
        <f>IFERROR(INDEX('[1]Link Out Monthly BY'!$O$6:$O$491,MATCH($J29,'[1]Link Out Monthly BY'!$C$6:$C$491,0),1),"")</f>
        <v>0</v>
      </c>
      <c r="W29" s="31">
        <f>IFERROR(INDEX('[1]Link Out Monthly BY'!$P$6:$P$491,MATCH($J29,'[1]Link Out Monthly BY'!$C$6:$C$491,0),1),"")</f>
        <v>0</v>
      </c>
      <c r="X29" s="31">
        <f>IFERROR(INDEX('[1]Link Out Monthly BY'!$Q$6:$Q$491,MATCH($J29,'[1]Link Out Monthly BY'!$C$6:$C$491,0),1),"")</f>
        <v>0</v>
      </c>
      <c r="Y29" s="31">
        <f t="shared" si="1"/>
        <v>10053</v>
      </c>
      <c r="Z29" s="65">
        <f>IFERROR(INDEX('[1]Link Out Monthly BY'!$T$6:$T$491,MATCH($J29,'[1]Link Out Monthly BY'!$C$6:$C$491,0),1),"")</f>
        <v>7.9241713632601588E-2</v>
      </c>
    </row>
    <row r="30" spans="1:26">
      <c r="A30" s="43"/>
      <c r="B30" s="53"/>
      <c r="C30" s="53"/>
      <c r="D30" s="53"/>
      <c r="E30" s="53"/>
      <c r="F30" s="53"/>
      <c r="H30" s="2" t="str">
        <f>IFERROR(INDEX('[1]Link Out Monthly BY'!$A$6:$A$491,MATCH($J30,'[1]Link Out Monthly BY'!$C$6:$C$491,0),1),"")</f>
        <v>P27</v>
      </c>
      <c r="I30" s="2" t="str">
        <f>IFERROR(INDEX('[1]Link Out Monthly BY'!$B$6:$B$491,MATCH($J30,'[1]Link Out Monthly BY'!$C$6:$C$491,0),1),"")</f>
        <v>Office supplies and services</v>
      </c>
      <c r="J30" s="28">
        <v>52582016</v>
      </c>
      <c r="K30" s="2" t="str">
        <f>IFERROR(INDEX('[1]Link Out Monthly BY'!$D$6:$D$491,MATCH($J30,'[1]Link Out Monthly BY'!$C$6:$C$491,0),1),"")</f>
        <v>Uniforms AG</v>
      </c>
      <c r="L30" s="2" t="str">
        <f>IFERROR(INDEX('[1]Link Out Monthly BY'!$E$6:$E$491,MATCH($J30,'[1]Link Out Monthly BY'!$C$6:$C$491,0),1),"")</f>
        <v>675.7</v>
      </c>
      <c r="M30" s="31">
        <f>IFERROR(INDEX('[1]Link Out Monthly BY'!$F$6:$F$491,MATCH($J30,'[1]Link Out Monthly BY'!$C$6:$C$491,0),1),"")</f>
        <v>165</v>
      </c>
      <c r="N30" s="31">
        <f>IFERROR(INDEX('[1]Link Out Monthly BY'!$G$6:$G$491,MATCH($J30,'[1]Link Out Monthly BY'!$C$6:$C$491,0),1),"")</f>
        <v>689</v>
      </c>
      <c r="O30" s="31">
        <f>IFERROR(INDEX('[1]Link Out Monthly BY'!$H$6:$H$491,MATCH($J30,'[1]Link Out Monthly BY'!$C$6:$C$491,0),1),"")</f>
        <v>-216</v>
      </c>
      <c r="P30" s="31">
        <f>IFERROR(INDEX('[1]Link Out Monthly BY'!$I$6:$I$491,MATCH($J30,'[1]Link Out Monthly BY'!$C$6:$C$491,0),1),"")</f>
        <v>656</v>
      </c>
      <c r="Q30" s="31">
        <f>IFERROR(INDEX('[1]Link Out Monthly BY'!$J$6:$J$491,MATCH($J30,'[1]Link Out Monthly BY'!$C$6:$C$491,0),1),"")</f>
        <v>-131</v>
      </c>
      <c r="R30" s="31">
        <f>IFERROR(INDEX('[1]Link Out Monthly BY'!$K$6:$K$491,MATCH($J30,'[1]Link Out Monthly BY'!$C$6:$C$491,0),1),"")</f>
        <v>141</v>
      </c>
      <c r="S30" s="31">
        <f>IFERROR(INDEX('[1]Link Out Monthly BY'!$L$6:$L$491,MATCH($J30,'[1]Link Out Monthly BY'!$C$6:$C$491,0),1),"")</f>
        <v>0</v>
      </c>
      <c r="T30" s="31">
        <f>IFERROR(INDEX('[1]Link Out Monthly BY'!$M$6:$M$491,MATCH($J30,'[1]Link Out Monthly BY'!$C$6:$C$491,0),1),"")</f>
        <v>0</v>
      </c>
      <c r="U30" s="31">
        <f>IFERROR(INDEX('[1]Link Out Monthly BY'!$N$6:$N$491,MATCH($J30,'[1]Link Out Monthly BY'!$C$6:$C$491,0),1),"")</f>
        <v>0</v>
      </c>
      <c r="V30" s="31">
        <f>IFERROR(INDEX('[1]Link Out Monthly BY'!$O$6:$O$491,MATCH($J30,'[1]Link Out Monthly BY'!$C$6:$C$491,0),1),"")</f>
        <v>0</v>
      </c>
      <c r="W30" s="31">
        <f>IFERROR(INDEX('[1]Link Out Monthly BY'!$P$6:$P$491,MATCH($J30,'[1]Link Out Monthly BY'!$C$6:$C$491,0),1),"")</f>
        <v>0</v>
      </c>
      <c r="X30" s="31">
        <f>IFERROR(INDEX('[1]Link Out Monthly BY'!$Q$6:$Q$491,MATCH($J30,'[1]Link Out Monthly BY'!$C$6:$C$491,0),1),"")</f>
        <v>0</v>
      </c>
      <c r="Y30" s="31">
        <f t="shared" si="1"/>
        <v>1304</v>
      </c>
      <c r="Z30" s="65">
        <f>IFERROR(INDEX('[1]Link Out Monthly BY'!$T$6:$T$491,MATCH($J30,'[1]Link Out Monthly BY'!$C$6:$C$491,0),1),"")</f>
        <v>1.0278642651637568E-2</v>
      </c>
    </row>
    <row r="31" spans="1:26">
      <c r="A31" s="43"/>
      <c r="B31" s="53"/>
      <c r="C31" s="53"/>
      <c r="D31" s="53"/>
      <c r="E31" s="53"/>
      <c r="F31" s="56"/>
      <c r="H31" s="2" t="str">
        <f>IFERROR(INDEX('[1]Link Out Monthly BY'!$A$6:$A$491,MATCH($J31,'[1]Link Out Monthly BY'!$C$6:$C$491,0),1),"")</f>
        <v>P27</v>
      </c>
      <c r="I31" s="2" t="str">
        <f>IFERROR(INDEX('[1]Link Out Monthly BY'!$B$6:$B$491,MATCH($J31,'[1]Link Out Monthly BY'!$C$6:$C$491,0),1),"")</f>
        <v>Office supplies and services</v>
      </c>
      <c r="J31" s="28">
        <v>52801100</v>
      </c>
      <c r="K31" s="2" t="str">
        <f>IFERROR(INDEX('[1]Link Out Monthly BY'!$D$6:$D$491,MATCH($J31,'[1]Link Out Monthly BY'!$C$6:$C$491,0),1),"")</f>
        <v>Indirect OH Clearing</v>
      </c>
      <c r="L31" s="2" t="str">
        <f>IFERROR(INDEX('[1]Link Out Monthly BY'!$E$6:$E$491,MATCH($J31,'[1]Link Out Monthly BY'!$C$6:$C$491,0),1),"")</f>
        <v>675.8</v>
      </c>
      <c r="M31" s="31">
        <f>IFERROR(INDEX('[1]Link Out Monthly BY'!$F$6:$F$491,MATCH($J31,'[1]Link Out Monthly BY'!$C$6:$C$491,0),1),"")</f>
        <v>0</v>
      </c>
      <c r="N31" s="31">
        <f>IFERROR(INDEX('[1]Link Out Monthly BY'!$G$6:$G$491,MATCH($J31,'[1]Link Out Monthly BY'!$C$6:$C$491,0),1),"")</f>
        <v>0</v>
      </c>
      <c r="O31" s="31">
        <f>IFERROR(INDEX('[1]Link Out Monthly BY'!$H$6:$H$491,MATCH($J31,'[1]Link Out Monthly BY'!$C$6:$C$491,0),1),"")</f>
        <v>0</v>
      </c>
      <c r="P31" s="31">
        <f>IFERROR(INDEX('[1]Link Out Monthly BY'!$I$6:$I$491,MATCH($J31,'[1]Link Out Monthly BY'!$C$6:$C$491,0),1),"")</f>
        <v>0</v>
      </c>
      <c r="Q31" s="31">
        <f>IFERROR(INDEX('[1]Link Out Monthly BY'!$J$6:$J$491,MATCH($J31,'[1]Link Out Monthly BY'!$C$6:$C$491,0),1),"")</f>
        <v>0</v>
      </c>
      <c r="R31" s="31">
        <f>IFERROR(INDEX('[1]Link Out Monthly BY'!$K$6:$K$491,MATCH($J31,'[1]Link Out Monthly BY'!$C$6:$C$491,0),1),"")</f>
        <v>0</v>
      </c>
      <c r="S31" s="31">
        <f>IFERROR(INDEX('[1]Link Out Monthly BY'!$L$6:$L$491,MATCH($J31,'[1]Link Out Monthly BY'!$C$6:$C$491,0),1),"")</f>
        <v>0</v>
      </c>
      <c r="T31" s="31">
        <f>IFERROR(INDEX('[1]Link Out Monthly BY'!$M$6:$M$491,MATCH($J31,'[1]Link Out Monthly BY'!$C$6:$C$491,0),1),"")</f>
        <v>0</v>
      </c>
      <c r="U31" s="31">
        <f>IFERROR(INDEX('[1]Link Out Monthly BY'!$N$6:$N$491,MATCH($J31,'[1]Link Out Monthly BY'!$C$6:$C$491,0),1),"")</f>
        <v>0</v>
      </c>
      <c r="V31" s="31">
        <f>IFERROR(INDEX('[1]Link Out Monthly BY'!$O$6:$O$491,MATCH($J31,'[1]Link Out Monthly BY'!$C$6:$C$491,0),1),"")</f>
        <v>0</v>
      </c>
      <c r="W31" s="31">
        <f>IFERROR(INDEX('[1]Link Out Monthly BY'!$P$6:$P$491,MATCH($J31,'[1]Link Out Monthly BY'!$C$6:$C$491,0),1),"")</f>
        <v>0</v>
      </c>
      <c r="X31" s="31">
        <f>IFERROR(INDEX('[1]Link Out Monthly BY'!$Q$6:$Q$491,MATCH($J31,'[1]Link Out Monthly BY'!$C$6:$C$491,0),1),"")</f>
        <v>0</v>
      </c>
      <c r="Y31" s="31">
        <f t="shared" si="1"/>
        <v>0</v>
      </c>
      <c r="Z31" s="65">
        <f>IFERROR(INDEX('[1]Link Out Monthly BY'!$T$6:$T$491,MATCH($J31,'[1]Link Out Monthly BY'!$C$6:$C$491,0),1),"")</f>
        <v>0</v>
      </c>
    </row>
    <row r="32" spans="1:26">
      <c r="A32" s="43"/>
      <c r="B32" s="53"/>
      <c r="C32" s="53"/>
      <c r="D32" s="53"/>
      <c r="E32" s="53"/>
      <c r="F32" s="56"/>
      <c r="H32" s="2" t="str">
        <f>IFERROR(INDEX('[1]Link Out Monthly BY'!$A$6:$A$491,MATCH($J32,'[1]Link Out Monthly BY'!$C$6:$C$491,0),1),"")</f>
        <v>P27</v>
      </c>
      <c r="I32" s="2" t="str">
        <f>IFERROR(INDEX('[1]Link Out Monthly BY'!$B$6:$B$491,MATCH($J32,'[1]Link Out Monthly BY'!$C$6:$C$491,0),1),"")</f>
        <v>Office supplies and services</v>
      </c>
      <c r="J32" s="28">
        <v>52805100</v>
      </c>
      <c r="K32" s="2" t="str">
        <f>IFERROR(INDEX('[1]Link Out Monthly BY'!$D$6:$D$491,MATCH($J32,'[1]Link Out Monthly BY'!$C$6:$C$491,0),1),"")</f>
        <v>Indirect OH RWIP Clr</v>
      </c>
      <c r="L32" s="2" t="str">
        <f>IFERROR(INDEX('[1]Link Out Monthly BY'!$E$6:$E$491,MATCH($J32,'[1]Link Out Monthly BY'!$C$6:$C$491,0),1),"")</f>
        <v>675.8</v>
      </c>
      <c r="M32" s="31">
        <f>IFERROR(INDEX('[1]Link Out Monthly BY'!$F$6:$F$491,MATCH($J32,'[1]Link Out Monthly BY'!$C$6:$C$491,0),1),"")</f>
        <v>0</v>
      </c>
      <c r="N32" s="31">
        <f>IFERROR(INDEX('[1]Link Out Monthly BY'!$G$6:$G$491,MATCH($J32,'[1]Link Out Monthly BY'!$C$6:$C$491,0),1),"")</f>
        <v>0</v>
      </c>
      <c r="O32" s="31">
        <f>IFERROR(INDEX('[1]Link Out Monthly BY'!$H$6:$H$491,MATCH($J32,'[1]Link Out Monthly BY'!$C$6:$C$491,0),1),"")</f>
        <v>0</v>
      </c>
      <c r="P32" s="31">
        <f>IFERROR(INDEX('[1]Link Out Monthly BY'!$I$6:$I$491,MATCH($J32,'[1]Link Out Monthly BY'!$C$6:$C$491,0),1),"")</f>
        <v>0</v>
      </c>
      <c r="Q32" s="31">
        <f>IFERROR(INDEX('[1]Link Out Monthly BY'!$J$6:$J$491,MATCH($J32,'[1]Link Out Monthly BY'!$C$6:$C$491,0),1),"")</f>
        <v>0</v>
      </c>
      <c r="R32" s="31">
        <f>IFERROR(INDEX('[1]Link Out Monthly BY'!$K$6:$K$491,MATCH($J32,'[1]Link Out Monthly BY'!$C$6:$C$491,0),1),"")</f>
        <v>0</v>
      </c>
      <c r="S32" s="31">
        <f>IFERROR(INDEX('[1]Link Out Monthly BY'!$L$6:$L$491,MATCH($J32,'[1]Link Out Monthly BY'!$C$6:$C$491,0),1),"")</f>
        <v>0</v>
      </c>
      <c r="T32" s="31">
        <f>IFERROR(INDEX('[1]Link Out Monthly BY'!$M$6:$M$491,MATCH($J32,'[1]Link Out Monthly BY'!$C$6:$C$491,0),1),"")</f>
        <v>0</v>
      </c>
      <c r="U32" s="31">
        <f>IFERROR(INDEX('[1]Link Out Monthly BY'!$N$6:$N$491,MATCH($J32,'[1]Link Out Monthly BY'!$C$6:$C$491,0),1),"")</f>
        <v>0</v>
      </c>
      <c r="V32" s="31">
        <f>IFERROR(INDEX('[1]Link Out Monthly BY'!$O$6:$O$491,MATCH($J32,'[1]Link Out Monthly BY'!$C$6:$C$491,0),1),"")</f>
        <v>0</v>
      </c>
      <c r="W32" s="31">
        <f>IFERROR(INDEX('[1]Link Out Monthly BY'!$P$6:$P$491,MATCH($J32,'[1]Link Out Monthly BY'!$C$6:$C$491,0),1),"")</f>
        <v>0</v>
      </c>
      <c r="X32" s="31">
        <f>IFERROR(INDEX('[1]Link Out Monthly BY'!$Q$6:$Q$491,MATCH($J32,'[1]Link Out Monthly BY'!$C$6:$C$491,0),1),"")</f>
        <v>0</v>
      </c>
      <c r="Y32" s="31">
        <f t="shared" si="1"/>
        <v>0</v>
      </c>
      <c r="Z32" s="65">
        <f>IFERROR(INDEX('[1]Link Out Monthly BY'!$T$6:$T$491,MATCH($J32,'[1]Link Out Monthly BY'!$C$6:$C$491,0),1),"")</f>
        <v>0</v>
      </c>
    </row>
    <row r="35" spans="8:26">
      <c r="M35" s="42">
        <f t="shared" ref="M35:Y35" si="2">SUM(M12:M34)</f>
        <v>21704</v>
      </c>
      <c r="N35" s="42">
        <f t="shared" si="2"/>
        <v>19364</v>
      </c>
      <c r="O35" s="42">
        <f t="shared" si="2"/>
        <v>16822</v>
      </c>
      <c r="P35" s="42">
        <f t="shared" si="2"/>
        <v>26703</v>
      </c>
      <c r="Q35" s="42">
        <f t="shared" si="2"/>
        <v>18374</v>
      </c>
      <c r="R35" s="42">
        <f t="shared" si="2"/>
        <v>23898</v>
      </c>
      <c r="S35" s="42">
        <f t="shared" si="2"/>
        <v>25432</v>
      </c>
      <c r="T35" s="42">
        <f t="shared" si="2"/>
        <v>26896</v>
      </c>
      <c r="U35" s="42">
        <f t="shared" si="2"/>
        <v>25565</v>
      </c>
      <c r="V35" s="42">
        <f t="shared" si="2"/>
        <v>25874</v>
      </c>
      <c r="W35" s="42">
        <f t="shared" si="2"/>
        <v>27636</v>
      </c>
      <c r="X35" s="42">
        <f t="shared" si="2"/>
        <v>26991</v>
      </c>
      <c r="Y35" s="42">
        <f t="shared" si="2"/>
        <v>285259</v>
      </c>
      <c r="Z35" s="66">
        <f>SUM(Z12:Z34)</f>
        <v>1</v>
      </c>
    </row>
    <row r="43" spans="8:26">
      <c r="H43" s="6" t="s">
        <v>24</v>
      </c>
      <c r="Q43" s="31"/>
    </row>
    <row r="44" spans="8:26">
      <c r="H44" s="32" t="s">
        <v>25</v>
      </c>
      <c r="I44" s="32" t="s">
        <v>13</v>
      </c>
      <c r="J44" s="32" t="s">
        <v>14</v>
      </c>
      <c r="K44" s="32" t="s">
        <v>6</v>
      </c>
      <c r="L44" s="11" t="s">
        <v>15</v>
      </c>
      <c r="M44" s="33">
        <v>43647</v>
      </c>
      <c r="N44" s="33">
        <v>43678</v>
      </c>
      <c r="O44" s="33">
        <v>43709</v>
      </c>
      <c r="P44" s="33">
        <v>43739</v>
      </c>
      <c r="Q44" s="33">
        <v>43770</v>
      </c>
      <c r="R44" s="33">
        <v>43800</v>
      </c>
      <c r="S44" s="33">
        <v>43831</v>
      </c>
      <c r="T44" s="33">
        <v>43862</v>
      </c>
      <c r="U44" s="33">
        <v>43891</v>
      </c>
      <c r="V44" s="33">
        <v>43922</v>
      </c>
      <c r="W44" s="33">
        <v>43952</v>
      </c>
      <c r="X44" s="33">
        <v>43983</v>
      </c>
      <c r="Y44" s="32" t="s">
        <v>26</v>
      </c>
    </row>
    <row r="46" spans="8:26">
      <c r="H46" s="2" t="str">
        <f>IFERROR(INDEX('[1]Link Out Forecast'!$A$6:$A$250,MATCH($J46,'[1]Link Out Forecast'!$C$6:$C$250,0),1),"")</f>
        <v>P27</v>
      </c>
      <c r="I46" s="2" t="str">
        <f>IFERROR(INDEX('[1]Link Out Forecast'!$B$6:$B$250,MATCH($J46,'[1]Link Out Forecast'!$C$6:$C$250,0),1),"")</f>
        <v>Office supplies and services</v>
      </c>
      <c r="J46" s="28">
        <v>52526100</v>
      </c>
      <c r="K46" s="2" t="str">
        <f>IFERROR(INDEX('[1]Link Out Forecast'!$D$6:$D$250,MATCH($J46,'[1]Link Out Forecast'!$C$6:$C$250,0),1),"")</f>
        <v>Credit Line Fees I/C</v>
      </c>
      <c r="L46" s="2" t="str">
        <f>IFERROR(INDEX('[1]Link Out Forecast'!$E$6:$E$250,MATCH($J46,'[1]Link Out Forecast'!$C$6:$C$250,0),1),"")</f>
        <v>675.8</v>
      </c>
      <c r="M46" s="31">
        <f>IFERROR(INDEX('[1]Link Out Forecast'!$F$6:$F$250,MATCH($J46,'[1]Link Out Forecast'!$C$6:$C$250,0),1),"")</f>
        <v>2889</v>
      </c>
      <c r="N46" s="31">
        <f>IFERROR(INDEX('[1]Link Out Forecast'!$G$6:$G$250,MATCH($J46,'[1]Link Out Forecast'!$C$6:$C$250,0),1),"")</f>
        <v>2889</v>
      </c>
      <c r="O46" s="31">
        <f>IFERROR(INDEX('[1]Link Out Forecast'!$H$6:$H$250,MATCH($J46,'[1]Link Out Forecast'!$C$6:$C$250,0),1),"")</f>
        <v>2889</v>
      </c>
      <c r="P46" s="31">
        <f>IFERROR(INDEX('[1]Link Out Forecast'!$I$6:$I$250,MATCH($J46,'[1]Link Out Forecast'!$C$6:$C$250,0),1),"")</f>
        <v>2889</v>
      </c>
      <c r="Q46" s="31">
        <f>IFERROR(INDEX('[1]Link Out Forecast'!$J$6:$J$250,MATCH($J46,'[1]Link Out Forecast'!$C$6:$C$250,0),1),"")</f>
        <v>2889</v>
      </c>
      <c r="R46" s="31">
        <f>IFERROR(INDEX('[1]Link Out Forecast'!$K$6:$K$250,MATCH($J46,'[1]Link Out Forecast'!$C$6:$C$250,0),1),"")</f>
        <v>2889</v>
      </c>
      <c r="S46" s="31">
        <f>IFERROR(INDEX('[1]Link Out Forecast'!$L$6:$L$250,MATCH($J46,'[1]Link Out Forecast'!$C$6:$C$250,0),1),"")</f>
        <v>0</v>
      </c>
      <c r="T46" s="31">
        <f>IFERROR(INDEX('[1]Link Out Forecast'!$M$6:$M$250,MATCH($J46,'[1]Link Out Forecast'!$C$6:$C$250,0),1),"")</f>
        <v>0</v>
      </c>
      <c r="U46" s="31">
        <f>IFERROR(INDEX('[1]Link Out Forecast'!$N$6:$N$250,MATCH($J46,'[1]Link Out Forecast'!$C$6:$C$250,0),1),"")</f>
        <v>0</v>
      </c>
      <c r="V46" s="31">
        <f>IFERROR(INDEX('[1]Link Out Forecast'!$O$6:$O$250,MATCH($J46,'[1]Link Out Forecast'!$C$6:$C$250,0),1),"")</f>
        <v>0</v>
      </c>
      <c r="W46" s="31">
        <f>IFERROR(INDEX('[1]Link Out Forecast'!$P$6:$P$250,MATCH($J46,'[1]Link Out Forecast'!$C$6:$C$250,0),1),"")</f>
        <v>0</v>
      </c>
      <c r="X46" s="31">
        <f>IFERROR(INDEX('[1]Link Out Forecast'!$Q$6:$Q$250,MATCH($J46,'[1]Link Out Forecast'!$C$6:$C$250,0),1),"")</f>
        <v>0</v>
      </c>
      <c r="Y46" s="31">
        <f>IFERROR(INDEX('[1]Link Out Forecast'!$R$6:$R$250,MATCH($J46,'[1]Link Out Forecast'!$C$6:$C$250,0),1),"")</f>
        <v>17334</v>
      </c>
    </row>
    <row r="47" spans="8:26">
      <c r="H47" s="2" t="str">
        <f>IFERROR(INDEX('[1]Link Out Forecast'!$A$6:$A$250,MATCH($J47,'[1]Link Out Forecast'!$C$6:$C$250,0),1),"")</f>
        <v>P27</v>
      </c>
      <c r="I47" s="2" t="str">
        <f>IFERROR(INDEX('[1]Link Out Forecast'!$B$6:$B$250,MATCH($J47,'[1]Link Out Forecast'!$C$6:$C$250,0),1),"")</f>
        <v>Office supplies and services</v>
      </c>
      <c r="J47" s="28">
        <v>52542016</v>
      </c>
      <c r="K47" s="2" t="str">
        <f>IFERROR(INDEX('[1]Link Out Forecast'!$D$6:$D$250,MATCH($J47,'[1]Link Out Forecast'!$C$6:$C$250,0),1),"")</f>
        <v>Forms AG</v>
      </c>
      <c r="L47" s="2" t="str">
        <f>IFERROR(INDEX('[1]Link Out Forecast'!$E$6:$E$250,MATCH($J47,'[1]Link Out Forecast'!$C$6:$C$250,0),1),"")</f>
        <v>675.8</v>
      </c>
      <c r="M47" s="31">
        <f>IFERROR(INDEX('[1]Link Out Forecast'!$F$6:$F$250,MATCH($J47,'[1]Link Out Forecast'!$C$6:$C$250,0),1),"")</f>
        <v>85</v>
      </c>
      <c r="N47" s="31">
        <f>IFERROR(INDEX('[1]Link Out Forecast'!$G$6:$G$250,MATCH($J47,'[1]Link Out Forecast'!$C$6:$C$250,0),1),"")</f>
        <v>85</v>
      </c>
      <c r="O47" s="31">
        <f>IFERROR(INDEX('[1]Link Out Forecast'!$H$6:$H$250,MATCH($J47,'[1]Link Out Forecast'!$C$6:$C$250,0),1),"")</f>
        <v>85</v>
      </c>
      <c r="P47" s="31">
        <f>IFERROR(INDEX('[1]Link Out Forecast'!$I$6:$I$250,MATCH($J47,'[1]Link Out Forecast'!$C$6:$C$250,0),1),"")</f>
        <v>85</v>
      </c>
      <c r="Q47" s="31">
        <f>IFERROR(INDEX('[1]Link Out Forecast'!$J$6:$J$250,MATCH($J47,'[1]Link Out Forecast'!$C$6:$C$250,0),1),"")</f>
        <v>85</v>
      </c>
      <c r="R47" s="31">
        <f>IFERROR(INDEX('[1]Link Out Forecast'!$K$6:$K$250,MATCH($J47,'[1]Link Out Forecast'!$C$6:$C$250,0),1),"")</f>
        <v>85</v>
      </c>
      <c r="S47" s="31">
        <f>IFERROR(INDEX('[1]Link Out Forecast'!$L$6:$L$250,MATCH($J47,'[1]Link Out Forecast'!$C$6:$C$250,0),1),"")</f>
        <v>0</v>
      </c>
      <c r="T47" s="31">
        <f>IFERROR(INDEX('[1]Link Out Forecast'!$M$6:$M$250,MATCH($J47,'[1]Link Out Forecast'!$C$6:$C$250,0),1),"")</f>
        <v>0</v>
      </c>
      <c r="U47" s="31">
        <f>IFERROR(INDEX('[1]Link Out Forecast'!$N$6:$N$250,MATCH($J47,'[1]Link Out Forecast'!$C$6:$C$250,0),1),"")</f>
        <v>0</v>
      </c>
      <c r="V47" s="31">
        <f>IFERROR(INDEX('[1]Link Out Forecast'!$O$6:$O$250,MATCH($J47,'[1]Link Out Forecast'!$C$6:$C$250,0),1),"")</f>
        <v>0</v>
      </c>
      <c r="W47" s="31">
        <f>IFERROR(INDEX('[1]Link Out Forecast'!$P$6:$P$250,MATCH($J47,'[1]Link Out Forecast'!$C$6:$C$250,0),1),"")</f>
        <v>0</v>
      </c>
      <c r="X47" s="31">
        <f>IFERROR(INDEX('[1]Link Out Forecast'!$Q$6:$Q$250,MATCH($J47,'[1]Link Out Forecast'!$C$6:$C$250,0),1),"")</f>
        <v>0</v>
      </c>
      <c r="Y47" s="31">
        <f>IFERROR(INDEX('[1]Link Out Forecast'!$R$6:$R$250,MATCH($J47,'[1]Link Out Forecast'!$C$6:$C$250,0),1),"")</f>
        <v>510</v>
      </c>
    </row>
    <row r="48" spans="8:26">
      <c r="H48" s="2" t="str">
        <f>IFERROR(INDEX('[1]Link Out Forecast'!$A$6:$A$250,MATCH($J48,'[1]Link Out Forecast'!$C$6:$C$250,0),1),"")</f>
        <v>P27</v>
      </c>
      <c r="I48" s="2" t="str">
        <f>IFERROR(INDEX('[1]Link Out Forecast'!$B$6:$B$250,MATCH($J48,'[1]Link Out Forecast'!$C$6:$C$250,0),1),"")</f>
        <v>Office supplies and services</v>
      </c>
      <c r="J48" s="28">
        <v>52562000</v>
      </c>
      <c r="K48" s="2" t="str">
        <f>IFERROR(INDEX('[1]Link Out Forecast'!$D$6:$D$250,MATCH($J48,'[1]Link Out Forecast'!$C$6:$C$250,0),1),"")</f>
        <v>Office Supplies</v>
      </c>
      <c r="L48" s="2" t="str">
        <f>IFERROR(INDEX('[1]Link Out Forecast'!$E$6:$E$250,MATCH($J48,'[1]Link Out Forecast'!$C$6:$C$250,0),1),"")</f>
        <v>675.8</v>
      </c>
      <c r="M48" s="31">
        <f>IFERROR(INDEX('[1]Link Out Forecast'!$F$6:$F$250,MATCH($J48,'[1]Link Out Forecast'!$C$6:$C$250,0),1),"")</f>
        <v>5625</v>
      </c>
      <c r="N48" s="31">
        <f>IFERROR(INDEX('[1]Link Out Forecast'!$G$6:$G$250,MATCH($J48,'[1]Link Out Forecast'!$C$6:$C$250,0),1),"")</f>
        <v>8342</v>
      </c>
      <c r="O48" s="31">
        <f>IFERROR(INDEX('[1]Link Out Forecast'!$H$6:$H$250,MATCH($J48,'[1]Link Out Forecast'!$C$6:$C$250,0),1),"")</f>
        <v>3612</v>
      </c>
      <c r="P48" s="31">
        <f>IFERROR(INDEX('[1]Link Out Forecast'!$I$6:$I$250,MATCH($J48,'[1]Link Out Forecast'!$C$6:$C$250,0),1),"")</f>
        <v>4682</v>
      </c>
      <c r="Q48" s="31">
        <f>IFERROR(INDEX('[1]Link Out Forecast'!$J$6:$J$250,MATCH($J48,'[1]Link Out Forecast'!$C$6:$C$250,0),1),"")</f>
        <v>3811</v>
      </c>
      <c r="R48" s="31">
        <f>IFERROR(INDEX('[1]Link Out Forecast'!$K$6:$K$250,MATCH($J48,'[1]Link Out Forecast'!$C$6:$C$250,0),1),"")</f>
        <v>1551</v>
      </c>
      <c r="S48" s="31">
        <f>IFERROR(INDEX('[1]Link Out Forecast'!$L$6:$L$250,MATCH($J48,'[1]Link Out Forecast'!$C$6:$C$250,0),1),"")</f>
        <v>30401</v>
      </c>
      <c r="T48" s="31">
        <f>IFERROR(INDEX('[1]Link Out Forecast'!$M$6:$M$250,MATCH($J48,'[1]Link Out Forecast'!$C$6:$C$250,0),1),"")</f>
        <v>29691</v>
      </c>
      <c r="U48" s="31">
        <f>IFERROR(INDEX('[1]Link Out Forecast'!$N$6:$N$250,MATCH($J48,'[1]Link Out Forecast'!$C$6:$C$250,0),1),"")</f>
        <v>29573</v>
      </c>
      <c r="V48" s="31">
        <f>IFERROR(INDEX('[1]Link Out Forecast'!$O$6:$O$250,MATCH($J48,'[1]Link Out Forecast'!$C$6:$C$250,0),1),"")</f>
        <v>30143</v>
      </c>
      <c r="W48" s="31">
        <f>IFERROR(INDEX('[1]Link Out Forecast'!$P$6:$P$250,MATCH($J48,'[1]Link Out Forecast'!$C$6:$C$250,0),1),"")</f>
        <v>30325</v>
      </c>
      <c r="X48" s="31">
        <f>IFERROR(INDEX('[1]Link Out Forecast'!$Q$6:$Q$250,MATCH($J48,'[1]Link Out Forecast'!$C$6:$C$250,0),1),"")</f>
        <v>28706</v>
      </c>
      <c r="Y48" s="31">
        <f>IFERROR(INDEX('[1]Link Out Forecast'!$R$6:$R$250,MATCH($J48,'[1]Link Out Forecast'!$C$6:$C$250,0),1),"")</f>
        <v>206462</v>
      </c>
    </row>
    <row r="49" spans="8:25">
      <c r="H49" s="2" t="str">
        <f>IFERROR(INDEX('[1]Link Out Forecast'!$A$6:$A$250,MATCH($J49,'[1]Link Out Forecast'!$C$6:$C$250,0),1),"")</f>
        <v>P27</v>
      </c>
      <c r="I49" s="2" t="str">
        <f>IFERROR(INDEX('[1]Link Out Forecast'!$B$6:$B$250,MATCH($J49,'[1]Link Out Forecast'!$C$6:$C$250,0),1),"")</f>
        <v>Office supplies and services</v>
      </c>
      <c r="J49" s="28">
        <v>52571500</v>
      </c>
      <c r="K49" s="2" t="str">
        <f>IFERROR(INDEX('[1]Link Out Forecast'!$D$6:$D$250,MATCH($J49,'[1]Link Out Forecast'!$C$6:$C$250,0),1),"")</f>
        <v>Software Licenses</v>
      </c>
      <c r="L49" s="2" t="str">
        <f>IFERROR(INDEX('[1]Link Out Forecast'!$E$6:$E$250,MATCH($J49,'[1]Link Out Forecast'!$C$6:$C$250,0),1),"")</f>
        <v>675.8</v>
      </c>
      <c r="M49" s="31">
        <f>IFERROR(INDEX('[1]Link Out Forecast'!$F$6:$F$250,MATCH($J49,'[1]Link Out Forecast'!$C$6:$C$250,0),1),"")</f>
        <v>16908</v>
      </c>
      <c r="N49" s="31">
        <f>IFERROR(INDEX('[1]Link Out Forecast'!$G$6:$G$250,MATCH($J49,'[1]Link Out Forecast'!$C$6:$C$250,0),1),"")</f>
        <v>16908</v>
      </c>
      <c r="O49" s="31">
        <f>IFERROR(INDEX('[1]Link Out Forecast'!$H$6:$H$250,MATCH($J49,'[1]Link Out Forecast'!$C$6:$C$250,0),1),"")</f>
        <v>16908</v>
      </c>
      <c r="P49" s="31">
        <f>IFERROR(INDEX('[1]Link Out Forecast'!$I$6:$I$250,MATCH($J49,'[1]Link Out Forecast'!$C$6:$C$250,0),1),"")</f>
        <v>16908</v>
      </c>
      <c r="Q49" s="31">
        <f>IFERROR(INDEX('[1]Link Out Forecast'!$J$6:$J$250,MATCH($J49,'[1]Link Out Forecast'!$C$6:$C$250,0),1),"")</f>
        <v>16908</v>
      </c>
      <c r="R49" s="31">
        <f>IFERROR(INDEX('[1]Link Out Forecast'!$K$6:$K$250,MATCH($J49,'[1]Link Out Forecast'!$C$6:$C$250,0),1),"")</f>
        <v>16908</v>
      </c>
      <c r="S49" s="31">
        <f>IFERROR(INDEX('[1]Link Out Forecast'!$L$6:$L$250,MATCH($J49,'[1]Link Out Forecast'!$C$6:$C$250,0),1),"")</f>
        <v>0</v>
      </c>
      <c r="T49" s="31">
        <f>IFERROR(INDEX('[1]Link Out Forecast'!$M$6:$M$250,MATCH($J49,'[1]Link Out Forecast'!$C$6:$C$250,0),1),"")</f>
        <v>0</v>
      </c>
      <c r="U49" s="31">
        <f>IFERROR(INDEX('[1]Link Out Forecast'!$N$6:$N$250,MATCH($J49,'[1]Link Out Forecast'!$C$6:$C$250,0),1),"")</f>
        <v>0</v>
      </c>
      <c r="V49" s="31">
        <f>IFERROR(INDEX('[1]Link Out Forecast'!$O$6:$O$250,MATCH($J49,'[1]Link Out Forecast'!$C$6:$C$250,0),1),"")</f>
        <v>0</v>
      </c>
      <c r="W49" s="31">
        <f>IFERROR(INDEX('[1]Link Out Forecast'!$P$6:$P$250,MATCH($J49,'[1]Link Out Forecast'!$C$6:$C$250,0),1),"")</f>
        <v>0</v>
      </c>
      <c r="X49" s="31">
        <f>IFERROR(INDEX('[1]Link Out Forecast'!$Q$6:$Q$250,MATCH($J49,'[1]Link Out Forecast'!$C$6:$C$250,0),1),"")</f>
        <v>0</v>
      </c>
      <c r="Y49" s="31">
        <f>IFERROR(INDEX('[1]Link Out Forecast'!$R$6:$R$250,MATCH($J49,'[1]Link Out Forecast'!$C$6:$C$250,0),1),"")</f>
        <v>101448</v>
      </c>
    </row>
    <row r="50" spans="8:25">
      <c r="H50" s="2" t="str">
        <f>IFERROR(INDEX('[1]Link Out Forecast'!$A$6:$A$250,MATCH($J50,'[1]Link Out Forecast'!$C$6:$C$250,0),1),"")</f>
        <v>P27</v>
      </c>
      <c r="I50" s="2" t="str">
        <f>IFERROR(INDEX('[1]Link Out Forecast'!$B$6:$B$250,MATCH($J50,'[1]Link Out Forecast'!$C$6:$C$250,0),1),"")</f>
        <v>Office supplies and services</v>
      </c>
      <c r="J50" s="28">
        <v>52582000</v>
      </c>
      <c r="K50" s="2" t="str">
        <f>IFERROR(INDEX('[1]Link Out Forecast'!$D$6:$D$250,MATCH($J50,'[1]Link Out Forecast'!$C$6:$C$250,0),1),"")</f>
        <v>Uniforms</v>
      </c>
      <c r="L50" s="2" t="str">
        <f>IFERROR(INDEX('[1]Link Out Forecast'!$E$6:$E$250,MATCH($J50,'[1]Link Out Forecast'!$C$6:$C$250,0),1),"")</f>
        <v>675.7</v>
      </c>
      <c r="M50" s="31">
        <f>IFERROR(INDEX('[1]Link Out Forecast'!$F$6:$F$250,MATCH($J50,'[1]Link Out Forecast'!$C$6:$C$250,0),1),"")</f>
        <v>3538</v>
      </c>
      <c r="N50" s="31">
        <f>IFERROR(INDEX('[1]Link Out Forecast'!$G$6:$G$250,MATCH($J50,'[1]Link Out Forecast'!$C$6:$C$250,0),1),"")</f>
        <v>3393</v>
      </c>
      <c r="O50" s="31">
        <f>IFERROR(INDEX('[1]Link Out Forecast'!$H$6:$H$250,MATCH($J50,'[1]Link Out Forecast'!$C$6:$C$250,0),1),"")</f>
        <v>3481</v>
      </c>
      <c r="P50" s="31">
        <f>IFERROR(INDEX('[1]Link Out Forecast'!$I$6:$I$250,MATCH($J50,'[1]Link Out Forecast'!$C$6:$C$250,0),1),"")</f>
        <v>3552</v>
      </c>
      <c r="Q50" s="31">
        <f>IFERROR(INDEX('[1]Link Out Forecast'!$J$6:$J$250,MATCH($J50,'[1]Link Out Forecast'!$C$6:$C$250,0),1),"")</f>
        <v>3552</v>
      </c>
      <c r="R50" s="31">
        <f>IFERROR(INDEX('[1]Link Out Forecast'!$K$6:$K$250,MATCH($J50,'[1]Link Out Forecast'!$C$6:$C$250,0),1),"")</f>
        <v>3545</v>
      </c>
      <c r="S50" s="31">
        <f>IFERROR(INDEX('[1]Link Out Forecast'!$L$6:$L$250,MATCH($J50,'[1]Link Out Forecast'!$C$6:$C$250,0),1),"")</f>
        <v>0</v>
      </c>
      <c r="T50" s="31">
        <f>IFERROR(INDEX('[1]Link Out Forecast'!$M$6:$M$250,MATCH($J50,'[1]Link Out Forecast'!$C$6:$C$250,0),1),"")</f>
        <v>0</v>
      </c>
      <c r="U50" s="31">
        <f>IFERROR(INDEX('[1]Link Out Forecast'!$N$6:$N$250,MATCH($J50,'[1]Link Out Forecast'!$C$6:$C$250,0),1),"")</f>
        <v>0</v>
      </c>
      <c r="V50" s="31">
        <f>IFERROR(INDEX('[1]Link Out Forecast'!$O$6:$O$250,MATCH($J50,'[1]Link Out Forecast'!$C$6:$C$250,0),1),"")</f>
        <v>0</v>
      </c>
      <c r="W50" s="31">
        <f>IFERROR(INDEX('[1]Link Out Forecast'!$P$6:$P$250,MATCH($J50,'[1]Link Out Forecast'!$C$6:$C$250,0),1),"")</f>
        <v>0</v>
      </c>
      <c r="X50" s="31">
        <f>IFERROR(INDEX('[1]Link Out Forecast'!$Q$6:$Q$250,MATCH($J50,'[1]Link Out Forecast'!$C$6:$C$250,0),1),"")</f>
        <v>0</v>
      </c>
      <c r="Y50" s="31">
        <f>IFERROR(INDEX('[1]Link Out Forecast'!$R$6:$R$250,MATCH($J50,'[1]Link Out Forecast'!$C$6:$C$250,0),1),"")</f>
        <v>21061</v>
      </c>
    </row>
    <row r="51" spans="8:25"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8:25"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8:25" ht="15" thickBot="1">
      <c r="K53" s="2" t="s">
        <v>26</v>
      </c>
      <c r="M53" s="34">
        <f t="shared" ref="M53:Y53" si="3">SUM(M46:M52)</f>
        <v>29045</v>
      </c>
      <c r="N53" s="34">
        <f t="shared" si="3"/>
        <v>31617</v>
      </c>
      <c r="O53" s="34">
        <f t="shared" si="3"/>
        <v>26975</v>
      </c>
      <c r="P53" s="34">
        <f t="shared" si="3"/>
        <v>28116</v>
      </c>
      <c r="Q53" s="34">
        <f t="shared" si="3"/>
        <v>27245</v>
      </c>
      <c r="R53" s="34">
        <f t="shared" si="3"/>
        <v>24978</v>
      </c>
      <c r="S53" s="34">
        <f t="shared" si="3"/>
        <v>30401</v>
      </c>
      <c r="T53" s="34">
        <f t="shared" si="3"/>
        <v>29691</v>
      </c>
      <c r="U53" s="34">
        <f t="shared" si="3"/>
        <v>29573</v>
      </c>
      <c r="V53" s="34">
        <f t="shared" si="3"/>
        <v>30143</v>
      </c>
      <c r="W53" s="34">
        <f t="shared" si="3"/>
        <v>30325</v>
      </c>
      <c r="X53" s="34">
        <f t="shared" si="3"/>
        <v>28706</v>
      </c>
      <c r="Y53" s="34">
        <f t="shared" si="3"/>
        <v>346815</v>
      </c>
    </row>
    <row r="54" spans="8:25" ht="15" thickTop="1"/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7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7">
      <c r="A2" s="8"/>
    </row>
    <row r="3" spans="1:7" ht="15" thickBot="1">
      <c r="A3" s="8" t="str">
        <f>'Link In'!H12</f>
        <v>P27</v>
      </c>
      <c r="B3" s="2" t="str">
        <f>'Link In'!A22</f>
        <v>Other Supplies and Services</v>
      </c>
      <c r="C3" s="2" t="str">
        <f>'Link In'!A26</f>
        <v>Schedule D-2.3</v>
      </c>
      <c r="D3" s="60">
        <f>ROUND(Exhibit!C15,0)</f>
        <v>285259</v>
      </c>
      <c r="E3" s="60">
        <f>ROUND(Exhibit!E22,0)</f>
        <v>61556</v>
      </c>
      <c r="F3" s="60">
        <f>ROUND(Exhibit!E25,0)</f>
        <v>346815</v>
      </c>
    </row>
    <row r="4" spans="1:7" ht="15" thickTop="1">
      <c r="A4" s="8"/>
    </row>
    <row r="5" spans="1:7">
      <c r="A5" s="8"/>
    </row>
    <row r="6" spans="1:7">
      <c r="A6" s="8"/>
    </row>
    <row r="7" spans="1:7">
      <c r="A7" s="15" t="s">
        <v>9</v>
      </c>
      <c r="D7" s="11" t="s">
        <v>23</v>
      </c>
    </row>
    <row r="8" spans="1:7">
      <c r="A8" s="16">
        <f>'Summary by Account'!A14</f>
        <v>52510016</v>
      </c>
      <c r="B8" s="17" t="str">
        <f>'Summary by Account'!B14</f>
        <v>Bank Svc Charges-AG</v>
      </c>
      <c r="C8" s="8"/>
      <c r="D8" s="18">
        <f>ROUND('Summary by Account'!E14,0)</f>
        <v>252</v>
      </c>
      <c r="F8" s="31"/>
      <c r="G8" s="63"/>
    </row>
    <row r="9" spans="1:7">
      <c r="A9" s="16">
        <f>'Summary by Account'!A15</f>
        <v>52512500</v>
      </c>
      <c r="B9" s="17" t="str">
        <f>'Summary by Account'!B15</f>
        <v>Books&amp;Publications</v>
      </c>
      <c r="C9" s="8"/>
      <c r="D9" s="18">
        <f>ROUND('Summary by Account'!E15,0)</f>
        <v>678</v>
      </c>
      <c r="F9" s="31"/>
      <c r="G9" s="63"/>
    </row>
    <row r="10" spans="1:7">
      <c r="A10" s="16">
        <f>'Summary by Account'!A16</f>
        <v>52526100</v>
      </c>
      <c r="B10" s="17" t="str">
        <f>'Summary by Account'!B16</f>
        <v>Credit Line Fees I/C</v>
      </c>
      <c r="C10" s="8"/>
      <c r="D10" s="18">
        <f>ROUND('Summary by Account'!E16,0)</f>
        <v>58600</v>
      </c>
      <c r="F10" s="31"/>
      <c r="G10" s="63"/>
    </row>
    <row r="11" spans="1:7">
      <c r="A11" s="16">
        <f>'Summary by Account'!A17</f>
        <v>52542016</v>
      </c>
      <c r="B11" s="17" t="str">
        <f>'Summary by Account'!B17</f>
        <v>Forms AG</v>
      </c>
      <c r="C11" s="8"/>
      <c r="D11" s="18">
        <f>ROUND('Summary by Account'!E17,0)</f>
        <v>1555</v>
      </c>
      <c r="F11" s="31"/>
      <c r="G11" s="63"/>
    </row>
    <row r="12" spans="1:7">
      <c r="A12" s="16">
        <f>'Summary by Account'!A18</f>
        <v>52562000</v>
      </c>
      <c r="B12" s="17" t="str">
        <f>'Summary by Account'!B18</f>
        <v>Office Supplies</v>
      </c>
      <c r="C12" s="8"/>
      <c r="D12" s="18">
        <f>ROUND('Summary by Account'!E18,0)</f>
        <v>0</v>
      </c>
      <c r="F12" s="31"/>
      <c r="G12" s="63"/>
    </row>
    <row r="13" spans="1:7">
      <c r="A13" s="16">
        <f>'Summary by Account'!A19</f>
        <v>52562011</v>
      </c>
      <c r="B13" s="17" t="str">
        <f>'Summary by Account'!B19</f>
        <v>Off&amp;Adm Supplies SS</v>
      </c>
      <c r="C13" s="8"/>
      <c r="D13" s="18">
        <f>ROUND('Summary by Account'!E19,0)</f>
        <v>90</v>
      </c>
      <c r="F13" s="31"/>
      <c r="G13" s="63"/>
    </row>
    <row r="14" spans="1:7">
      <c r="A14" s="16">
        <f>'Summary by Account'!A20</f>
        <v>52562013</v>
      </c>
      <c r="B14" s="17" t="str">
        <f>'Summary by Account'!B20</f>
        <v>Off&amp;Adm Supplies WT</v>
      </c>
      <c r="C14" s="8"/>
      <c r="D14" s="18">
        <f>ROUND('Summary by Account'!E20,0)</f>
        <v>25831</v>
      </c>
      <c r="F14" s="31"/>
      <c r="G14" s="63"/>
    </row>
    <row r="15" spans="1:7">
      <c r="A15" s="16">
        <f>'Summary by Account'!A21</f>
        <v>52562014</v>
      </c>
      <c r="B15" s="17" t="str">
        <f>'Summary by Account'!B21</f>
        <v>Off&amp;Adm Supplies TD</v>
      </c>
      <c r="C15" s="8"/>
      <c r="D15" s="18">
        <f>ROUND('Summary by Account'!E21,0)</f>
        <v>10437</v>
      </c>
      <c r="F15" s="31"/>
      <c r="G15" s="63"/>
    </row>
    <row r="16" spans="1:7">
      <c r="A16" s="16">
        <f>'Summary by Account'!A22</f>
        <v>52562016</v>
      </c>
      <c r="B16" s="17" t="str">
        <f>'Summary by Account'!B22</f>
        <v>Off&amp;Adm Supplies AG</v>
      </c>
      <c r="C16" s="8"/>
      <c r="D16" s="18">
        <f>ROUND('Summary by Account'!E22,0)</f>
        <v>27687</v>
      </c>
      <c r="F16" s="31"/>
      <c r="G16" s="63"/>
    </row>
    <row r="17" spans="1:7">
      <c r="A17" s="16">
        <f>'Summary by Account'!A23</f>
        <v>52571500</v>
      </c>
      <c r="B17" s="17" t="str">
        <f>'Summary by Account'!B23</f>
        <v>Software Licenses</v>
      </c>
      <c r="C17" s="8"/>
      <c r="D17" s="18">
        <f>ROUND('Summary by Account'!E23,0)</f>
        <v>165127</v>
      </c>
      <c r="F17" s="31"/>
      <c r="G17" s="63"/>
    </row>
    <row r="18" spans="1:7">
      <c r="A18" s="16">
        <f>'Summary by Account'!A24</f>
        <v>52582000</v>
      </c>
      <c r="B18" s="17" t="str">
        <f>'Summary by Account'!B24</f>
        <v>Uniforms</v>
      </c>
      <c r="C18" s="8"/>
      <c r="D18" s="18">
        <f>ROUND('Summary by Account'!E24,0)</f>
        <v>0</v>
      </c>
      <c r="F18" s="31"/>
      <c r="G18" s="63"/>
    </row>
    <row r="19" spans="1:7">
      <c r="A19" s="16">
        <f>'Summary by Account'!A25</f>
        <v>52582013</v>
      </c>
      <c r="B19" s="17" t="str">
        <f>'Summary by Account'!B25</f>
        <v>Uniforms WT</v>
      </c>
      <c r="C19" s="8"/>
      <c r="D19" s="18">
        <f>ROUND('Summary by Account'!E25,0)</f>
        <v>25511</v>
      </c>
      <c r="F19" s="31"/>
      <c r="G19" s="63"/>
    </row>
    <row r="20" spans="1:7">
      <c r="A20" s="16">
        <f>'Summary by Account'!A26</f>
        <v>52582014</v>
      </c>
      <c r="B20" s="17" t="str">
        <f>'Summary by Account'!B26</f>
        <v>Uniforms TD</v>
      </c>
      <c r="C20" s="8"/>
      <c r="D20" s="18">
        <f>ROUND('Summary by Account'!E26,0)</f>
        <v>27482</v>
      </c>
      <c r="F20" s="31"/>
      <c r="G20" s="63"/>
    </row>
    <row r="21" spans="1:7">
      <c r="A21" s="16">
        <f>'Summary by Account'!A27</f>
        <v>52582016</v>
      </c>
      <c r="B21" s="17" t="str">
        <f>'Summary by Account'!B27</f>
        <v>Uniforms AG</v>
      </c>
      <c r="C21" s="8"/>
      <c r="D21" s="18">
        <f>ROUND('Summary by Account'!E27,0)</f>
        <v>3565</v>
      </c>
      <c r="F21" s="31"/>
      <c r="G21" s="63"/>
    </row>
    <row r="22" spans="1:7">
      <c r="A22" s="16"/>
      <c r="B22" s="17"/>
      <c r="C22" s="8"/>
      <c r="D22" s="18"/>
    </row>
    <row r="23" spans="1:7">
      <c r="A23" s="16"/>
      <c r="B23" s="17"/>
      <c r="C23" s="8"/>
      <c r="D23" s="18"/>
    </row>
    <row r="24" spans="1:7" ht="15" thickBot="1">
      <c r="A24" s="8"/>
      <c r="B24" s="19"/>
      <c r="C24" s="8"/>
      <c r="D24" s="47">
        <f>SUM(D8:D23)</f>
        <v>346815</v>
      </c>
    </row>
    <row r="25" spans="1:7" ht="15" thickTop="1">
      <c r="A25" s="8"/>
      <c r="B25" s="8"/>
      <c r="C25" s="8"/>
      <c r="D25" s="8"/>
    </row>
    <row r="26" spans="1:7">
      <c r="A26" s="15" t="s">
        <v>12</v>
      </c>
      <c r="B26" s="8"/>
      <c r="C26" s="8"/>
      <c r="D26" s="8"/>
    </row>
    <row r="28" spans="1:7">
      <c r="A28" s="2" t="str">
        <f>'Link In'!A25</f>
        <v>W/P - 3-16</v>
      </c>
    </row>
    <row r="29" spans="1:7">
      <c r="A29" s="2" t="str">
        <f ca="1">Exhibit!F2</f>
        <v>O&amp;M\[KAWC 2018 Rate Case - Office Supplies Exhibit.xlsx]Exhibit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zoomScaleNormal="100" workbookViewId="0">
      <selection activeCell="A14" sqref="A14"/>
    </sheetView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34.6640625" style="2" customWidth="1"/>
    <col min="7" max="16384" width="9.33203125" style="2"/>
  </cols>
  <sheetData>
    <row r="1" spans="1:6">
      <c r="A1" s="1" t="s">
        <v>10</v>
      </c>
      <c r="B1" s="1"/>
      <c r="C1" s="1"/>
      <c r="D1" s="1"/>
      <c r="F1" s="4" t="str">
        <f>'Link In'!A25</f>
        <v>W/P - 3-16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Office Supplies Exhibit.xlsx]Exhibit</v>
      </c>
    </row>
    <row r="4" spans="1:6">
      <c r="A4" s="68" t="str">
        <f>'Link In'!A1</f>
        <v>Kentucky American Water Company</v>
      </c>
      <c r="B4" s="68"/>
      <c r="C4" s="68"/>
      <c r="D4" s="68"/>
      <c r="E4" s="68"/>
      <c r="F4" s="68"/>
    </row>
    <row r="5" spans="1:6">
      <c r="A5" s="68" t="str">
        <f>'Link In'!A3</f>
        <v>Case No. 2018-00358</v>
      </c>
      <c r="B5" s="68"/>
      <c r="C5" s="68"/>
      <c r="D5" s="68"/>
      <c r="E5" s="68"/>
      <c r="F5" s="68"/>
    </row>
    <row r="6" spans="1:6">
      <c r="A6" s="68" t="str">
        <f>'Link In'!A23</f>
        <v>Base Year Adjustment Other Supplies and Services</v>
      </c>
      <c r="B6" s="68"/>
      <c r="C6" s="68"/>
      <c r="D6" s="68"/>
      <c r="E6" s="68"/>
      <c r="F6" s="68"/>
    </row>
    <row r="7" spans="1:6">
      <c r="A7" s="69" t="str">
        <f>'Link In'!A6</f>
        <v>For the 12 Months Ending June 30, 2020</v>
      </c>
      <c r="B7" s="69"/>
      <c r="C7" s="69"/>
      <c r="D7" s="69"/>
      <c r="E7" s="69"/>
      <c r="F7" s="69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8">
        <f>ROUND('Link In'!Y35,0)</f>
        <v>285259</v>
      </c>
      <c r="D15" s="49">
        <v>0</v>
      </c>
      <c r="E15" s="49">
        <f>C15</f>
        <v>285259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>
      <c r="A19" s="8">
        <v>5</v>
      </c>
      <c r="B19" s="9" t="s">
        <v>35</v>
      </c>
      <c r="C19" s="35"/>
      <c r="D19" s="41">
        <f>ROUND('Summary by Account'!D29,0)</f>
        <v>61556</v>
      </c>
      <c r="E19" s="35"/>
      <c r="F19" s="10" t="str">
        <f>'Link In'!A26</f>
        <v>Schedule D-2.3</v>
      </c>
    </row>
    <row r="20" spans="1:6">
      <c r="A20" s="8">
        <v>6</v>
      </c>
      <c r="B20" s="9"/>
      <c r="C20" s="35"/>
      <c r="D20" s="41"/>
      <c r="E20" s="35"/>
    </row>
    <row r="21" spans="1:6">
      <c r="A21" s="8">
        <v>7</v>
      </c>
      <c r="B21" s="9"/>
      <c r="C21" s="35"/>
      <c r="D21" s="41"/>
      <c r="E21" s="35"/>
    </row>
    <row r="22" spans="1:6">
      <c r="A22" s="8">
        <v>8</v>
      </c>
      <c r="B22" s="6" t="s">
        <v>5</v>
      </c>
      <c r="C22" s="35"/>
      <c r="D22" s="59">
        <f>SUM(D19:D21)</f>
        <v>61556</v>
      </c>
      <c r="E22" s="59">
        <f>D22</f>
        <v>61556</v>
      </c>
    </row>
    <row r="23" spans="1:6">
      <c r="A23" s="8">
        <v>9</v>
      </c>
      <c r="C23" s="35"/>
      <c r="D23" s="35"/>
      <c r="E23" s="35"/>
    </row>
    <row r="24" spans="1:6">
      <c r="A24" s="8">
        <v>10</v>
      </c>
    </row>
    <row r="25" spans="1:6" ht="15" thickBot="1">
      <c r="A25" s="8">
        <v>11</v>
      </c>
      <c r="B25" s="6" t="str">
        <f>'Link In'!C9</f>
        <v>Forecasted Year at Present Rates</v>
      </c>
      <c r="E25" s="50">
        <f>E15+E22</f>
        <v>346815</v>
      </c>
    </row>
    <row r="26" spans="1:6" ht="15" thickTop="1">
      <c r="A26" s="8">
        <v>12</v>
      </c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workbookViewId="0"/>
  </sheetViews>
  <sheetFormatPr defaultColWidth="9.33203125" defaultRowHeight="14.4"/>
  <cols>
    <col min="1" max="1" width="18.5546875" style="2" customWidth="1"/>
    <col min="2" max="2" width="27.44140625" style="2" bestFit="1" customWidth="1"/>
    <col min="3" max="5" width="14.6640625" style="2" customWidth="1"/>
    <col min="6" max="16384" width="9.33203125" style="2"/>
  </cols>
  <sheetData>
    <row r="1" spans="1:5">
      <c r="A1" s="1" t="s">
        <v>10</v>
      </c>
      <c r="B1" s="1"/>
      <c r="C1" s="1"/>
      <c r="D1" s="1"/>
      <c r="E1" s="4" t="str">
        <f>'Link In'!A25</f>
        <v>W/P - 3-16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Office Supplies Exhibit.xlsx]Summary by Account</v>
      </c>
    </row>
    <row r="4" spans="1:5">
      <c r="A4" s="68" t="str">
        <f>'Link In'!A1</f>
        <v>Kentucky American Water Company</v>
      </c>
      <c r="B4" s="68"/>
      <c r="C4" s="68"/>
      <c r="D4" s="68"/>
      <c r="E4" s="68"/>
    </row>
    <row r="5" spans="1:5">
      <c r="A5" s="68" t="str">
        <f>'Link In'!A3</f>
        <v>Case No. 2018-00358</v>
      </c>
      <c r="B5" s="68"/>
      <c r="C5" s="68"/>
      <c r="D5" s="68"/>
      <c r="E5" s="68"/>
    </row>
    <row r="6" spans="1:5">
      <c r="A6" s="68" t="str">
        <f>'Link In'!A23</f>
        <v>Base Year Adjustment Other Supplies and Services</v>
      </c>
      <c r="B6" s="68"/>
      <c r="C6" s="68"/>
      <c r="D6" s="68"/>
      <c r="E6" s="68"/>
    </row>
    <row r="7" spans="1:5">
      <c r="A7" s="69" t="str">
        <f>'Link In'!A6</f>
        <v>For the 12 Months Ending June 30, 2020</v>
      </c>
      <c r="B7" s="69"/>
      <c r="C7" s="69"/>
      <c r="D7" s="69"/>
      <c r="E7" s="69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3" spans="1:5">
      <c r="E13" s="61"/>
    </row>
    <row r="14" spans="1:5">
      <c r="A14" s="2">
        <f>'Link In'!J13</f>
        <v>52510016</v>
      </c>
      <c r="B14" s="12" t="str">
        <f>'Link In'!K13</f>
        <v>Bank Svc Charges-AG</v>
      </c>
      <c r="C14" s="36">
        <f>'Link In'!Y13</f>
        <v>92</v>
      </c>
      <c r="D14" s="36">
        <f t="shared" ref="D14:D17" si="0">E14-C14</f>
        <v>160</v>
      </c>
      <c r="E14" s="36">
        <f>ROUND(SUM(VLOOKUP(A14,'Link In'!J:Z,17,FALSE)*$E$29),0)</f>
        <v>252</v>
      </c>
    </row>
    <row r="15" spans="1:5">
      <c r="A15" s="2">
        <f>'Link In'!J14</f>
        <v>52512500</v>
      </c>
      <c r="B15" s="12" t="str">
        <f>'Link In'!K14</f>
        <v>Books&amp;Publications</v>
      </c>
      <c r="C15" s="37">
        <f>'Link In'!Y14</f>
        <v>248</v>
      </c>
      <c r="D15" s="37">
        <f t="shared" si="0"/>
        <v>430</v>
      </c>
      <c r="E15" s="37">
        <f>ROUND(SUM(VLOOKUP(A15,'Link In'!J:Z,17,FALSE)*$E$29),0)</f>
        <v>678</v>
      </c>
    </row>
    <row r="16" spans="1:5">
      <c r="A16" s="2">
        <f>'Link In'!J15</f>
        <v>52526100</v>
      </c>
      <c r="B16" s="12" t="str">
        <f>'Link In'!K15</f>
        <v>Credit Line Fees I/C</v>
      </c>
      <c r="C16" s="37">
        <f>'Link In'!Y15</f>
        <v>52682</v>
      </c>
      <c r="D16" s="37">
        <f t="shared" si="0"/>
        <v>5918</v>
      </c>
      <c r="E16" s="37">
        <f>ROUND(SUM(VLOOKUP(A16,'Link In'!J:Z,17,FALSE)*$E$29),0)</f>
        <v>58600</v>
      </c>
    </row>
    <row r="17" spans="1:5">
      <c r="A17" s="2">
        <f>'Link In'!J17</f>
        <v>52542016</v>
      </c>
      <c r="B17" s="12" t="str">
        <f>'Link In'!K17</f>
        <v>Forms AG</v>
      </c>
      <c r="C17" s="37">
        <f>'Link In'!Y17</f>
        <v>1079</v>
      </c>
      <c r="D17" s="37">
        <f t="shared" si="0"/>
        <v>476</v>
      </c>
      <c r="E17" s="37">
        <f>ROUND(SUM(VLOOKUP(A17,'Link In'!J:Z,17,FALSE)*$E$29),0)</f>
        <v>1555</v>
      </c>
    </row>
    <row r="18" spans="1:5">
      <c r="A18" s="2">
        <f>'Link In'!J18</f>
        <v>52562000</v>
      </c>
      <c r="B18" s="12" t="str">
        <f>'Link In'!K18</f>
        <v>Office Supplies</v>
      </c>
      <c r="C18" s="37">
        <f>'Link In'!Y18</f>
        <v>18640</v>
      </c>
      <c r="D18" s="37">
        <f t="shared" ref="D18:D27" si="1">E18-C18</f>
        <v>-18640</v>
      </c>
      <c r="E18" s="37">
        <f>ROUND(SUM(VLOOKUP(A18,'Link In'!J:Z,17,FALSE)*$E$29),0)</f>
        <v>0</v>
      </c>
    </row>
    <row r="19" spans="1:5">
      <c r="A19" s="2">
        <f>'Link In'!J19</f>
        <v>52562011</v>
      </c>
      <c r="B19" s="12" t="str">
        <f>'Link In'!K19</f>
        <v>Off&amp;Adm Supplies SS</v>
      </c>
      <c r="C19" s="37">
        <f>'Link In'!Y19</f>
        <v>33</v>
      </c>
      <c r="D19" s="37">
        <f t="shared" si="1"/>
        <v>57</v>
      </c>
      <c r="E19" s="37">
        <f>ROUND(SUM(VLOOKUP(A19,'Link In'!J:Z,17,FALSE)*$E$29),0)</f>
        <v>90</v>
      </c>
    </row>
    <row r="20" spans="1:5">
      <c r="A20" s="2">
        <f>'Link In'!J20</f>
        <v>52562013</v>
      </c>
      <c r="B20" s="12" t="str">
        <f>'Link In'!K20</f>
        <v>Off&amp;Adm Supplies WT</v>
      </c>
      <c r="C20" s="37">
        <f>'Link In'!Y20</f>
        <v>9449</v>
      </c>
      <c r="D20" s="37">
        <f t="shared" si="1"/>
        <v>16382</v>
      </c>
      <c r="E20" s="37">
        <f>ROUND(SUM(VLOOKUP(A20,'Link In'!J:Z,17,FALSE)*$E$29),0)</f>
        <v>25831</v>
      </c>
    </row>
    <row r="21" spans="1:5">
      <c r="A21" s="2">
        <f>'Link In'!J21</f>
        <v>52562014</v>
      </c>
      <c r="B21" s="12" t="str">
        <f>'Link In'!K21</f>
        <v>Off&amp;Adm Supplies TD</v>
      </c>
      <c r="C21" s="37">
        <f>'Link In'!Y21</f>
        <v>3818</v>
      </c>
      <c r="D21" s="37">
        <f t="shared" si="1"/>
        <v>6619</v>
      </c>
      <c r="E21" s="37">
        <f>ROUND(SUM(VLOOKUP(A21,'Link In'!J:Z,17,FALSE)*$E$29),0)</f>
        <v>10437</v>
      </c>
    </row>
    <row r="22" spans="1:5">
      <c r="A22" s="2">
        <f>'Link In'!J23</f>
        <v>52562016</v>
      </c>
      <c r="B22" s="12" t="str">
        <f>'Link In'!K23</f>
        <v>Off&amp;Adm Supplies AG</v>
      </c>
      <c r="C22" s="37">
        <f>'Link In'!Y23</f>
        <v>10128</v>
      </c>
      <c r="D22" s="37">
        <f t="shared" si="1"/>
        <v>17559</v>
      </c>
      <c r="E22" s="37">
        <f>ROUND(SUM(VLOOKUP(A22,'Link In'!J:Z,17,FALSE)*$E$29),0)</f>
        <v>27687</v>
      </c>
    </row>
    <row r="23" spans="1:5">
      <c r="A23" s="2">
        <f>'Link In'!J24</f>
        <v>52571500</v>
      </c>
      <c r="B23" s="12" t="str">
        <f>'Link In'!K24</f>
        <v>Software Licenses</v>
      </c>
      <c r="C23" s="37">
        <f>'Link In'!Y24</f>
        <v>150263</v>
      </c>
      <c r="D23" s="37">
        <f t="shared" si="1"/>
        <v>14864</v>
      </c>
      <c r="E23" s="37">
        <f>ROUND(SUM(VLOOKUP(A23,'Link In'!J:Z,17,FALSE)*$E$29),0)+1</f>
        <v>165127</v>
      </c>
    </row>
    <row r="24" spans="1:5">
      <c r="A24" s="2">
        <f>'Link In'!J25</f>
        <v>52582000</v>
      </c>
      <c r="B24" s="12" t="str">
        <f>'Link In'!K25</f>
        <v>Uniforms</v>
      </c>
      <c r="C24" s="37">
        <f>'Link In'!Y25</f>
        <v>18138</v>
      </c>
      <c r="D24" s="37">
        <f t="shared" si="1"/>
        <v>-18138</v>
      </c>
      <c r="E24" s="37">
        <f>ROUND(SUM(VLOOKUP(A24,'Link In'!J:Z,17,FALSE)*$E$29),0)</f>
        <v>0</v>
      </c>
    </row>
    <row r="25" spans="1:5">
      <c r="A25" s="2">
        <f>'Link In'!J28</f>
        <v>52582013</v>
      </c>
      <c r="B25" s="12" t="str">
        <f>'Link In'!K28</f>
        <v>Uniforms WT</v>
      </c>
      <c r="C25" s="37">
        <f>'Link In'!Y28</f>
        <v>9332</v>
      </c>
      <c r="D25" s="37">
        <f t="shared" si="1"/>
        <v>16179</v>
      </c>
      <c r="E25" s="37">
        <f>ROUND(SUM(VLOOKUP(A25,'Link In'!J:Z,17,FALSE)*$E$29),0)</f>
        <v>25511</v>
      </c>
    </row>
    <row r="26" spans="1:5">
      <c r="A26" s="2">
        <f>'Link In'!J29</f>
        <v>52582014</v>
      </c>
      <c r="B26" s="12" t="str">
        <f>'Link In'!K29</f>
        <v>Uniforms TD</v>
      </c>
      <c r="C26" s="37">
        <f>'Link In'!Y29</f>
        <v>10053</v>
      </c>
      <c r="D26" s="37">
        <f t="shared" si="1"/>
        <v>17429</v>
      </c>
      <c r="E26" s="37">
        <f>ROUND(SUM(VLOOKUP(A26,'Link In'!J:Z,17,FALSE)*$E$29),0)</f>
        <v>27482</v>
      </c>
    </row>
    <row r="27" spans="1:5">
      <c r="A27" s="2">
        <f>'Link In'!J30</f>
        <v>52582016</v>
      </c>
      <c r="B27" s="12" t="str">
        <f>'Link In'!K30</f>
        <v>Uniforms AG</v>
      </c>
      <c r="C27" s="37">
        <f>'Link In'!Y30</f>
        <v>1304</v>
      </c>
      <c r="D27" s="37">
        <f t="shared" si="1"/>
        <v>2261</v>
      </c>
      <c r="E27" s="37">
        <f>ROUND(SUM(VLOOKUP(A27,'Link In'!J:Z,17,FALSE)*$E$29),0)</f>
        <v>3565</v>
      </c>
    </row>
    <row r="28" spans="1:5">
      <c r="B28" s="12"/>
      <c r="C28" s="37"/>
      <c r="D28" s="37"/>
      <c r="E28" s="37"/>
    </row>
    <row r="29" spans="1:5" ht="15" thickBot="1">
      <c r="C29" s="38">
        <f>SUM(C14:C28)</f>
        <v>285259</v>
      </c>
      <c r="D29" s="38">
        <f>SUM(D14:D28)</f>
        <v>61556</v>
      </c>
      <c r="E29" s="38">
        <f>'Base &amp; Forecast Detail'!O41</f>
        <v>346815</v>
      </c>
    </row>
    <row r="30" spans="1:5" ht="15" thickTop="1"/>
    <row r="31" spans="1:5">
      <c r="E31" s="35"/>
    </row>
    <row r="32" spans="1:5">
      <c r="E32" s="36"/>
    </row>
  </sheetData>
  <mergeCells count="4">
    <mergeCell ref="A4:E4"/>
    <mergeCell ref="A5:E5"/>
    <mergeCell ref="A6:E6"/>
    <mergeCell ref="A7:E7"/>
  </mergeCells>
  <pageMargins left="0.75" right="0.75" top="1.5" bottom="0.75" header="0.3" footer="0.3"/>
  <pageSetup orientation="landscape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80" zoomScaleNormal="80" workbookViewId="0"/>
  </sheetViews>
  <sheetFormatPr defaultColWidth="9.33203125" defaultRowHeight="14.4"/>
  <cols>
    <col min="1" max="1" width="12" style="2" customWidth="1"/>
    <col min="2" max="2" width="30.33203125" style="2" bestFit="1" customWidth="1"/>
    <col min="3" max="14" width="10.6640625" style="2" customWidth="1"/>
    <col min="15" max="15" width="12.6640625" style="2" bestFit="1" customWidth="1"/>
    <col min="16" max="16384" width="9.33203125" style="2"/>
  </cols>
  <sheetData>
    <row r="1" spans="1:15">
      <c r="A1" s="1" t="s">
        <v>10</v>
      </c>
      <c r="B1" s="1"/>
      <c r="C1" s="1"/>
      <c r="D1" s="1"/>
      <c r="O1" s="4" t="str">
        <f>'Link In'!A25</f>
        <v>W/P - 3-16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Office Supplies Exhibit.xlsx]Base &amp; Forecast Detail</v>
      </c>
    </row>
    <row r="3" spans="1:15">
      <c r="A3" s="68" t="s">
        <v>29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>
      <c r="A4" s="68" t="str">
        <f>'Link In'!A3</f>
        <v>Case No. 2018-00358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>
      <c r="A5" s="68" t="str">
        <f>'Link In'!A7</f>
        <v>Base Year for the 12 Months Ended February 28, 2019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>
      <c r="A6" s="68" t="str">
        <f>'Link In'!A9</f>
        <v>Forecast Year for the 12 Months Ended June 30, 2020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>
      <c r="A7" s="68" t="str">
        <f>'Link In'!A22</f>
        <v>Other Supplies and Services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70" t="str">
        <f>'Link In'!A7</f>
        <v>Base Year for the 12 Months Ended February 28, 2019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</row>
    <row r="12" spans="1:15">
      <c r="A12" s="58" t="s">
        <v>14</v>
      </c>
      <c r="B12" s="58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58" t="s">
        <v>7</v>
      </c>
    </row>
    <row r="13" spans="1:15">
      <c r="A13" s="43"/>
      <c r="B13" s="43"/>
      <c r="C13" s="43"/>
    </row>
    <row r="14" spans="1:15">
      <c r="A14" s="2">
        <f>'Link In'!J13</f>
        <v>52510016</v>
      </c>
      <c r="B14" s="12" t="str">
        <f>'Link In'!K13</f>
        <v>Bank Svc Charges-AG</v>
      </c>
      <c r="C14" s="41">
        <f>'Link In'!M13</f>
        <v>0</v>
      </c>
      <c r="D14" s="41">
        <f>'Link In'!N13</f>
        <v>0</v>
      </c>
      <c r="E14" s="41">
        <f>'Link In'!O13</f>
        <v>10</v>
      </c>
      <c r="F14" s="41">
        <f>'Link In'!P13</f>
        <v>62</v>
      </c>
      <c r="G14" s="41">
        <f>'Link In'!Q13</f>
        <v>10</v>
      </c>
      <c r="H14" s="41">
        <f>'Link In'!R13</f>
        <v>10</v>
      </c>
      <c r="I14" s="41">
        <f>'Link In'!S13</f>
        <v>0</v>
      </c>
      <c r="J14" s="41">
        <f>'Link In'!T13</f>
        <v>0</v>
      </c>
      <c r="K14" s="41">
        <f>'Link In'!U13</f>
        <v>0</v>
      </c>
      <c r="L14" s="41">
        <f>'Link In'!V13</f>
        <v>0</v>
      </c>
      <c r="M14" s="41">
        <f>'Link In'!W13</f>
        <v>0</v>
      </c>
      <c r="N14" s="41">
        <f>'Link In'!X13</f>
        <v>0</v>
      </c>
      <c r="O14" s="37">
        <f t="shared" ref="O14:O16" si="0">SUM(C14:N14)</f>
        <v>92</v>
      </c>
    </row>
    <row r="15" spans="1:15">
      <c r="A15" s="2">
        <f>'Link In'!J14</f>
        <v>52512500</v>
      </c>
      <c r="B15" s="12" t="str">
        <f>'Link In'!K14</f>
        <v>Books&amp;Publications</v>
      </c>
      <c r="C15" s="41">
        <f>'Link In'!M14</f>
        <v>0</v>
      </c>
      <c r="D15" s="41">
        <f>'Link In'!N14</f>
        <v>0</v>
      </c>
      <c r="E15" s="41">
        <f>'Link In'!O14</f>
        <v>37</v>
      </c>
      <c r="F15" s="41">
        <f>'Link In'!P14</f>
        <v>0</v>
      </c>
      <c r="G15" s="41">
        <f>'Link In'!Q14</f>
        <v>0</v>
      </c>
      <c r="H15" s="41">
        <f>'Link In'!R14</f>
        <v>211</v>
      </c>
      <c r="I15" s="41">
        <f>'Link In'!S14</f>
        <v>0</v>
      </c>
      <c r="J15" s="41">
        <f>'Link In'!T14</f>
        <v>0</v>
      </c>
      <c r="K15" s="41">
        <f>'Link In'!U14</f>
        <v>0</v>
      </c>
      <c r="L15" s="41">
        <f>'Link In'!V14</f>
        <v>0</v>
      </c>
      <c r="M15" s="41">
        <f>'Link In'!W14</f>
        <v>0</v>
      </c>
      <c r="N15" s="41">
        <f>'Link In'!X14</f>
        <v>0</v>
      </c>
      <c r="O15" s="37">
        <f t="shared" si="0"/>
        <v>248</v>
      </c>
    </row>
    <row r="16" spans="1:15">
      <c r="A16" s="2">
        <f>'Link In'!J15</f>
        <v>52526100</v>
      </c>
      <c r="B16" s="12" t="str">
        <f>'Link In'!K15</f>
        <v>Credit Line Fees I/C</v>
      </c>
      <c r="C16" s="41">
        <f>'Link In'!M15</f>
        <v>4980</v>
      </c>
      <c r="D16" s="41">
        <f>'Link In'!N15</f>
        <v>4152</v>
      </c>
      <c r="E16" s="41">
        <f>'Link In'!O15</f>
        <v>2308</v>
      </c>
      <c r="F16" s="41">
        <f>'Link In'!P15</f>
        <v>3694</v>
      </c>
      <c r="G16" s="41">
        <f>'Link In'!Q15</f>
        <v>2818</v>
      </c>
      <c r="H16" s="41">
        <f>'Link In'!R15</f>
        <v>3484</v>
      </c>
      <c r="I16" s="41">
        <f>'Link In'!S15</f>
        <v>6367</v>
      </c>
      <c r="J16" s="41">
        <f>'Link In'!T15</f>
        <v>6367</v>
      </c>
      <c r="K16" s="41">
        <f>'Link In'!U15</f>
        <v>6367</v>
      </c>
      <c r="L16" s="41">
        <f>'Link In'!V15</f>
        <v>6367</v>
      </c>
      <c r="M16" s="41">
        <f>'Link In'!W15</f>
        <v>2889</v>
      </c>
      <c r="N16" s="41">
        <f>'Link In'!X15</f>
        <v>2889</v>
      </c>
      <c r="O16" s="37">
        <f t="shared" si="0"/>
        <v>52682</v>
      </c>
    </row>
    <row r="17" spans="1:15">
      <c r="A17" s="2">
        <f>'Link In'!J17</f>
        <v>52542016</v>
      </c>
      <c r="B17" s="12" t="str">
        <f>'Link In'!K17</f>
        <v>Forms AG</v>
      </c>
      <c r="C17" s="64">
        <f>'Link In'!M17</f>
        <v>0</v>
      </c>
      <c r="D17" s="64">
        <f>'Link In'!N17</f>
        <v>0</v>
      </c>
      <c r="E17" s="64">
        <f>'Link In'!O17</f>
        <v>0</v>
      </c>
      <c r="F17" s="64">
        <f>'Link In'!P17</f>
        <v>0</v>
      </c>
      <c r="G17" s="64">
        <f>'Link In'!Q17</f>
        <v>0</v>
      </c>
      <c r="H17" s="64">
        <f>'Link In'!R17</f>
        <v>569</v>
      </c>
      <c r="I17" s="41">
        <f>'Link In'!S17</f>
        <v>85</v>
      </c>
      <c r="J17" s="41">
        <f>'Link In'!T17</f>
        <v>85</v>
      </c>
      <c r="K17" s="41">
        <f>'Link In'!U17</f>
        <v>85</v>
      </c>
      <c r="L17" s="41">
        <f>'Link In'!V17</f>
        <v>85</v>
      </c>
      <c r="M17" s="41">
        <f>'Link In'!W17</f>
        <v>85</v>
      </c>
      <c r="N17" s="41">
        <f>'Link In'!X17</f>
        <v>85</v>
      </c>
      <c r="O17" s="37">
        <f t="shared" ref="O17:O28" si="1">SUM(C17:N17)</f>
        <v>1079</v>
      </c>
    </row>
    <row r="18" spans="1:15">
      <c r="A18" s="2">
        <f>'Link In'!J18</f>
        <v>52562000</v>
      </c>
      <c r="B18" s="12" t="str">
        <f>'Link In'!K18</f>
        <v>Office Supplies</v>
      </c>
      <c r="C18" s="64">
        <f>'Link In'!M18</f>
        <v>0</v>
      </c>
      <c r="D18" s="64">
        <f>'Link In'!N18</f>
        <v>0</v>
      </c>
      <c r="E18" s="64">
        <f>'Link In'!O18</f>
        <v>0</v>
      </c>
      <c r="F18" s="64">
        <f>'Link In'!P18</f>
        <v>0</v>
      </c>
      <c r="G18" s="64">
        <f>'Link In'!Q18</f>
        <v>0</v>
      </c>
      <c r="H18" s="64">
        <f>'Link In'!R18</f>
        <v>0</v>
      </c>
      <c r="I18" s="41">
        <f>'Link In'!S18</f>
        <v>1917</v>
      </c>
      <c r="J18" s="41">
        <f>'Link In'!T18</f>
        <v>3134</v>
      </c>
      <c r="K18" s="41">
        <f>'Link In'!U18</f>
        <v>2184</v>
      </c>
      <c r="L18" s="41">
        <f>'Link In'!V18</f>
        <v>3328</v>
      </c>
      <c r="M18" s="41">
        <f>'Link In'!W18</f>
        <v>4361</v>
      </c>
      <c r="N18" s="41">
        <f>'Link In'!X18</f>
        <v>3716</v>
      </c>
      <c r="O18" s="37">
        <f t="shared" si="1"/>
        <v>18640</v>
      </c>
    </row>
    <row r="19" spans="1:15">
      <c r="A19" s="2">
        <f>'Link In'!J19</f>
        <v>52562011</v>
      </c>
      <c r="B19" s="12" t="str">
        <f>'Link In'!K19</f>
        <v>Off&amp;Adm Supplies SS</v>
      </c>
      <c r="C19" s="64">
        <f>'Link In'!M19</f>
        <v>0</v>
      </c>
      <c r="D19" s="64">
        <f>'Link In'!N19</f>
        <v>0</v>
      </c>
      <c r="E19" s="64">
        <f>'Link In'!O19</f>
        <v>0</v>
      </c>
      <c r="F19" s="64">
        <f>'Link In'!P19</f>
        <v>0</v>
      </c>
      <c r="G19" s="64">
        <f>'Link In'!Q19</f>
        <v>0</v>
      </c>
      <c r="H19" s="64">
        <f>'Link In'!R19</f>
        <v>33</v>
      </c>
      <c r="I19" s="41">
        <f>'Link In'!S19</f>
        <v>0</v>
      </c>
      <c r="J19" s="41">
        <f>'Link In'!T19</f>
        <v>0</v>
      </c>
      <c r="K19" s="41">
        <f>'Link In'!U19</f>
        <v>0</v>
      </c>
      <c r="L19" s="41">
        <f>'Link In'!V19</f>
        <v>0</v>
      </c>
      <c r="M19" s="41">
        <f>'Link In'!W19</f>
        <v>0</v>
      </c>
      <c r="N19" s="41">
        <f>'Link In'!X19</f>
        <v>0</v>
      </c>
      <c r="O19" s="37">
        <f t="shared" si="1"/>
        <v>33</v>
      </c>
    </row>
    <row r="20" spans="1:15">
      <c r="A20" s="2">
        <f>'Link In'!J20</f>
        <v>52562013</v>
      </c>
      <c r="B20" s="12" t="str">
        <f>'Link In'!K20</f>
        <v>Off&amp;Adm Supplies WT</v>
      </c>
      <c r="C20" s="64">
        <f>'Link In'!M20</f>
        <v>3216</v>
      </c>
      <c r="D20" s="64">
        <f>'Link In'!N20</f>
        <v>334</v>
      </c>
      <c r="E20" s="64">
        <f>'Link In'!O20</f>
        <v>678</v>
      </c>
      <c r="F20" s="64">
        <f>'Link In'!P20</f>
        <v>2135</v>
      </c>
      <c r="G20" s="64">
        <f>'Link In'!Q20</f>
        <v>2427</v>
      </c>
      <c r="H20" s="64">
        <f>'Link In'!R20</f>
        <v>659</v>
      </c>
      <c r="I20" s="41">
        <f>'Link In'!S20</f>
        <v>0</v>
      </c>
      <c r="J20" s="41">
        <f>'Link In'!T20</f>
        <v>0</v>
      </c>
      <c r="K20" s="41">
        <f>'Link In'!U20</f>
        <v>0</v>
      </c>
      <c r="L20" s="41">
        <f>'Link In'!V20</f>
        <v>0</v>
      </c>
      <c r="M20" s="41">
        <f>'Link In'!W20</f>
        <v>0</v>
      </c>
      <c r="N20" s="41">
        <f>'Link In'!X20</f>
        <v>0</v>
      </c>
      <c r="O20" s="37">
        <f t="shared" si="1"/>
        <v>9449</v>
      </c>
    </row>
    <row r="21" spans="1:15">
      <c r="A21" s="2">
        <f>'Link In'!J21</f>
        <v>52562014</v>
      </c>
      <c r="B21" s="12" t="str">
        <f>'Link In'!K21</f>
        <v>Off&amp;Adm Supplies TD</v>
      </c>
      <c r="C21" s="64">
        <f>'Link In'!M21</f>
        <v>620</v>
      </c>
      <c r="D21" s="64">
        <f>'Link In'!N21</f>
        <v>744</v>
      </c>
      <c r="E21" s="64">
        <f>'Link In'!O21</f>
        <v>469</v>
      </c>
      <c r="F21" s="64">
        <f>'Link In'!P21</f>
        <v>923</v>
      </c>
      <c r="G21" s="64">
        <f>'Link In'!Q21</f>
        <v>303</v>
      </c>
      <c r="H21" s="64">
        <f>'Link In'!R21</f>
        <v>759</v>
      </c>
      <c r="I21" s="41">
        <f>'Link In'!S21</f>
        <v>0</v>
      </c>
      <c r="J21" s="41">
        <f>'Link In'!T21</f>
        <v>0</v>
      </c>
      <c r="K21" s="41">
        <f>'Link In'!U21</f>
        <v>0</v>
      </c>
      <c r="L21" s="41">
        <f>'Link In'!V21</f>
        <v>0</v>
      </c>
      <c r="M21" s="41">
        <f>'Link In'!W21</f>
        <v>0</v>
      </c>
      <c r="N21" s="41">
        <f>'Link In'!X21</f>
        <v>0</v>
      </c>
      <c r="O21" s="37">
        <f t="shared" si="1"/>
        <v>3818</v>
      </c>
    </row>
    <row r="22" spans="1:15">
      <c r="A22" s="2">
        <f>'Link In'!J23</f>
        <v>52562016</v>
      </c>
      <c r="B22" s="12" t="str">
        <f>'Link In'!K23</f>
        <v>Off&amp;Adm Supplies AG</v>
      </c>
      <c r="C22" s="64">
        <f>'Link In'!M23</f>
        <v>1876</v>
      </c>
      <c r="D22" s="64">
        <f>'Link In'!N23</f>
        <v>1604</v>
      </c>
      <c r="E22" s="64">
        <f>'Link In'!O23</f>
        <v>2182</v>
      </c>
      <c r="F22" s="64">
        <f>'Link In'!P23</f>
        <v>3575</v>
      </c>
      <c r="G22" s="64">
        <f>'Link In'!Q23</f>
        <v>-860</v>
      </c>
      <c r="H22" s="64">
        <f>'Link In'!R23</f>
        <v>1751</v>
      </c>
      <c r="I22" s="41">
        <f>'Link In'!S23</f>
        <v>0</v>
      </c>
      <c r="J22" s="41">
        <f>'Link In'!T23</f>
        <v>0</v>
      </c>
      <c r="K22" s="41">
        <f>'Link In'!U23</f>
        <v>0</v>
      </c>
      <c r="L22" s="41">
        <f>'Link In'!V23</f>
        <v>0</v>
      </c>
      <c r="M22" s="41">
        <f>'Link In'!W23</f>
        <v>0</v>
      </c>
      <c r="N22" s="41">
        <f>'Link In'!X23</f>
        <v>0</v>
      </c>
      <c r="O22" s="37">
        <f t="shared" si="1"/>
        <v>10128</v>
      </c>
    </row>
    <row r="23" spans="1:15">
      <c r="A23" s="2">
        <f>'Link In'!J24</f>
        <v>52571500</v>
      </c>
      <c r="B23" s="12" t="str">
        <f>'Link In'!K24</f>
        <v>Software Licenses</v>
      </c>
      <c r="C23" s="64">
        <f>'Link In'!M24</f>
        <v>9103</v>
      </c>
      <c r="D23" s="64">
        <f>'Link In'!N24</f>
        <v>9103</v>
      </c>
      <c r="E23" s="64">
        <f>'Link In'!O24</f>
        <v>9225</v>
      </c>
      <c r="F23" s="64">
        <f>'Link In'!P24</f>
        <v>11966</v>
      </c>
      <c r="G23" s="64">
        <f>'Link In'!Q24</f>
        <v>10643</v>
      </c>
      <c r="H23" s="64">
        <f>'Link In'!R24</f>
        <v>10363</v>
      </c>
      <c r="I23" s="41">
        <f>'Link In'!S24</f>
        <v>14011</v>
      </c>
      <c r="J23" s="41">
        <f>'Link In'!T24</f>
        <v>14011</v>
      </c>
      <c r="K23" s="41">
        <f>'Link In'!U24</f>
        <v>14011</v>
      </c>
      <c r="L23" s="41">
        <f>'Link In'!V24</f>
        <v>14011</v>
      </c>
      <c r="M23" s="41">
        <f>'Link In'!W24</f>
        <v>16908</v>
      </c>
      <c r="N23" s="41">
        <f>'Link In'!X24</f>
        <v>16908</v>
      </c>
      <c r="O23" s="37">
        <f t="shared" si="1"/>
        <v>150263</v>
      </c>
    </row>
    <row r="24" spans="1:15">
      <c r="A24" s="2">
        <f>'Link In'!J25</f>
        <v>52582000</v>
      </c>
      <c r="B24" s="12" t="str">
        <f>'Link In'!K25</f>
        <v>Uniforms</v>
      </c>
      <c r="C24" s="64">
        <f>'Link In'!M25</f>
        <v>0</v>
      </c>
      <c r="D24" s="64">
        <f>'Link In'!N25</f>
        <v>0</v>
      </c>
      <c r="E24" s="64">
        <f>'Link In'!O25</f>
        <v>0</v>
      </c>
      <c r="F24" s="64">
        <f>'Link In'!P25</f>
        <v>0</v>
      </c>
      <c r="G24" s="64">
        <f>'Link In'!Q25</f>
        <v>0</v>
      </c>
      <c r="H24" s="64">
        <f>'Link In'!R25</f>
        <v>0</v>
      </c>
      <c r="I24" s="41">
        <f>'Link In'!S25</f>
        <v>3052</v>
      </c>
      <c r="J24" s="41">
        <f>'Link In'!T25</f>
        <v>3299</v>
      </c>
      <c r="K24" s="41">
        <f>'Link In'!U25</f>
        <v>2918</v>
      </c>
      <c r="L24" s="41">
        <f>'Link In'!V25</f>
        <v>2083</v>
      </c>
      <c r="M24" s="41">
        <f>'Link In'!W25</f>
        <v>3393</v>
      </c>
      <c r="N24" s="41">
        <f>'Link In'!X25</f>
        <v>3393</v>
      </c>
      <c r="O24" s="37">
        <f t="shared" si="1"/>
        <v>18138</v>
      </c>
    </row>
    <row r="25" spans="1:15">
      <c r="A25" s="2">
        <f>'Link In'!J27</f>
        <v>52582012</v>
      </c>
      <c r="B25" s="12" t="str">
        <f>'Link In'!K27</f>
        <v>Uniforms P</v>
      </c>
      <c r="C25" s="64">
        <f>'Link In'!M27</f>
        <v>0</v>
      </c>
      <c r="D25" s="64">
        <f>'Link In'!N27</f>
        <v>106</v>
      </c>
      <c r="E25" s="64">
        <f>'Link In'!O27</f>
        <v>-106</v>
      </c>
      <c r="F25" s="64">
        <f>'Link In'!P27</f>
        <v>0</v>
      </c>
      <c r="G25" s="64">
        <f>'Link In'!Q27</f>
        <v>0</v>
      </c>
      <c r="H25" s="64">
        <f>'Link In'!R27</f>
        <v>0</v>
      </c>
      <c r="I25" s="41">
        <f>'Link In'!S27</f>
        <v>0</v>
      </c>
      <c r="J25" s="41">
        <f>'Link In'!T27</f>
        <v>0</v>
      </c>
      <c r="K25" s="41">
        <f>'Link In'!U27</f>
        <v>0</v>
      </c>
      <c r="L25" s="41">
        <f>'Link In'!V27</f>
        <v>0</v>
      </c>
      <c r="M25" s="41">
        <f>'Link In'!W27</f>
        <v>0</v>
      </c>
      <c r="N25" s="41">
        <f>'Link In'!X27</f>
        <v>0</v>
      </c>
      <c r="O25" s="37">
        <f t="shared" si="1"/>
        <v>0</v>
      </c>
    </row>
    <row r="26" spans="1:15">
      <c r="A26" s="2">
        <f>'Link In'!J28</f>
        <v>52582013</v>
      </c>
      <c r="B26" s="12" t="str">
        <f>'Link In'!K28</f>
        <v>Uniforms WT</v>
      </c>
      <c r="C26" s="64">
        <f>'Link In'!M28</f>
        <v>536</v>
      </c>
      <c r="D26" s="64">
        <f>'Link In'!N28</f>
        <v>2422</v>
      </c>
      <c r="E26" s="64">
        <f>'Link In'!O28</f>
        <v>1572</v>
      </c>
      <c r="F26" s="64">
        <f>'Link In'!P28</f>
        <v>2328</v>
      </c>
      <c r="G26" s="64">
        <f>'Link In'!Q28</f>
        <v>1173</v>
      </c>
      <c r="H26" s="64">
        <f>'Link In'!R28</f>
        <v>1301</v>
      </c>
      <c r="I26" s="41">
        <f>'Link In'!S28</f>
        <v>0</v>
      </c>
      <c r="J26" s="41">
        <f>'Link In'!T28</f>
        <v>0</v>
      </c>
      <c r="K26" s="41">
        <f>'Link In'!U28</f>
        <v>0</v>
      </c>
      <c r="L26" s="41">
        <f>'Link In'!V28</f>
        <v>0</v>
      </c>
      <c r="M26" s="41">
        <f>'Link In'!W28</f>
        <v>0</v>
      </c>
      <c r="N26" s="41">
        <f>'Link In'!X28</f>
        <v>0</v>
      </c>
      <c r="O26" s="37">
        <f t="shared" si="1"/>
        <v>9332</v>
      </c>
    </row>
    <row r="27" spans="1:15">
      <c r="A27" s="2">
        <f>'Link In'!J29</f>
        <v>52582014</v>
      </c>
      <c r="B27" s="12" t="str">
        <f>'Link In'!K29</f>
        <v>Uniforms TD</v>
      </c>
      <c r="C27" s="64">
        <f>'Link In'!M29</f>
        <v>1208</v>
      </c>
      <c r="D27" s="64">
        <f>'Link In'!N29</f>
        <v>210</v>
      </c>
      <c r="E27" s="64">
        <f>'Link In'!O29</f>
        <v>663</v>
      </c>
      <c r="F27" s="64">
        <f>'Link In'!P29</f>
        <v>1364</v>
      </c>
      <c r="G27" s="64">
        <f>'Link In'!Q29</f>
        <v>1991</v>
      </c>
      <c r="H27" s="64">
        <f>'Link In'!R29</f>
        <v>4617</v>
      </c>
      <c r="I27" s="41">
        <f>'Link In'!S29</f>
        <v>0</v>
      </c>
      <c r="J27" s="41">
        <f>'Link In'!T29</f>
        <v>0</v>
      </c>
      <c r="K27" s="41">
        <f>'Link In'!U29</f>
        <v>0</v>
      </c>
      <c r="L27" s="41">
        <f>'Link In'!V29</f>
        <v>0</v>
      </c>
      <c r="M27" s="41">
        <f>'Link In'!W29</f>
        <v>0</v>
      </c>
      <c r="N27" s="41">
        <f>'Link In'!X29</f>
        <v>0</v>
      </c>
      <c r="O27" s="37">
        <f t="shared" si="1"/>
        <v>10053</v>
      </c>
    </row>
    <row r="28" spans="1:15">
      <c r="A28" s="2">
        <f>'Link In'!J30</f>
        <v>52582016</v>
      </c>
      <c r="B28" s="12" t="str">
        <f>'Link In'!K30</f>
        <v>Uniforms AG</v>
      </c>
      <c r="C28" s="64">
        <f>'Link In'!M30</f>
        <v>165</v>
      </c>
      <c r="D28" s="64">
        <f>'Link In'!N30</f>
        <v>689</v>
      </c>
      <c r="E28" s="64">
        <f>'Link In'!O30</f>
        <v>-216</v>
      </c>
      <c r="F28" s="64">
        <f>'Link In'!P30</f>
        <v>656</v>
      </c>
      <c r="G28" s="64">
        <f>'Link In'!Q30</f>
        <v>-131</v>
      </c>
      <c r="H28" s="64">
        <f>'Link In'!R30</f>
        <v>141</v>
      </c>
      <c r="I28" s="41">
        <f>'Link In'!S30</f>
        <v>0</v>
      </c>
      <c r="J28" s="41">
        <f>'Link In'!T30</f>
        <v>0</v>
      </c>
      <c r="K28" s="41">
        <f>'Link In'!U30</f>
        <v>0</v>
      </c>
      <c r="L28" s="41">
        <f>'Link In'!V30</f>
        <v>0</v>
      </c>
      <c r="M28" s="41">
        <f>'Link In'!W30</f>
        <v>0</v>
      </c>
      <c r="N28" s="41">
        <f>'Link In'!X30</f>
        <v>0</v>
      </c>
      <c r="O28" s="37">
        <f t="shared" si="1"/>
        <v>1304</v>
      </c>
    </row>
    <row r="29" spans="1:15">
      <c r="A29" s="43"/>
      <c r="B29" s="43"/>
      <c r="C29" s="40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1:15">
      <c r="A30" s="43"/>
      <c r="B30" s="43"/>
      <c r="C30" s="44"/>
      <c r="O30" s="46">
        <f>SUM(O14:O29)</f>
        <v>285259</v>
      </c>
    </row>
    <row r="31" spans="1:15">
      <c r="A31" s="43"/>
      <c r="B31" s="43"/>
      <c r="C31" s="44"/>
    </row>
    <row r="32" spans="1:15">
      <c r="C32" s="70" t="str">
        <f>'Link In'!A9</f>
        <v>Forecast Year for the 12 Months Ended June 30, 2020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1:17">
      <c r="A33" s="58" t="s">
        <v>14</v>
      </c>
      <c r="B33" s="58" t="s">
        <v>6</v>
      </c>
      <c r="C33" s="33">
        <f>+'Link In'!M44</f>
        <v>43647</v>
      </c>
      <c r="D33" s="33">
        <f>+'Link In'!N44</f>
        <v>43678</v>
      </c>
      <c r="E33" s="33">
        <f>+'Link In'!O44</f>
        <v>43709</v>
      </c>
      <c r="F33" s="33">
        <f>+'Link In'!P44</f>
        <v>43739</v>
      </c>
      <c r="G33" s="33">
        <f>+'Link In'!Q44</f>
        <v>43770</v>
      </c>
      <c r="H33" s="33">
        <f>+'Link In'!R44</f>
        <v>43800</v>
      </c>
      <c r="I33" s="33">
        <f>+'Link In'!S44</f>
        <v>43831</v>
      </c>
      <c r="J33" s="33">
        <f>+'Link In'!T44</f>
        <v>43862</v>
      </c>
      <c r="K33" s="33">
        <f>+'Link In'!U44</f>
        <v>43891</v>
      </c>
      <c r="L33" s="33">
        <f>+'Link In'!V44</f>
        <v>43922</v>
      </c>
      <c r="M33" s="33">
        <f>+'Link In'!W44</f>
        <v>43952</v>
      </c>
      <c r="N33" s="33">
        <f>+'Link In'!X44</f>
        <v>43983</v>
      </c>
      <c r="O33" s="58" t="s">
        <v>27</v>
      </c>
    </row>
    <row r="35" spans="1:17">
      <c r="A35" s="2">
        <f>'Link In'!J46</f>
        <v>52526100</v>
      </c>
      <c r="B35" s="2" t="str">
        <f>'Link In'!K46</f>
        <v>Credit Line Fees I/C</v>
      </c>
      <c r="C35" s="45">
        <f>'Link In'!M46</f>
        <v>2889</v>
      </c>
      <c r="D35" s="45">
        <f>'Link In'!N46</f>
        <v>2889</v>
      </c>
      <c r="E35" s="45">
        <f>'Link In'!O46</f>
        <v>2889</v>
      </c>
      <c r="F35" s="45">
        <f>'Link In'!P46</f>
        <v>2889</v>
      </c>
      <c r="G35" s="45">
        <f>'Link In'!Q46</f>
        <v>2889</v>
      </c>
      <c r="H35" s="45">
        <f>'Link In'!R46</f>
        <v>2889</v>
      </c>
      <c r="I35" s="45">
        <f>'Link In'!S46</f>
        <v>0</v>
      </c>
      <c r="J35" s="45">
        <f>'Link In'!T46</f>
        <v>0</v>
      </c>
      <c r="K35" s="45">
        <f>'Link In'!U46</f>
        <v>0</v>
      </c>
      <c r="L35" s="45">
        <f>'Link In'!V46</f>
        <v>0</v>
      </c>
      <c r="M35" s="45">
        <f>'Link In'!W46</f>
        <v>0</v>
      </c>
      <c r="N35" s="45">
        <f>'Link In'!X46</f>
        <v>0</v>
      </c>
      <c r="O35" s="45">
        <f>SUM(C35:N35)</f>
        <v>17334</v>
      </c>
    </row>
    <row r="36" spans="1:17">
      <c r="A36" s="2">
        <f>'Link In'!J47</f>
        <v>52542016</v>
      </c>
      <c r="B36" s="2" t="str">
        <f>'Link In'!K47</f>
        <v>Forms AG</v>
      </c>
      <c r="C36" s="39">
        <f>'Link In'!M47</f>
        <v>85</v>
      </c>
      <c r="D36" s="39">
        <f>'Link In'!N47</f>
        <v>85</v>
      </c>
      <c r="E36" s="39">
        <f>'Link In'!O47</f>
        <v>85</v>
      </c>
      <c r="F36" s="39">
        <f>'Link In'!P47</f>
        <v>85</v>
      </c>
      <c r="G36" s="39">
        <f>'Link In'!Q47</f>
        <v>85</v>
      </c>
      <c r="H36" s="39">
        <f>'Link In'!R47</f>
        <v>85</v>
      </c>
      <c r="I36" s="39">
        <f>'Link In'!S47</f>
        <v>0</v>
      </c>
      <c r="J36" s="39">
        <f>'Link In'!T47</f>
        <v>0</v>
      </c>
      <c r="K36" s="39">
        <f>'Link In'!U47</f>
        <v>0</v>
      </c>
      <c r="L36" s="39">
        <f>'Link In'!V47</f>
        <v>0</v>
      </c>
      <c r="M36" s="39">
        <f>'Link In'!W47</f>
        <v>0</v>
      </c>
      <c r="N36" s="39">
        <f>'Link In'!X47</f>
        <v>0</v>
      </c>
      <c r="O36" s="39">
        <f>SUM(C36:N36)</f>
        <v>510</v>
      </c>
      <c r="Q36" s="39"/>
    </row>
    <row r="37" spans="1:17">
      <c r="A37" s="2">
        <f>'Link In'!J48</f>
        <v>52562000</v>
      </c>
      <c r="B37" s="2" t="str">
        <f>'Link In'!K48</f>
        <v>Office Supplies</v>
      </c>
      <c r="C37" s="39">
        <f>'Link In'!M48</f>
        <v>5625</v>
      </c>
      <c r="D37" s="39">
        <f>'Link In'!N48</f>
        <v>8342</v>
      </c>
      <c r="E37" s="39">
        <f>'Link In'!O48</f>
        <v>3612</v>
      </c>
      <c r="F37" s="39">
        <f>'Link In'!P48</f>
        <v>4682</v>
      </c>
      <c r="G37" s="39">
        <f>'Link In'!Q48</f>
        <v>3811</v>
      </c>
      <c r="H37" s="39">
        <f>'Link In'!R48</f>
        <v>1551</v>
      </c>
      <c r="I37" s="39">
        <f>'Link In'!S48</f>
        <v>30401</v>
      </c>
      <c r="J37" s="39">
        <f>'Link In'!T48</f>
        <v>29691</v>
      </c>
      <c r="K37" s="39">
        <f>'Link In'!U48</f>
        <v>29573</v>
      </c>
      <c r="L37" s="39">
        <f>'Link In'!V48</f>
        <v>30143</v>
      </c>
      <c r="M37" s="39">
        <f>'Link In'!W48</f>
        <v>30325</v>
      </c>
      <c r="N37" s="39">
        <f>'Link In'!X48</f>
        <v>28706</v>
      </c>
      <c r="O37" s="39">
        <f>SUM(C37:N37)</f>
        <v>206462</v>
      </c>
      <c r="Q37" s="39"/>
    </row>
    <row r="38" spans="1:17">
      <c r="A38" s="2">
        <f>'Link In'!J49</f>
        <v>52571500</v>
      </c>
      <c r="B38" s="2" t="str">
        <f>'Link In'!K49</f>
        <v>Software Licenses</v>
      </c>
      <c r="C38" s="39">
        <f>'Link In'!M49</f>
        <v>16908</v>
      </c>
      <c r="D38" s="39">
        <f>'Link In'!N49</f>
        <v>16908</v>
      </c>
      <c r="E38" s="39">
        <f>'Link In'!O49</f>
        <v>16908</v>
      </c>
      <c r="F38" s="39">
        <f>'Link In'!P49</f>
        <v>16908</v>
      </c>
      <c r="G38" s="39">
        <f>'Link In'!Q49</f>
        <v>16908</v>
      </c>
      <c r="H38" s="39">
        <f>'Link In'!R49</f>
        <v>16908</v>
      </c>
      <c r="I38" s="39">
        <f>'Link In'!S49</f>
        <v>0</v>
      </c>
      <c r="J38" s="39">
        <f>'Link In'!T49</f>
        <v>0</v>
      </c>
      <c r="K38" s="39">
        <f>'Link In'!U49</f>
        <v>0</v>
      </c>
      <c r="L38" s="39">
        <f>'Link In'!V49</f>
        <v>0</v>
      </c>
      <c r="M38" s="39">
        <f>'Link In'!W49</f>
        <v>0</v>
      </c>
      <c r="N38" s="39">
        <f>'Link In'!X49</f>
        <v>0</v>
      </c>
      <c r="O38" s="62">
        <f>SUM(C38:N38)</f>
        <v>101448</v>
      </c>
      <c r="Q38" s="39"/>
    </row>
    <row r="39" spans="1:17">
      <c r="A39" s="2">
        <f>'Link In'!J50</f>
        <v>52582000</v>
      </c>
      <c r="B39" s="2" t="str">
        <f>'Link In'!K50</f>
        <v>Uniforms</v>
      </c>
      <c r="C39" s="39">
        <f>'Link In'!M50</f>
        <v>3538</v>
      </c>
      <c r="D39" s="39">
        <f>'Link In'!N50</f>
        <v>3393</v>
      </c>
      <c r="E39" s="39">
        <f>'Link In'!O50</f>
        <v>3481</v>
      </c>
      <c r="F39" s="39">
        <f>'Link In'!P50</f>
        <v>3552</v>
      </c>
      <c r="G39" s="39">
        <f>'Link In'!Q50</f>
        <v>3552</v>
      </c>
      <c r="H39" s="39">
        <f>'Link In'!R50</f>
        <v>3545</v>
      </c>
      <c r="I39" s="39">
        <f>'Link In'!S50</f>
        <v>0</v>
      </c>
      <c r="J39" s="39">
        <f>'Link In'!T50</f>
        <v>0</v>
      </c>
      <c r="K39" s="39">
        <f>'Link In'!U50</f>
        <v>0</v>
      </c>
      <c r="L39" s="39">
        <f>'Link In'!V50</f>
        <v>0</v>
      </c>
      <c r="M39" s="39">
        <f>'Link In'!W50</f>
        <v>0</v>
      </c>
      <c r="N39" s="39">
        <f>'Link In'!X50</f>
        <v>0</v>
      </c>
      <c r="O39" s="62">
        <f t="shared" ref="O39" si="2">SUM(C39:N39)</f>
        <v>21061</v>
      </c>
      <c r="Q39" s="39"/>
    </row>
    <row r="40" spans="1:17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1:17">
      <c r="O41" s="46">
        <f>SUM(O35:O40)</f>
        <v>346815</v>
      </c>
    </row>
    <row r="43" spans="1:17">
      <c r="C43" s="35"/>
    </row>
  </sheetData>
  <mergeCells count="7">
    <mergeCell ref="C32:O32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62" orientation="landscape" verticalDpi="3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- 3-16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Office Supplies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1" t="s">
        <v>32</v>
      </c>
    </row>
    <row r="8" spans="1:12">
      <c r="B8" s="51" t="s">
        <v>30</v>
      </c>
    </row>
    <row r="11" spans="1:12">
      <c r="A11" s="6" t="s">
        <v>31</v>
      </c>
      <c r="B11" s="2" t="s">
        <v>34</v>
      </c>
    </row>
    <row r="12" spans="1:12">
      <c r="B12" s="2" t="s">
        <v>33</v>
      </c>
    </row>
    <row r="13" spans="1:12">
      <c r="B13" s="2" t="s">
        <v>37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 In</vt:lpstr>
      <vt:lpstr>Link Out</vt:lpstr>
      <vt:lpstr>Exhibit</vt:lpstr>
      <vt:lpstr>Summary by Account</vt:lpstr>
      <vt:lpstr>Base &amp; Forecast Detail</vt:lpstr>
      <vt:lpstr>Notes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2018-12-06T14:48:58Z</cp:lastPrinted>
  <dcterms:created xsi:type="dcterms:W3CDTF">2012-08-27T14:54:09Z</dcterms:created>
  <dcterms:modified xsi:type="dcterms:W3CDTF">2019-04-11T12:06:19Z</dcterms:modified>
</cp:coreProperties>
</file>