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O&amp;M\"/>
    </mc:Choice>
  </mc:AlternateContent>
  <bookViews>
    <workbookView xWindow="252" yWindow="108" windowWidth="15480" windowHeight="11340" activeTab="1"/>
  </bookViews>
  <sheets>
    <sheet name="Link In" sheetId="1" r:id="rId1"/>
    <sheet name="Link Out" sheetId="2" r:id="rId2"/>
    <sheet name="Exhibit" sheetId="3" r:id="rId3"/>
    <sheet name="Summary by Account" sheetId="5" r:id="rId4"/>
    <sheet name="Base &amp; Forecast Detail" sheetId="6" r:id="rId5"/>
    <sheet name="Notes" sheetId="4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Y36" i="1" l="1"/>
  <c r="X36" i="1"/>
  <c r="W36" i="1"/>
  <c r="V36" i="1"/>
  <c r="U36" i="1"/>
  <c r="T36" i="1"/>
  <c r="S36" i="1"/>
  <c r="R36" i="1"/>
  <c r="Q36" i="1"/>
  <c r="P36" i="1"/>
  <c r="O36" i="1"/>
  <c r="N36" i="1"/>
  <c r="M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A26" i="1"/>
  <c r="A25" i="1"/>
  <c r="A22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A20" i="1"/>
  <c r="A19" i="1"/>
  <c r="A17" i="1"/>
  <c r="A16" i="1"/>
  <c r="A15" i="1"/>
  <c r="A13" i="1"/>
  <c r="A12" i="1"/>
  <c r="A11" i="1"/>
  <c r="A10" i="1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A15" i="5" l="1"/>
  <c r="A16" i="5"/>
  <c r="A17" i="5"/>
  <c r="A18" i="5"/>
  <c r="A19" i="5"/>
  <c r="A14" i="5"/>
  <c r="B19" i="5" l="1"/>
  <c r="B18" i="5"/>
  <c r="B17" i="5"/>
  <c r="B16" i="5"/>
  <c r="B15" i="5"/>
  <c r="B14" i="5"/>
  <c r="A3" i="2"/>
  <c r="D28" i="6"/>
  <c r="E28" i="6"/>
  <c r="F28" i="6"/>
  <c r="G28" i="6"/>
  <c r="H28" i="6"/>
  <c r="I28" i="6"/>
  <c r="J28" i="6"/>
  <c r="K28" i="6"/>
  <c r="L28" i="6"/>
  <c r="M28" i="6"/>
  <c r="N28" i="6"/>
  <c r="C28" i="6"/>
  <c r="D12" i="6"/>
  <c r="E12" i="6"/>
  <c r="F12" i="6"/>
  <c r="G12" i="6"/>
  <c r="H12" i="6"/>
  <c r="I12" i="6"/>
  <c r="J12" i="6"/>
  <c r="K12" i="6"/>
  <c r="L12" i="6"/>
  <c r="M12" i="6"/>
  <c r="N12" i="6"/>
  <c r="C12" i="6"/>
  <c r="A33" i="6" l="1"/>
  <c r="A32" i="6"/>
  <c r="A31" i="6"/>
  <c r="A30" i="6"/>
  <c r="O2" i="6"/>
  <c r="A19" i="6"/>
  <c r="A18" i="6"/>
  <c r="A17" i="6"/>
  <c r="A16" i="6"/>
  <c r="A15" i="6"/>
  <c r="A14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X20" i="1"/>
  <c r="W20" i="1"/>
  <c r="V20" i="1"/>
  <c r="U20" i="1"/>
  <c r="S20" i="1"/>
  <c r="R20" i="1"/>
  <c r="O20" i="1"/>
  <c r="B19" i="6"/>
  <c r="B18" i="6"/>
  <c r="B17" i="6"/>
  <c r="B16" i="6"/>
  <c r="B15" i="6"/>
  <c r="B14" i="6"/>
  <c r="M20" i="1" l="1"/>
  <c r="Q20" i="1"/>
  <c r="T20" i="1"/>
  <c r="N20" i="1"/>
  <c r="P20" i="1"/>
  <c r="D14" i="6"/>
  <c r="H14" i="6"/>
  <c r="L14" i="6"/>
  <c r="F14" i="6"/>
  <c r="J14" i="6"/>
  <c r="N14" i="6"/>
  <c r="C14" i="6"/>
  <c r="G14" i="6"/>
  <c r="K14" i="6"/>
  <c r="E14" i="6"/>
  <c r="I14" i="6"/>
  <c r="M14" i="6"/>
  <c r="Y13" i="1"/>
  <c r="C15" i="5" s="1"/>
  <c r="Y14" i="1"/>
  <c r="C16" i="5" s="1"/>
  <c r="Y15" i="1"/>
  <c r="C17" i="5" s="1"/>
  <c r="Y16" i="1"/>
  <c r="C18" i="5" s="1"/>
  <c r="Y17" i="1"/>
  <c r="C19" i="5" s="1"/>
  <c r="Y12" i="1"/>
  <c r="C14" i="5" s="1"/>
  <c r="O35" i="6"/>
  <c r="O34" i="6"/>
  <c r="O23" i="6"/>
  <c r="O22" i="6"/>
  <c r="O21" i="6"/>
  <c r="O20" i="6"/>
  <c r="O19" i="6"/>
  <c r="O18" i="6"/>
  <c r="O17" i="6"/>
  <c r="O16" i="6"/>
  <c r="O15" i="6"/>
  <c r="O14" i="6" l="1"/>
  <c r="O25" i="6" s="1"/>
  <c r="Y20" i="1"/>
  <c r="C15" i="3" s="1"/>
  <c r="N33" i="6" l="1"/>
  <c r="M33" i="6"/>
  <c r="L33" i="6"/>
  <c r="K33" i="6"/>
  <c r="J33" i="6"/>
  <c r="I33" i="6"/>
  <c r="H33" i="6"/>
  <c r="G33" i="6"/>
  <c r="F33" i="6"/>
  <c r="E33" i="6"/>
  <c r="D33" i="6"/>
  <c r="C33" i="6"/>
  <c r="N32" i="6"/>
  <c r="M32" i="6"/>
  <c r="L32" i="6"/>
  <c r="K32" i="6"/>
  <c r="J32" i="6"/>
  <c r="I32" i="6"/>
  <c r="H32" i="6"/>
  <c r="G32" i="6"/>
  <c r="F32" i="6"/>
  <c r="E32" i="6"/>
  <c r="D32" i="6"/>
  <c r="C32" i="6"/>
  <c r="N31" i="6"/>
  <c r="M31" i="6"/>
  <c r="L31" i="6"/>
  <c r="K31" i="6"/>
  <c r="J31" i="6"/>
  <c r="I31" i="6"/>
  <c r="H31" i="6"/>
  <c r="G31" i="6"/>
  <c r="F31" i="6"/>
  <c r="E31" i="6"/>
  <c r="D31" i="6"/>
  <c r="C31" i="6"/>
  <c r="O32" i="6" l="1"/>
  <c r="I30" i="6"/>
  <c r="C30" i="6"/>
  <c r="G30" i="6"/>
  <c r="K30" i="6"/>
  <c r="N52" i="1"/>
  <c r="D30" i="6"/>
  <c r="H30" i="6"/>
  <c r="V52" i="1"/>
  <c r="L30" i="6"/>
  <c r="O31" i="6"/>
  <c r="E30" i="6"/>
  <c r="M30" i="6"/>
  <c r="F30" i="6"/>
  <c r="J30" i="6"/>
  <c r="N30" i="6"/>
  <c r="O33" i="6"/>
  <c r="M52" i="1"/>
  <c r="Q52" i="1"/>
  <c r="U52" i="1"/>
  <c r="Y52" i="1"/>
  <c r="O52" i="1"/>
  <c r="S52" i="1"/>
  <c r="W52" i="1"/>
  <c r="R52" i="1"/>
  <c r="P52" i="1"/>
  <c r="T52" i="1"/>
  <c r="X52" i="1"/>
  <c r="B33" i="6"/>
  <c r="B32" i="6"/>
  <c r="B31" i="6"/>
  <c r="B30" i="6"/>
  <c r="O30" i="6" l="1"/>
  <c r="O37" i="6" s="1"/>
  <c r="L2" i="4" l="1"/>
  <c r="E2" i="5"/>
  <c r="F2" i="3"/>
  <c r="A8" i="2" l="1"/>
  <c r="F19" i="3" l="1"/>
  <c r="D1" i="2"/>
  <c r="E12" i="5"/>
  <c r="C12" i="5"/>
  <c r="B8" i="2"/>
  <c r="B25" i="3" l="1"/>
  <c r="E13" i="3"/>
  <c r="D3" i="2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E1" i="5"/>
  <c r="O1" i="6"/>
  <c r="C27" i="6"/>
  <c r="A6" i="6"/>
  <c r="C30" i="5"/>
  <c r="E15" i="5" s="1"/>
  <c r="C3" i="2"/>
  <c r="A23" i="2"/>
  <c r="E14" i="5" l="1"/>
  <c r="E16" i="5"/>
  <c r="E17" i="5"/>
  <c r="E19" i="5"/>
  <c r="E18" i="5"/>
  <c r="L1" i="4"/>
  <c r="F1" i="3"/>
  <c r="A22" i="2"/>
  <c r="D8" i="2" l="1"/>
  <c r="D14" i="5"/>
  <c r="D17" i="5"/>
  <c r="D15" i="5"/>
  <c r="D19" i="5"/>
  <c r="D18" i="5"/>
  <c r="D16" i="5"/>
  <c r="A9" i="3"/>
  <c r="B3" i="2"/>
  <c r="A23" i="1" l="1"/>
  <c r="A6" i="3" l="1"/>
  <c r="A6" i="5"/>
  <c r="A7" i="3"/>
  <c r="E15" i="3"/>
  <c r="A5" i="3"/>
  <c r="A10" i="3"/>
  <c r="A4" i="3"/>
  <c r="D30" i="5" l="1"/>
  <c r="D18" i="2"/>
  <c r="D19" i="3" l="1"/>
  <c r="D22" i="3" s="1"/>
  <c r="E22" i="3" s="1"/>
  <c r="E3" i="2" l="1"/>
  <c r="E25" i="3"/>
  <c r="F3" i="2" s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<sst xmlns="http://schemas.openxmlformats.org/spreadsheetml/2006/main" count="55" uniqueCount="36">
  <si>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</si>
  <si>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</si>
  <si>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</si>
  <si>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</si>
  <si>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</si>
  <si>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</si>
  <si>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</si>
  <si>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Base Year Total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</si>
  <si>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</si>
  <si>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</si>
  <si>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</si>
  <si>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</si>
  <si>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</si>
  <si>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</si>
  <si>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</si>
  <si>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</si>
  <si>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</si>
  <si>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</si>
  <si>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</si>
  <si>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</si>
  <si>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</si>
  <si>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</si>
  <si>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</si>
  <si>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</si>
  <si>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</si>
  <si>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</si>
  <si>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</si>
  <si>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Forecast Total</t>
  </si>
  <si>
    <t>Base Year Test Year Financial Data:</t>
  </si>
  <si>
    <t>Kentucky American Water Company</t>
  </si>
  <si>
    <t>is allocated by account based on the Base Year.</t>
  </si>
  <si>
    <t>B</t>
  </si>
  <si>
    <t>Remove Advertising &amp; Marketing from Forecasted Year</t>
  </si>
  <si>
    <t>The adjustment is to eliminate Advertising &amp; Marketing expense.</t>
  </si>
  <si>
    <t>Advertising &amp; Marketing is not recoverable in Kentucky rate cases.</t>
  </si>
  <si>
    <t>The 2020 forecast is not allocated by account.  For rate case purposes, the Summary by Account tab Forecast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</si>
</sst>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9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</cellStyleXfs>
  <cellXfs count="68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1" applyNumberFormat="1" applyFont="1" applyBorder="1"/>
    <xf numFmtId="37" fontId="0" fillId="0" borderId="0" xfId="0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43" fontId="0" fillId="0" borderId="0" xfId="2" applyFont="1" applyBorder="1"/>
    <xf numFmtId="180" fontId="0" fillId="0" borderId="0" xfId="1" applyNumberFormat="1" applyFont="1" applyAlignment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9" fillId="0" borderId="0" xfId="0" applyFont="1"/>
    <xf numFmtId="5" fontId="0" fillId="0" borderId="17" xfId="0" applyNumberFormat="1" applyFont="1" applyBorder="1"/>
    <xf numFmtId="5" fontId="0" fillId="0" borderId="16" xfId="1" applyNumberFormat="1" applyFont="1" applyBorder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898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61">
          <cell r="D61" t="str">
            <v>Advertising and Marketing</v>
          </cell>
          <cell r="F61" t="str">
            <v>W/P - 3-17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zoomScale="80" zoomScaleNormal="80" workbookViewId="0"/>
  </sheetViews>
  <sheetFormatPr defaultColWidth="9.10937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109375" style="2" bestFit="1" customWidth="1"/>
    <col min="5" max="5" width="7.109375" style="2" bestFit="1" customWidth="1"/>
    <col min="6" max="6" width="14.88671875" style="2" bestFit="1" customWidth="1"/>
    <col min="7" max="7" width="10.88671875" style="2" customWidth="1"/>
    <col min="8" max="8" width="9.109375" style="2"/>
    <col min="9" max="9" width="38.5546875" style="2" customWidth="1"/>
    <col min="10" max="10" width="10.109375" style="2" bestFit="1" customWidth="1"/>
    <col min="11" max="11" width="18.44140625" style="2" bestFit="1" customWidth="1"/>
    <col min="12" max="12" width="6.6640625" style="2" bestFit="1" customWidth="1"/>
    <col min="13" max="22" width="11.33203125" style="2" bestFit="1" customWidth="1"/>
    <col min="23" max="24" width="11.109375" style="2" bestFit="1" customWidth="1"/>
    <col min="25" max="25" width="12.33203125" style="2" bestFit="1" customWidth="1"/>
    <col min="26" max="16384" width="9.109375" style="2"/>
  </cols>
  <sheetData>
    <row r="1" spans="1:25">
      <c r="A1" s="2" t="str">
        <f>'[1]Rate Case Constants'!$C$9</f>
        <v>Kentucky American Water Company</v>
      </c>
    </row>
    <row r="2" spans="1:25">
      <c r="A2" s="2" t="str">
        <f>'[1]Rate Case Constants'!$C$10</f>
        <v>KENTUCKY AMERICAN WATER COMPANY</v>
      </c>
    </row>
    <row r="3" spans="1:25">
      <c r="A3" s="2" t="str">
        <f>'[1]Rate Case Constants'!$C$11</f>
        <v>Case No. 2018-00358</v>
      </c>
    </row>
    <row r="4" spans="1:25">
      <c r="A4" s="20">
        <f>'[1]Rate Case Constants'!$C$12</f>
        <v>43524</v>
      </c>
      <c r="B4" s="21"/>
    </row>
    <row r="5" spans="1:25">
      <c r="A5" s="22" t="str">
        <f>'[1]Rate Case Constants'!$C$13</f>
        <v>June 30, 2020</v>
      </c>
      <c r="B5" s="23"/>
    </row>
    <row r="6" spans="1:25">
      <c r="A6" s="22" t="str">
        <f>'[1]Rate Case Constants'!$C$14</f>
        <v>For the 12 Months Ending June 30, 2020</v>
      </c>
      <c r="B6" s="23"/>
    </row>
    <row r="7" spans="1:25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5">
      <c r="A8" s="2" t="str">
        <f>'[1]Rate Case Constants'!$C$16</f>
        <v>Base Year Adjustment</v>
      </c>
      <c r="C8" s="10"/>
    </row>
    <row r="9" spans="1:25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28</v>
      </c>
      <c r="Q9" s="31"/>
    </row>
    <row r="10" spans="1:25">
      <c r="A10" s="2" t="str">
        <f>'[1]Rate Case Constants'!$C$18</f>
        <v>Attrition Year Adjustment at Present Rates:</v>
      </c>
      <c r="H10" s="32" t="s">
        <v>25</v>
      </c>
      <c r="I10" s="32" t="s">
        <v>13</v>
      </c>
      <c r="J10" s="32" t="s">
        <v>14</v>
      </c>
      <c r="K10" s="32" t="s">
        <v>6</v>
      </c>
      <c r="L10" s="11" t="s">
        <v>15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26</v>
      </c>
    </row>
    <row r="11" spans="1:25">
      <c r="A11" s="24" t="str">
        <f>'[1]Rate Case Constants'!$C$19</f>
        <v>Attrition Year at Present Rates</v>
      </c>
      <c r="B11" s="25"/>
    </row>
    <row r="12" spans="1:25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>P28</v>
      </c>
      <c r="I12" s="2" t="str">
        <f>IFERROR(INDEX('[1]Link Out Monthly BY'!$B$6:$B$491,MATCH($J12,'[1]Link Out Monthly BY'!$C$6:$C$491,0),1),"")</f>
        <v>Advertising &amp; marketing expenses</v>
      </c>
      <c r="J12" s="62">
        <v>52503000</v>
      </c>
      <c r="K12" s="2" t="str">
        <f>IFERROR(INDEX('[1]Link Out Monthly BY'!$D$6:$D$491,MATCH($J12,'[1]Link Out Monthly BY'!$C$6:$C$491,0),1),"")</f>
        <v>Advertising</v>
      </c>
      <c r="L12" s="2" t="str">
        <f>IFERROR(INDEX('[1]Link Out Monthly BY'!$E$6:$E$491,MATCH($J12,'[1]Link Out Monthly BY'!$C$6:$C$491,0),1),"")</f>
        <v>660.8</v>
      </c>
      <c r="M12" s="31">
        <f>IFERROR(INDEX('[1]Link Out Monthly BY'!$F$6:$F$491,MATCH($J12,'[1]Link Out Monthly BY'!$C$6:$C$491,0),1),"")</f>
        <v>-399</v>
      </c>
      <c r="N12" s="31">
        <f>IFERROR(INDEX('[1]Link Out Monthly BY'!$G$6:$G$491,MATCH($J12,'[1]Link Out Monthly BY'!$C$6:$C$491,0),1),"")</f>
        <v>118</v>
      </c>
      <c r="O12" s="31">
        <f>IFERROR(INDEX('[1]Link Out Monthly BY'!$H$6:$H$491,MATCH($J12,'[1]Link Out Monthly BY'!$C$6:$C$491,0),1),"")</f>
        <v>405</v>
      </c>
      <c r="P12" s="31">
        <f>IFERROR(INDEX('[1]Link Out Monthly BY'!$I$6:$I$491,MATCH($J12,'[1]Link Out Monthly BY'!$C$6:$C$491,0),1),"")</f>
        <v>1455</v>
      </c>
      <c r="Q12" s="31">
        <f>IFERROR(INDEX('[1]Link Out Monthly BY'!$J$6:$J$491,MATCH($J12,'[1]Link Out Monthly BY'!$C$6:$C$491,0),1),"")</f>
        <v>144</v>
      </c>
      <c r="R12" s="31">
        <f>IFERROR(INDEX('[1]Link Out Monthly BY'!$K$6:$K$491,MATCH($J12,'[1]Link Out Monthly BY'!$C$6:$C$491,0),1),"")</f>
        <v>713</v>
      </c>
      <c r="S12" s="31">
        <f>IFERROR(INDEX('[1]Link Out Monthly BY'!$L$6:$L$491,MATCH($J12,'[1]Link Out Monthly BY'!$C$6:$C$491,0),1),"")</f>
        <v>1000</v>
      </c>
      <c r="T12" s="31">
        <f>IFERROR(INDEX('[1]Link Out Monthly BY'!$M$6:$M$491,MATCH($J12,'[1]Link Out Monthly BY'!$C$6:$C$491,0),1),"")</f>
        <v>1000</v>
      </c>
      <c r="U12" s="31">
        <f>IFERROR(INDEX('[1]Link Out Monthly BY'!$N$6:$N$491,MATCH($J12,'[1]Link Out Monthly BY'!$C$6:$C$491,0),1),"")</f>
        <v>750</v>
      </c>
      <c r="V12" s="31">
        <f>IFERROR(INDEX('[1]Link Out Monthly BY'!$O$6:$O$491,MATCH($J12,'[1]Link Out Monthly BY'!$C$6:$C$491,0),1),"")</f>
        <v>1052</v>
      </c>
      <c r="W12" s="31">
        <f>IFERROR(INDEX('[1]Link Out Monthly BY'!$P$6:$P$491,MATCH($J12,'[1]Link Out Monthly BY'!$C$6:$C$491,0),1),"")</f>
        <v>1000</v>
      </c>
      <c r="X12" s="31">
        <f>IFERROR(INDEX('[1]Link Out Monthly BY'!$Q$6:$Q$491,MATCH($J12,'[1]Link Out Monthly BY'!$C$6:$C$491,0),1),"")</f>
        <v>750</v>
      </c>
      <c r="Y12" s="31">
        <f t="shared" ref="Y12:Y17" si="0">SUM(M12:X12)</f>
        <v>7988</v>
      </c>
    </row>
    <row r="13" spans="1:25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/>
      </c>
      <c r="I13" s="2" t="str">
        <f>IFERROR(INDEX('[1]Link Out Monthly BY'!$B$6:$B$491,MATCH($J13,'[1]Link Out Monthly BY'!$C$6:$C$491,0),1),"")</f>
        <v/>
      </c>
      <c r="J13" s="28"/>
      <c r="K13" s="2" t="str">
        <f>IFERROR(INDEX('[1]Link Out Monthly BY'!$D$6:$D$491,MATCH($J13,'[1]Link Out Monthly BY'!$C$6:$C$491,0),1),"")</f>
        <v/>
      </c>
      <c r="L13" s="2" t="str">
        <f>IFERROR(INDEX('[1]Link Out Monthly BY'!$E$6:$E$491,MATCH($J13,'[1]Link Out Monthly BY'!$C$6:$C$491,0),1),"")</f>
        <v/>
      </c>
      <c r="M13" s="31" t="str">
        <f>IFERROR(INDEX('[1]Link Out Monthly BY'!$F$6:$F$491,MATCH($J13,'[1]Link Out Monthly BY'!$C$6:$C$491,0),1),"")</f>
        <v/>
      </c>
      <c r="N13" s="31" t="str">
        <f>IFERROR(INDEX('[1]Link Out Monthly BY'!$G$6:$G$491,MATCH($J13,'[1]Link Out Monthly BY'!$C$6:$C$491,0),1),"")</f>
        <v/>
      </c>
      <c r="O13" s="31" t="str">
        <f>IFERROR(INDEX('[1]Link Out Monthly BY'!$H$6:$H$491,MATCH($J13,'[1]Link Out Monthly BY'!$C$6:$C$491,0),1),"")</f>
        <v/>
      </c>
      <c r="P13" s="31" t="str">
        <f>IFERROR(INDEX('[1]Link Out Monthly BY'!$I$6:$I$491,MATCH($J13,'[1]Link Out Monthly BY'!$C$6:$C$491,0),1),"")</f>
        <v/>
      </c>
      <c r="Q13" s="31" t="str">
        <f>IFERROR(INDEX('[1]Link Out Monthly BY'!$J$6:$J$491,MATCH($J13,'[1]Link Out Monthly BY'!$C$6:$C$491,0),1),"")</f>
        <v/>
      </c>
      <c r="R13" s="31" t="str">
        <f>IFERROR(INDEX('[1]Link Out Monthly BY'!$K$6:$K$491,MATCH($J13,'[1]Link Out Monthly BY'!$C$6:$C$491,0),1),"")</f>
        <v/>
      </c>
      <c r="S13" s="31" t="str">
        <f>IFERROR(INDEX('[1]Link Out Monthly BY'!$L$6:$L$491,MATCH($J13,'[1]Link Out Monthly BY'!$C$6:$C$491,0),1),"")</f>
        <v/>
      </c>
      <c r="T13" s="31" t="str">
        <f>IFERROR(INDEX('[1]Link Out Monthly BY'!$M$6:$M$491,MATCH($J13,'[1]Link Out Monthly BY'!$C$6:$C$491,0),1),"")</f>
        <v/>
      </c>
      <c r="U13" s="31" t="str">
        <f>IFERROR(INDEX('[1]Link Out Monthly BY'!$N$6:$N$491,MATCH($J13,'[1]Link Out Monthly BY'!$C$6:$C$491,0),1),"")</f>
        <v/>
      </c>
      <c r="V13" s="31" t="str">
        <f>IFERROR(INDEX('[1]Link Out Monthly BY'!$O$6:$O$491,MATCH($J13,'[1]Link Out Monthly BY'!$C$6:$C$491,0),1),"")</f>
        <v/>
      </c>
      <c r="W13" s="31" t="str">
        <f>IFERROR(INDEX('[1]Link Out Monthly BY'!$P$6:$P$491,MATCH($J13,'[1]Link Out Monthly BY'!$C$6:$C$491,0),1),"")</f>
        <v/>
      </c>
      <c r="X13" s="31" t="str">
        <f>IFERROR(INDEX('[1]Link Out Monthly BY'!$Q$6:$Q$491,MATCH($J13,'[1]Link Out Monthly BY'!$C$6:$C$491,0),1),"")</f>
        <v/>
      </c>
      <c r="Y13" s="31">
        <f t="shared" si="0"/>
        <v>0</v>
      </c>
    </row>
    <row r="14" spans="1:25">
      <c r="H14" s="2" t="str">
        <f>IFERROR(INDEX('[1]Link Out Monthly BY'!$A$6:$A$491,MATCH($J14,'[1]Link Out Monthly BY'!$C$6:$C$491,0),1),"")</f>
        <v/>
      </c>
      <c r="I14" s="2" t="str">
        <f>IFERROR(INDEX('[1]Link Out Monthly BY'!$B$6:$B$491,MATCH($J14,'[1]Link Out Monthly BY'!$C$6:$C$491,0),1),"")</f>
        <v/>
      </c>
      <c r="J14" s="28"/>
      <c r="K14" s="2" t="str">
        <f>IFERROR(INDEX('[1]Link Out Monthly BY'!$D$6:$D$491,MATCH($J14,'[1]Link Out Monthly BY'!$C$6:$C$491,0),1),"")</f>
        <v/>
      </c>
      <c r="L14" s="2" t="str">
        <f>IFERROR(INDEX('[1]Link Out Monthly BY'!$E$6:$E$491,MATCH($J14,'[1]Link Out Monthly BY'!$C$6:$C$491,0),1),"")</f>
        <v/>
      </c>
      <c r="M14" s="31" t="str">
        <f>IFERROR(INDEX('[1]Link Out Monthly BY'!$F$6:$F$491,MATCH($J14,'[1]Link Out Monthly BY'!$C$6:$C$491,0),1),"")</f>
        <v/>
      </c>
      <c r="N14" s="31" t="str">
        <f>IFERROR(INDEX('[1]Link Out Monthly BY'!$G$6:$G$491,MATCH($J14,'[1]Link Out Monthly BY'!$C$6:$C$491,0),1),"")</f>
        <v/>
      </c>
      <c r="O14" s="31" t="str">
        <f>IFERROR(INDEX('[1]Link Out Monthly BY'!$H$6:$H$491,MATCH($J14,'[1]Link Out Monthly BY'!$C$6:$C$491,0),1),"")</f>
        <v/>
      </c>
      <c r="P14" s="31" t="str">
        <f>IFERROR(INDEX('[1]Link Out Monthly BY'!$I$6:$I$491,MATCH($J14,'[1]Link Out Monthly BY'!$C$6:$C$491,0),1),"")</f>
        <v/>
      </c>
      <c r="Q14" s="31" t="str">
        <f>IFERROR(INDEX('[1]Link Out Monthly BY'!$J$6:$J$491,MATCH($J14,'[1]Link Out Monthly BY'!$C$6:$C$491,0),1),"")</f>
        <v/>
      </c>
      <c r="R14" s="31" t="str">
        <f>IFERROR(INDEX('[1]Link Out Monthly BY'!$K$6:$K$491,MATCH($J14,'[1]Link Out Monthly BY'!$C$6:$C$491,0),1),"")</f>
        <v/>
      </c>
      <c r="S14" s="31" t="str">
        <f>IFERROR(INDEX('[1]Link Out Monthly BY'!$L$6:$L$491,MATCH($J14,'[1]Link Out Monthly BY'!$C$6:$C$491,0),1),"")</f>
        <v/>
      </c>
      <c r="T14" s="31" t="str">
        <f>IFERROR(INDEX('[1]Link Out Monthly BY'!$M$6:$M$491,MATCH($J14,'[1]Link Out Monthly BY'!$C$6:$C$491,0),1),"")</f>
        <v/>
      </c>
      <c r="U14" s="31" t="str">
        <f>IFERROR(INDEX('[1]Link Out Monthly BY'!$N$6:$N$491,MATCH($J14,'[1]Link Out Monthly BY'!$C$6:$C$491,0),1),"")</f>
        <v/>
      </c>
      <c r="V14" s="31" t="str">
        <f>IFERROR(INDEX('[1]Link Out Monthly BY'!$O$6:$O$491,MATCH($J14,'[1]Link Out Monthly BY'!$C$6:$C$491,0),1),"")</f>
        <v/>
      </c>
      <c r="W14" s="31" t="str">
        <f>IFERROR(INDEX('[1]Link Out Monthly BY'!$P$6:$P$491,MATCH($J14,'[1]Link Out Monthly BY'!$C$6:$C$491,0),1),"")</f>
        <v/>
      </c>
      <c r="X14" s="31" t="str">
        <f>IFERROR(INDEX('[1]Link Out Monthly BY'!$Q$6:$Q$491,MATCH($J14,'[1]Link Out Monthly BY'!$C$6:$C$491,0),1),"")</f>
        <v/>
      </c>
      <c r="Y14" s="31">
        <f t="shared" si="0"/>
        <v>0</v>
      </c>
    </row>
    <row r="15" spans="1:25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/>
      </c>
      <c r="I15" s="2" t="str">
        <f>IFERROR(INDEX('[1]Link Out Monthly BY'!$B$6:$B$491,MATCH($J15,'[1]Link Out Monthly BY'!$C$6:$C$491,0),1),"")</f>
        <v/>
      </c>
      <c r="J15" s="28"/>
      <c r="K15" s="2" t="str">
        <f>IFERROR(INDEX('[1]Link Out Monthly BY'!$D$6:$D$491,MATCH($J15,'[1]Link Out Monthly BY'!$C$6:$C$491,0),1),"")</f>
        <v/>
      </c>
      <c r="L15" s="2" t="str">
        <f>IFERROR(INDEX('[1]Link Out Monthly BY'!$E$6:$E$491,MATCH($J15,'[1]Link Out Monthly BY'!$C$6:$C$491,0),1),"")</f>
        <v/>
      </c>
      <c r="M15" s="31" t="str">
        <f>IFERROR(INDEX('[1]Link Out Monthly BY'!$F$6:$F$491,MATCH($J15,'[1]Link Out Monthly BY'!$C$6:$C$491,0),1),"")</f>
        <v/>
      </c>
      <c r="N15" s="31" t="str">
        <f>IFERROR(INDEX('[1]Link Out Monthly BY'!$G$6:$G$491,MATCH($J15,'[1]Link Out Monthly BY'!$C$6:$C$491,0),1),"")</f>
        <v/>
      </c>
      <c r="O15" s="31" t="str">
        <f>IFERROR(INDEX('[1]Link Out Monthly BY'!$H$6:$H$491,MATCH($J15,'[1]Link Out Monthly BY'!$C$6:$C$491,0),1),"")</f>
        <v/>
      </c>
      <c r="P15" s="31" t="str">
        <f>IFERROR(INDEX('[1]Link Out Monthly BY'!$I$6:$I$491,MATCH($J15,'[1]Link Out Monthly BY'!$C$6:$C$491,0),1),"")</f>
        <v/>
      </c>
      <c r="Q15" s="31" t="str">
        <f>IFERROR(INDEX('[1]Link Out Monthly BY'!$J$6:$J$491,MATCH($J15,'[1]Link Out Monthly BY'!$C$6:$C$491,0),1),"")</f>
        <v/>
      </c>
      <c r="R15" s="31" t="str">
        <f>IFERROR(INDEX('[1]Link Out Monthly BY'!$K$6:$K$491,MATCH($J15,'[1]Link Out Monthly BY'!$C$6:$C$491,0),1),"")</f>
        <v/>
      </c>
      <c r="S15" s="31" t="str">
        <f>IFERROR(INDEX('[1]Link Out Monthly BY'!$L$6:$L$491,MATCH($J15,'[1]Link Out Monthly BY'!$C$6:$C$491,0),1),"")</f>
        <v/>
      </c>
      <c r="T15" s="31" t="str">
        <f>IFERROR(INDEX('[1]Link Out Monthly BY'!$M$6:$M$491,MATCH($J15,'[1]Link Out Monthly BY'!$C$6:$C$491,0),1),"")</f>
        <v/>
      </c>
      <c r="U15" s="31" t="str">
        <f>IFERROR(INDEX('[1]Link Out Monthly BY'!$N$6:$N$491,MATCH($J15,'[1]Link Out Monthly BY'!$C$6:$C$491,0),1),"")</f>
        <v/>
      </c>
      <c r="V15" s="31" t="str">
        <f>IFERROR(INDEX('[1]Link Out Monthly BY'!$O$6:$O$491,MATCH($J15,'[1]Link Out Monthly BY'!$C$6:$C$491,0),1),"")</f>
        <v/>
      </c>
      <c r="W15" s="31" t="str">
        <f>IFERROR(INDEX('[1]Link Out Monthly BY'!$P$6:$P$491,MATCH($J15,'[1]Link Out Monthly BY'!$C$6:$C$491,0),1),"")</f>
        <v/>
      </c>
      <c r="X15" s="31" t="str">
        <f>IFERROR(INDEX('[1]Link Out Monthly BY'!$Q$6:$Q$491,MATCH($J15,'[1]Link Out Monthly BY'!$C$6:$C$491,0),1),"")</f>
        <v/>
      </c>
      <c r="Y15" s="31">
        <f t="shared" si="0"/>
        <v>0</v>
      </c>
    </row>
    <row r="16" spans="1:25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/>
      </c>
      <c r="I16" s="2" t="str">
        <f>IFERROR(INDEX('[1]Link Out Monthly BY'!$B$6:$B$491,MATCH($J16,'[1]Link Out Monthly BY'!$C$6:$C$491,0),1),"")</f>
        <v/>
      </c>
      <c r="J16" s="28"/>
      <c r="K16" s="2" t="str">
        <f>IFERROR(INDEX('[1]Link Out Monthly BY'!$D$6:$D$491,MATCH($J16,'[1]Link Out Monthly BY'!$C$6:$C$491,0),1),"")</f>
        <v/>
      </c>
      <c r="L16" s="2" t="str">
        <f>IFERROR(INDEX('[1]Link Out Monthly BY'!$E$6:$E$491,MATCH($J16,'[1]Link Out Monthly BY'!$C$6:$C$491,0),1),"")</f>
        <v/>
      </c>
      <c r="M16" s="31" t="str">
        <f>IFERROR(INDEX('[1]Link Out Monthly BY'!$F$6:$F$491,MATCH($J16,'[1]Link Out Monthly BY'!$C$6:$C$491,0),1),"")</f>
        <v/>
      </c>
      <c r="N16" s="31" t="str">
        <f>IFERROR(INDEX('[1]Link Out Monthly BY'!$G$6:$G$491,MATCH($J16,'[1]Link Out Monthly BY'!$C$6:$C$491,0),1),"")</f>
        <v/>
      </c>
      <c r="O16" s="31" t="str">
        <f>IFERROR(INDEX('[1]Link Out Monthly BY'!$H$6:$H$491,MATCH($J16,'[1]Link Out Monthly BY'!$C$6:$C$491,0),1),"")</f>
        <v/>
      </c>
      <c r="P16" s="31" t="str">
        <f>IFERROR(INDEX('[1]Link Out Monthly BY'!$I$6:$I$491,MATCH($J16,'[1]Link Out Monthly BY'!$C$6:$C$491,0),1),"")</f>
        <v/>
      </c>
      <c r="Q16" s="31" t="str">
        <f>IFERROR(INDEX('[1]Link Out Monthly BY'!$J$6:$J$491,MATCH($J16,'[1]Link Out Monthly BY'!$C$6:$C$491,0),1),"")</f>
        <v/>
      </c>
      <c r="R16" s="31" t="str">
        <f>IFERROR(INDEX('[1]Link Out Monthly BY'!$K$6:$K$491,MATCH($J16,'[1]Link Out Monthly BY'!$C$6:$C$491,0),1),"")</f>
        <v/>
      </c>
      <c r="S16" s="31" t="str">
        <f>IFERROR(INDEX('[1]Link Out Monthly BY'!$L$6:$L$491,MATCH($J16,'[1]Link Out Monthly BY'!$C$6:$C$491,0),1),"")</f>
        <v/>
      </c>
      <c r="T16" s="31" t="str">
        <f>IFERROR(INDEX('[1]Link Out Monthly BY'!$M$6:$M$491,MATCH($J16,'[1]Link Out Monthly BY'!$C$6:$C$491,0),1),"")</f>
        <v/>
      </c>
      <c r="U16" s="31" t="str">
        <f>IFERROR(INDEX('[1]Link Out Monthly BY'!$N$6:$N$491,MATCH($J16,'[1]Link Out Monthly BY'!$C$6:$C$491,0),1),"")</f>
        <v/>
      </c>
      <c r="V16" s="31" t="str">
        <f>IFERROR(INDEX('[1]Link Out Monthly BY'!$O$6:$O$491,MATCH($J16,'[1]Link Out Monthly BY'!$C$6:$C$491,0),1),"")</f>
        <v/>
      </c>
      <c r="W16" s="31" t="str">
        <f>IFERROR(INDEX('[1]Link Out Monthly BY'!$P$6:$P$491,MATCH($J16,'[1]Link Out Monthly BY'!$C$6:$C$491,0),1),"")</f>
        <v/>
      </c>
      <c r="X16" s="31" t="str">
        <f>IFERROR(INDEX('[1]Link Out Monthly BY'!$Q$6:$Q$491,MATCH($J16,'[1]Link Out Monthly BY'!$C$6:$C$491,0),1),"")</f>
        <v/>
      </c>
      <c r="Y16" s="31">
        <f t="shared" si="0"/>
        <v>0</v>
      </c>
    </row>
    <row r="17" spans="1:25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/>
      </c>
      <c r="I17" s="2" t="str">
        <f>IFERROR(INDEX('[1]Link Out Monthly BY'!$B$6:$B$491,MATCH($J17,'[1]Link Out Monthly BY'!$C$6:$C$491,0),1),"")</f>
        <v/>
      </c>
      <c r="J17" s="28"/>
      <c r="K17" s="2" t="str">
        <f>IFERROR(INDEX('[1]Link Out Monthly BY'!$D$6:$D$491,MATCH($J17,'[1]Link Out Monthly BY'!$C$6:$C$491,0),1),"")</f>
        <v/>
      </c>
      <c r="L17" s="2" t="str">
        <f>IFERROR(INDEX('[1]Link Out Monthly BY'!$E$6:$E$491,MATCH($J17,'[1]Link Out Monthly BY'!$C$6:$C$491,0),1),"")</f>
        <v/>
      </c>
      <c r="M17" s="31" t="str">
        <f>IFERROR(INDEX('[1]Link Out Monthly BY'!$F$6:$F$491,MATCH($J17,'[1]Link Out Monthly BY'!$C$6:$C$491,0),1),"")</f>
        <v/>
      </c>
      <c r="N17" s="31" t="str">
        <f>IFERROR(INDEX('[1]Link Out Monthly BY'!$G$6:$G$491,MATCH($J17,'[1]Link Out Monthly BY'!$C$6:$C$491,0),1),"")</f>
        <v/>
      </c>
      <c r="O17" s="31" t="str">
        <f>IFERROR(INDEX('[1]Link Out Monthly BY'!$H$6:$H$491,MATCH($J17,'[1]Link Out Monthly BY'!$C$6:$C$491,0),1),"")</f>
        <v/>
      </c>
      <c r="P17" s="31" t="str">
        <f>IFERROR(INDEX('[1]Link Out Monthly BY'!$I$6:$I$491,MATCH($J17,'[1]Link Out Monthly BY'!$C$6:$C$491,0),1),"")</f>
        <v/>
      </c>
      <c r="Q17" s="31" t="str">
        <f>IFERROR(INDEX('[1]Link Out Monthly BY'!$J$6:$J$491,MATCH($J17,'[1]Link Out Monthly BY'!$C$6:$C$491,0),1),"")</f>
        <v/>
      </c>
      <c r="R17" s="31" t="str">
        <f>IFERROR(INDEX('[1]Link Out Monthly BY'!$K$6:$K$491,MATCH($J17,'[1]Link Out Monthly BY'!$C$6:$C$491,0),1),"")</f>
        <v/>
      </c>
      <c r="S17" s="31" t="str">
        <f>IFERROR(INDEX('[1]Link Out Monthly BY'!$L$6:$L$491,MATCH($J17,'[1]Link Out Monthly BY'!$C$6:$C$491,0),1),"")</f>
        <v/>
      </c>
      <c r="T17" s="31" t="str">
        <f>IFERROR(INDEX('[1]Link Out Monthly BY'!$M$6:$M$491,MATCH($J17,'[1]Link Out Monthly BY'!$C$6:$C$491,0),1),"")</f>
        <v/>
      </c>
      <c r="U17" s="31" t="str">
        <f>IFERROR(INDEX('[1]Link Out Monthly BY'!$N$6:$N$491,MATCH($J17,'[1]Link Out Monthly BY'!$C$6:$C$491,0),1),"")</f>
        <v/>
      </c>
      <c r="V17" s="31" t="str">
        <f>IFERROR(INDEX('[1]Link Out Monthly BY'!$O$6:$O$491,MATCH($J17,'[1]Link Out Monthly BY'!$C$6:$C$491,0),1),"")</f>
        <v/>
      </c>
      <c r="W17" s="31" t="str">
        <f>IFERROR(INDEX('[1]Link Out Monthly BY'!$P$6:$P$491,MATCH($J17,'[1]Link Out Monthly BY'!$C$6:$C$491,0),1),"")</f>
        <v/>
      </c>
      <c r="X17" s="31" t="str">
        <f>IFERROR(INDEX('[1]Link Out Monthly BY'!$Q$6:$Q$491,MATCH($J17,'[1]Link Out Monthly BY'!$C$6:$C$491,0),1),"")</f>
        <v/>
      </c>
      <c r="Y17" s="31">
        <f t="shared" si="0"/>
        <v>0</v>
      </c>
    </row>
    <row r="19" spans="1:25">
      <c r="A19" s="26" t="str">
        <f>'[1]Rate Case Constants'!$A$30</f>
        <v>Witness Responsible:</v>
      </c>
      <c r="B19" s="27"/>
    </row>
    <row r="20" spans="1:25">
      <c r="A20" s="28" t="str">
        <f>'[1]Rate Case Constants'!$C$37</f>
        <v>Witness Responsible:   James Pellock</v>
      </c>
      <c r="M20" s="44">
        <f>SUM(M12:M19)</f>
        <v>-399</v>
      </c>
      <c r="N20" s="44">
        <f t="shared" ref="N20:Y20" si="1">SUM(N12:N19)</f>
        <v>118</v>
      </c>
      <c r="O20" s="44">
        <f t="shared" si="1"/>
        <v>405</v>
      </c>
      <c r="P20" s="44">
        <f t="shared" si="1"/>
        <v>1455</v>
      </c>
      <c r="Q20" s="44">
        <f t="shared" si="1"/>
        <v>144</v>
      </c>
      <c r="R20" s="44">
        <f t="shared" si="1"/>
        <v>713</v>
      </c>
      <c r="S20" s="44">
        <f t="shared" si="1"/>
        <v>1000</v>
      </c>
      <c r="T20" s="44">
        <f t="shared" si="1"/>
        <v>1000</v>
      </c>
      <c r="U20" s="44">
        <f t="shared" si="1"/>
        <v>750</v>
      </c>
      <c r="V20" s="44">
        <f t="shared" si="1"/>
        <v>1052</v>
      </c>
      <c r="W20" s="44">
        <f t="shared" si="1"/>
        <v>1000</v>
      </c>
      <c r="X20" s="44">
        <f t="shared" si="1"/>
        <v>750</v>
      </c>
      <c r="Y20" s="44">
        <f t="shared" si="1"/>
        <v>7988</v>
      </c>
    </row>
    <row r="22" spans="1:25">
      <c r="A22" s="29" t="str">
        <f>'[1]Link Out WP'!$D$61</f>
        <v>Advertising and Marketing</v>
      </c>
      <c r="B22" s="30"/>
    </row>
    <row r="23" spans="1:25">
      <c r="A23" s="6" t="str">
        <f>CONCATENATE(A8, " ", A22)</f>
        <v>Base Year Adjustment Advertising and Marketing</v>
      </c>
      <c r="B23" s="30"/>
    </row>
    <row r="24" spans="1:25">
      <c r="A24" s="6"/>
      <c r="B24" s="30"/>
    </row>
    <row r="25" spans="1:25">
      <c r="A25" s="29" t="str">
        <f>'[1]Link Out WP'!$F$61</f>
        <v>W/P - 3-17</v>
      </c>
      <c r="B25" s="30"/>
    </row>
    <row r="26" spans="1:25">
      <c r="A26" s="6" t="str">
        <f>'[1]Link Out Filing Exhibits'!$M$80</f>
        <v>Schedule D-2.3</v>
      </c>
      <c r="B26" s="30"/>
    </row>
    <row r="27" spans="1:25">
      <c r="A27" s="6"/>
      <c r="B27" s="30"/>
    </row>
    <row r="28" spans="1:25">
      <c r="A28" s="61"/>
      <c r="B28" s="30"/>
      <c r="H28" s="6" t="s">
        <v>24</v>
      </c>
      <c r="Q28" s="31"/>
    </row>
    <row r="29" spans="1:25">
      <c r="A29" s="56"/>
      <c r="B29" s="58"/>
      <c r="C29" s="58"/>
      <c r="D29" s="59"/>
      <c r="E29" s="59"/>
      <c r="F29" s="59"/>
      <c r="G29" s="3"/>
      <c r="H29" s="32" t="s">
        <v>25</v>
      </c>
      <c r="I29" s="32" t="s">
        <v>13</v>
      </c>
      <c r="J29" s="32" t="s">
        <v>14</v>
      </c>
      <c r="K29" s="32" t="s">
        <v>6</v>
      </c>
      <c r="L29" s="11" t="s">
        <v>15</v>
      </c>
      <c r="M29" s="33">
        <v>43647</v>
      </c>
      <c r="N29" s="33">
        <v>43678</v>
      </c>
      <c r="O29" s="33">
        <v>43709</v>
      </c>
      <c r="P29" s="33">
        <v>43739</v>
      </c>
      <c r="Q29" s="33">
        <v>43770</v>
      </c>
      <c r="R29" s="33">
        <v>43800</v>
      </c>
      <c r="S29" s="33">
        <v>43831</v>
      </c>
      <c r="T29" s="33">
        <v>43862</v>
      </c>
      <c r="U29" s="33">
        <v>43891</v>
      </c>
      <c r="V29" s="33">
        <v>43922</v>
      </c>
      <c r="W29" s="33">
        <v>43952</v>
      </c>
      <c r="X29" s="33">
        <v>43983</v>
      </c>
      <c r="Y29" s="32" t="s">
        <v>26</v>
      </c>
    </row>
    <row r="30" spans="1:25">
      <c r="A30" s="45"/>
      <c r="B30" s="57"/>
      <c r="C30" s="57"/>
      <c r="D30" s="57"/>
      <c r="E30" s="57"/>
      <c r="F30" s="57"/>
    </row>
    <row r="31" spans="1:25">
      <c r="A31" s="45"/>
      <c r="B31" s="57"/>
      <c r="C31" s="57"/>
      <c r="D31" s="57"/>
      <c r="E31" s="57"/>
      <c r="F31" s="60"/>
      <c r="H31" s="2" t="str">
        <f>IFERROR(INDEX('[1]Link Out Forecast'!$A$6:$A$250,MATCH($J31,'[1]Link Out Forecast'!$C$6:$C$250,0),1),"")</f>
        <v>P28</v>
      </c>
      <c r="I31" s="2" t="str">
        <f>IFERROR(INDEX('[1]Link Out Forecast'!$B$6:$B$250,MATCH($J31,'[1]Link Out Forecast'!$C$6:$C$250,0),1),"")</f>
        <v>Advertising &amp; marketing expenses</v>
      </c>
      <c r="J31" s="62">
        <v>52503000</v>
      </c>
      <c r="K31" s="2" t="str">
        <f>IFERROR(INDEX('[1]Link Out Forecast'!$D$6:$D$250,MATCH($J31,'[1]Link Out Forecast'!$C$6:$C$250,0),1),"")</f>
        <v>Advertising</v>
      </c>
      <c r="L31" s="2" t="str">
        <f>IFERROR(INDEX('[1]Link Out Forecast'!$E$6:$E$250,MATCH($J31,'[1]Link Out Forecast'!$C$6:$C$250,0),1),"")</f>
        <v>660.8</v>
      </c>
      <c r="M31" s="31">
        <f>IFERROR(INDEX('[1]Link Out Forecast'!$F$6:$F$250,MATCH($J31,'[1]Link Out Forecast'!$C$6:$C$250,0),1),"")</f>
        <v>1000</v>
      </c>
      <c r="N31" s="31">
        <f>IFERROR(INDEX('[1]Link Out Forecast'!$G$6:$G$250,MATCH($J31,'[1]Link Out Forecast'!$C$6:$C$250,0),1),"")</f>
        <v>750</v>
      </c>
      <c r="O31" s="31">
        <f>IFERROR(INDEX('[1]Link Out Forecast'!$H$6:$H$250,MATCH($J31,'[1]Link Out Forecast'!$C$6:$C$250,0),1),"")</f>
        <v>1000</v>
      </c>
      <c r="P31" s="31">
        <f>IFERROR(INDEX('[1]Link Out Forecast'!$I$6:$I$250,MATCH($J31,'[1]Link Out Forecast'!$C$6:$C$250,0),1),"")</f>
        <v>1000</v>
      </c>
      <c r="Q31" s="31">
        <f>IFERROR(INDEX('[1]Link Out Forecast'!$J$6:$J$250,MATCH($J31,'[1]Link Out Forecast'!$C$6:$C$250,0),1),"")</f>
        <v>750</v>
      </c>
      <c r="R31" s="31">
        <f>IFERROR(INDEX('[1]Link Out Forecast'!$K$6:$K$250,MATCH($J31,'[1]Link Out Forecast'!$C$6:$C$250,0),1),"")</f>
        <v>1000</v>
      </c>
      <c r="S31" s="31">
        <f>IFERROR(INDEX('[1]Link Out Forecast'!$L$6:$L$250,MATCH($J31,'[1]Link Out Forecast'!$C$6:$C$250,0),1),"")</f>
        <v>1100</v>
      </c>
      <c r="T31" s="31">
        <f>IFERROR(INDEX('[1]Link Out Forecast'!$M$6:$M$250,MATCH($J31,'[1]Link Out Forecast'!$C$6:$C$250,0),1),"")</f>
        <v>825</v>
      </c>
      <c r="U31" s="31">
        <f>IFERROR(INDEX('[1]Link Out Forecast'!$N$6:$N$250,MATCH($J31,'[1]Link Out Forecast'!$C$6:$C$250,0),1),"")</f>
        <v>1100</v>
      </c>
      <c r="V31" s="31">
        <f>IFERROR(INDEX('[1]Link Out Forecast'!$O$6:$O$250,MATCH($J31,'[1]Link Out Forecast'!$C$6:$C$250,0),1),"")</f>
        <v>1100</v>
      </c>
      <c r="W31" s="31">
        <f>IFERROR(INDEX('[1]Link Out Forecast'!$P$6:$P$250,MATCH($J31,'[1]Link Out Forecast'!$C$6:$C$250,0),1),"")</f>
        <v>825</v>
      </c>
      <c r="X31" s="31">
        <f>IFERROR(INDEX('[1]Link Out Forecast'!$Q$6:$Q$250,MATCH($J31,'[1]Link Out Forecast'!$C$6:$C$250,0),1),"")</f>
        <v>1100</v>
      </c>
      <c r="Y31" s="31">
        <f>IFERROR(INDEX('[1]Link Out Forecast'!$R$6:$R$250,MATCH($J31,'[1]Link Out Forecast'!$C$6:$C$250,0),1),"")</f>
        <v>11550</v>
      </c>
    </row>
    <row r="32" spans="1:25">
      <c r="A32" s="45"/>
      <c r="B32" s="57"/>
      <c r="C32" s="57"/>
      <c r="D32" s="57"/>
      <c r="E32" s="57"/>
      <c r="F32" s="60"/>
      <c r="H32" s="2" t="str">
        <f>IFERROR(INDEX('[1]Link Out Forecast'!$A$6:$A$250,MATCH($J32,'[1]Link Out Forecast'!$C$6:$C$250,0),1),"")</f>
        <v/>
      </c>
      <c r="I32" s="2" t="str">
        <f>IFERROR(INDEX('[1]Link Out Forecast'!$B$6:$B$250,MATCH($J32,'[1]Link Out Forecast'!$C$6:$C$250,0),1),"")</f>
        <v/>
      </c>
      <c r="J32" s="28"/>
      <c r="K32" s="2" t="str">
        <f>IFERROR(INDEX('[1]Link Out Forecast'!$D$6:$D$250,MATCH($J32,'[1]Link Out Forecast'!$C$6:$C$250,0),1),"")</f>
        <v/>
      </c>
      <c r="L32" s="2" t="str">
        <f>IFERROR(INDEX('[1]Link Out Forecast'!$E$6:$E$250,MATCH($J32,'[1]Link Out Forecast'!$C$6:$C$250,0),1),"")</f>
        <v/>
      </c>
      <c r="M32" s="31" t="str">
        <f>IFERROR(INDEX('[1]Link Out Forecast'!$F$6:$F$250,MATCH($J32,'[1]Link Out Forecast'!$C$6:$C$250,0),1),"")</f>
        <v/>
      </c>
      <c r="N32" s="31" t="str">
        <f>IFERROR(INDEX('[1]Link Out Forecast'!$G$6:$G$250,MATCH($J32,'[1]Link Out Forecast'!$C$6:$C$250,0),1),"")</f>
        <v/>
      </c>
      <c r="O32" s="31" t="str">
        <f>IFERROR(INDEX('[1]Link Out Forecast'!$H$6:$H$250,MATCH($J32,'[1]Link Out Forecast'!$C$6:$C$250,0),1),"")</f>
        <v/>
      </c>
      <c r="P32" s="31" t="str">
        <f>IFERROR(INDEX('[1]Link Out Forecast'!$I$6:$I$250,MATCH($J32,'[1]Link Out Forecast'!$C$6:$C$250,0),1),"")</f>
        <v/>
      </c>
      <c r="Q32" s="31" t="str">
        <f>IFERROR(INDEX('[1]Link Out Forecast'!$J$6:$J$250,MATCH($J32,'[1]Link Out Forecast'!$C$6:$C$250,0),1),"")</f>
        <v/>
      </c>
      <c r="R32" s="31" t="str">
        <f>IFERROR(INDEX('[1]Link Out Forecast'!$K$6:$K$250,MATCH($J32,'[1]Link Out Forecast'!$C$6:$C$250,0),1),"")</f>
        <v/>
      </c>
      <c r="S32" s="31" t="str">
        <f>IFERROR(INDEX('[1]Link Out Forecast'!$L$6:$L$250,MATCH($J32,'[1]Link Out Forecast'!$C$6:$C$250,0),1),"")</f>
        <v/>
      </c>
      <c r="T32" s="31" t="str">
        <f>IFERROR(INDEX('[1]Link Out Forecast'!$M$6:$M$250,MATCH($J32,'[1]Link Out Forecast'!$C$6:$C$250,0),1),"")</f>
        <v/>
      </c>
      <c r="U32" s="31" t="str">
        <f>IFERROR(INDEX('[1]Link Out Forecast'!$N$6:$N$250,MATCH($J32,'[1]Link Out Forecast'!$C$6:$C$250,0),1),"")</f>
        <v/>
      </c>
      <c r="V32" s="31" t="str">
        <f>IFERROR(INDEX('[1]Link Out Forecast'!$O$6:$O$250,MATCH($J32,'[1]Link Out Forecast'!$C$6:$C$250,0),1),"")</f>
        <v/>
      </c>
      <c r="W32" s="31" t="str">
        <f>IFERROR(INDEX('[1]Link Out Forecast'!$P$6:$P$250,MATCH($J32,'[1]Link Out Forecast'!$C$6:$C$250,0),1),"")</f>
        <v/>
      </c>
      <c r="X32" s="31" t="str">
        <f>IFERROR(INDEX('[1]Link Out Forecast'!$Q$6:$Q$250,MATCH($J32,'[1]Link Out Forecast'!$C$6:$C$250,0),1),"")</f>
        <v/>
      </c>
      <c r="Y32" s="31" t="str">
        <f>IFERROR(INDEX('[1]Link Out Forecast'!$R$6:$R$250,MATCH($J32,'[1]Link Out Forecast'!$C$6:$C$250,0),1),"")</f>
        <v/>
      </c>
    </row>
    <row r="33" spans="1:25">
      <c r="A33" s="45"/>
      <c r="B33" s="57"/>
      <c r="C33" s="57"/>
      <c r="D33" s="57"/>
      <c r="E33" s="57"/>
      <c r="F33" s="60"/>
      <c r="H33" s="2" t="str">
        <f>IFERROR(INDEX('[1]Link Out Forecast'!$A$6:$A$250,MATCH($J33,'[1]Link Out Forecast'!$C$6:$C$250,0),1),"")</f>
        <v/>
      </c>
      <c r="I33" s="2" t="str">
        <f>IFERROR(INDEX('[1]Link Out Forecast'!$B$6:$B$250,MATCH($J33,'[1]Link Out Forecast'!$C$6:$C$250,0),1),"")</f>
        <v/>
      </c>
      <c r="J33" s="28"/>
      <c r="K33" s="2" t="str">
        <f>IFERROR(INDEX('[1]Link Out Forecast'!$D$6:$D$250,MATCH($J33,'[1]Link Out Forecast'!$C$6:$C$250,0),1),"")</f>
        <v/>
      </c>
      <c r="L33" s="2" t="str">
        <f>IFERROR(INDEX('[1]Link Out Forecast'!$E$6:$E$250,MATCH($J33,'[1]Link Out Forecast'!$C$6:$C$250,0),1),"")</f>
        <v/>
      </c>
      <c r="M33" s="31" t="str">
        <f>IFERROR(INDEX('[1]Link Out Forecast'!$F$6:$F$250,MATCH($J33,'[1]Link Out Forecast'!$C$6:$C$250,0),1),"")</f>
        <v/>
      </c>
      <c r="N33" s="31" t="str">
        <f>IFERROR(INDEX('[1]Link Out Forecast'!$G$6:$G$250,MATCH($J33,'[1]Link Out Forecast'!$C$6:$C$250,0),1),"")</f>
        <v/>
      </c>
      <c r="O33" s="31" t="str">
        <f>IFERROR(INDEX('[1]Link Out Forecast'!$H$6:$H$250,MATCH($J33,'[1]Link Out Forecast'!$C$6:$C$250,0),1),"")</f>
        <v/>
      </c>
      <c r="P33" s="31" t="str">
        <f>IFERROR(INDEX('[1]Link Out Forecast'!$I$6:$I$250,MATCH($J33,'[1]Link Out Forecast'!$C$6:$C$250,0),1),"")</f>
        <v/>
      </c>
      <c r="Q33" s="31" t="str">
        <f>IFERROR(INDEX('[1]Link Out Forecast'!$J$6:$J$250,MATCH($J33,'[1]Link Out Forecast'!$C$6:$C$250,0),1),"")</f>
        <v/>
      </c>
      <c r="R33" s="31" t="str">
        <f>IFERROR(INDEX('[1]Link Out Forecast'!$K$6:$K$250,MATCH($J33,'[1]Link Out Forecast'!$C$6:$C$250,0),1),"")</f>
        <v/>
      </c>
      <c r="S33" s="31" t="str">
        <f>IFERROR(INDEX('[1]Link Out Forecast'!$L$6:$L$250,MATCH($J33,'[1]Link Out Forecast'!$C$6:$C$250,0),1),"")</f>
        <v/>
      </c>
      <c r="T33" s="31" t="str">
        <f>IFERROR(INDEX('[1]Link Out Forecast'!$M$6:$M$250,MATCH($J33,'[1]Link Out Forecast'!$C$6:$C$250,0),1),"")</f>
        <v/>
      </c>
      <c r="U33" s="31" t="str">
        <f>IFERROR(INDEX('[1]Link Out Forecast'!$N$6:$N$250,MATCH($J33,'[1]Link Out Forecast'!$C$6:$C$250,0),1),"")</f>
        <v/>
      </c>
      <c r="V33" s="31" t="str">
        <f>IFERROR(INDEX('[1]Link Out Forecast'!$O$6:$O$250,MATCH($J33,'[1]Link Out Forecast'!$C$6:$C$250,0),1),"")</f>
        <v/>
      </c>
      <c r="W33" s="31" t="str">
        <f>IFERROR(INDEX('[1]Link Out Forecast'!$P$6:$P$250,MATCH($J33,'[1]Link Out Forecast'!$C$6:$C$250,0),1),"")</f>
        <v/>
      </c>
      <c r="X33" s="31" t="str">
        <f>IFERROR(INDEX('[1]Link Out Forecast'!$Q$6:$Q$250,MATCH($J33,'[1]Link Out Forecast'!$C$6:$C$250,0),1),"")</f>
        <v/>
      </c>
      <c r="Y33" s="31" t="str">
        <f>IFERROR(INDEX('[1]Link Out Forecast'!$R$6:$R$250,MATCH($J33,'[1]Link Out Forecast'!$C$6:$C$250,0),1),"")</f>
        <v/>
      </c>
    </row>
    <row r="34" spans="1:25">
      <c r="A34" s="45"/>
      <c r="B34" s="57"/>
      <c r="C34" s="57"/>
      <c r="D34" s="57"/>
      <c r="E34" s="57"/>
      <c r="F34" s="60"/>
      <c r="H34" s="2" t="str">
        <f>IFERROR(INDEX('[1]Link Out Forecast'!$A$6:$A$250,MATCH($J34,'[1]Link Out Forecast'!$C$6:$C$250,0),1),"")</f>
        <v/>
      </c>
      <c r="I34" s="2" t="str">
        <f>IFERROR(INDEX('[1]Link Out Forecast'!$B$6:$B$250,MATCH($J34,'[1]Link Out Forecast'!$C$6:$C$250,0),1),"")</f>
        <v/>
      </c>
      <c r="J34" s="28"/>
      <c r="K34" s="2" t="str">
        <f>IFERROR(INDEX('[1]Link Out Forecast'!$D$6:$D$250,MATCH($J34,'[1]Link Out Forecast'!$C$6:$C$250,0),1),"")</f>
        <v/>
      </c>
      <c r="L34" s="2" t="str">
        <f>IFERROR(INDEX('[1]Link Out Forecast'!$E$6:$E$250,MATCH($J34,'[1]Link Out Forecast'!$C$6:$C$250,0),1),"")</f>
        <v/>
      </c>
      <c r="M34" s="31" t="str">
        <f>IFERROR(INDEX('[1]Link Out Forecast'!$F$6:$F$250,MATCH($J34,'[1]Link Out Forecast'!$C$6:$C$250,0),1),"")</f>
        <v/>
      </c>
      <c r="N34" s="31" t="str">
        <f>IFERROR(INDEX('[1]Link Out Forecast'!$G$6:$G$250,MATCH($J34,'[1]Link Out Forecast'!$C$6:$C$250,0),1),"")</f>
        <v/>
      </c>
      <c r="O34" s="31" t="str">
        <f>IFERROR(INDEX('[1]Link Out Forecast'!$H$6:$H$250,MATCH($J34,'[1]Link Out Forecast'!$C$6:$C$250,0),1),"")</f>
        <v/>
      </c>
      <c r="P34" s="31" t="str">
        <f>IFERROR(INDEX('[1]Link Out Forecast'!$I$6:$I$250,MATCH($J34,'[1]Link Out Forecast'!$C$6:$C$250,0),1),"")</f>
        <v/>
      </c>
      <c r="Q34" s="31" t="str">
        <f>IFERROR(INDEX('[1]Link Out Forecast'!$J$6:$J$250,MATCH($J34,'[1]Link Out Forecast'!$C$6:$C$250,0),1),"")</f>
        <v/>
      </c>
      <c r="R34" s="31" t="str">
        <f>IFERROR(INDEX('[1]Link Out Forecast'!$K$6:$K$250,MATCH($J34,'[1]Link Out Forecast'!$C$6:$C$250,0),1),"")</f>
        <v/>
      </c>
      <c r="S34" s="31" t="str">
        <f>IFERROR(INDEX('[1]Link Out Forecast'!$L$6:$L$250,MATCH($J34,'[1]Link Out Forecast'!$C$6:$C$250,0),1),"")</f>
        <v/>
      </c>
      <c r="T34" s="31" t="str">
        <f>IFERROR(INDEX('[1]Link Out Forecast'!$M$6:$M$250,MATCH($J34,'[1]Link Out Forecast'!$C$6:$C$250,0),1),"")</f>
        <v/>
      </c>
      <c r="U34" s="31" t="str">
        <f>IFERROR(INDEX('[1]Link Out Forecast'!$N$6:$N$250,MATCH($J34,'[1]Link Out Forecast'!$C$6:$C$250,0),1),"")</f>
        <v/>
      </c>
      <c r="V34" s="31" t="str">
        <f>IFERROR(INDEX('[1]Link Out Forecast'!$O$6:$O$250,MATCH($J34,'[1]Link Out Forecast'!$C$6:$C$250,0),1),"")</f>
        <v/>
      </c>
      <c r="W34" s="31" t="str">
        <f>IFERROR(INDEX('[1]Link Out Forecast'!$P$6:$P$250,MATCH($J34,'[1]Link Out Forecast'!$C$6:$C$250,0),1),"")</f>
        <v/>
      </c>
      <c r="X34" s="31" t="str">
        <f>IFERROR(INDEX('[1]Link Out Forecast'!$Q$6:$Q$250,MATCH($J34,'[1]Link Out Forecast'!$C$6:$C$250,0),1),"")</f>
        <v/>
      </c>
      <c r="Y34" s="31" t="str">
        <f>IFERROR(INDEX('[1]Link Out Forecast'!$R$6:$R$250,MATCH($J34,'[1]Link Out Forecast'!$C$6:$C$250,0),1),"")</f>
        <v/>
      </c>
    </row>
    <row r="35" spans="1:25">
      <c r="A35" s="45"/>
      <c r="B35" s="57"/>
      <c r="C35" s="57"/>
      <c r="D35" s="57"/>
      <c r="E35" s="57"/>
      <c r="F35" s="60"/>
      <c r="J35" s="28"/>
      <c r="M35" s="31" t="str">
        <f>IFERROR(INDEX('[1]Link Out Forecast'!$F$6:$F$250,MATCH($J35,'[1]Link Out Forecast'!$C$6:$C$250,0),1),"")</f>
        <v/>
      </c>
      <c r="N35" s="31" t="str">
        <f>IFERROR(INDEX('[1]Link Out Forecast'!$G$6:$G$250,MATCH($J35,'[1]Link Out Forecast'!$C$6:$C$250,0),1),"")</f>
        <v/>
      </c>
      <c r="O35" s="31" t="str">
        <f>IFERROR(INDEX('[1]Link Out Forecast'!$H$6:$H$250,MATCH($J35,'[1]Link Out Forecast'!$C$6:$C$250,0),1),"")</f>
        <v/>
      </c>
      <c r="P35" s="31" t="str">
        <f>IFERROR(INDEX('[1]Link Out Forecast'!$I$6:$I$250,MATCH($J35,'[1]Link Out Forecast'!$C$6:$C$250,0),1),"")</f>
        <v/>
      </c>
      <c r="Q35" s="31" t="str">
        <f>IFERROR(INDEX('[1]Link Out Forecast'!$J$6:$J$250,MATCH($J35,'[1]Link Out Forecast'!$C$6:$C$250,0),1),"")</f>
        <v/>
      </c>
      <c r="R35" s="31" t="str">
        <f>IFERROR(INDEX('[1]Link Out Forecast'!$K$6:$K$250,MATCH($J35,'[1]Link Out Forecast'!$C$6:$C$250,0),1),"")</f>
        <v/>
      </c>
      <c r="S35" s="31" t="str">
        <f>IFERROR(INDEX('[1]Link Out Forecast'!$L$6:$L$250,MATCH($J35,'[1]Link Out Forecast'!$C$6:$C$250,0),1),"")</f>
        <v/>
      </c>
      <c r="T35" s="31" t="str">
        <f>IFERROR(INDEX('[1]Link Out Forecast'!$M$6:$M$250,MATCH($J35,'[1]Link Out Forecast'!$C$6:$C$250,0),1),"")</f>
        <v/>
      </c>
      <c r="U35" s="31" t="str">
        <f>IFERROR(INDEX('[1]Link Out Forecast'!$N$6:$N$250,MATCH($J35,'[1]Link Out Forecast'!$C$6:$C$250,0),1),"")</f>
        <v/>
      </c>
      <c r="V35" s="31" t="str">
        <f>IFERROR(INDEX('[1]Link Out Forecast'!$O$6:$O$250,MATCH($J35,'[1]Link Out Forecast'!$C$6:$C$250,0),1),"")</f>
        <v/>
      </c>
      <c r="W35" s="31" t="str">
        <f>IFERROR(INDEX('[1]Link Out Forecast'!$P$6:$P$250,MATCH($J35,'[1]Link Out Forecast'!$C$6:$C$250,0),1),"")</f>
        <v/>
      </c>
      <c r="X35" s="31" t="str">
        <f>IFERROR(INDEX('[1]Link Out Forecast'!$Q$6:$Q$250,MATCH($J35,'[1]Link Out Forecast'!$C$6:$C$250,0),1),"")</f>
        <v/>
      </c>
      <c r="Y35" s="31" t="str">
        <f>IFERROR(INDEX('[1]Link Out Forecast'!$R$6:$R$250,MATCH($J35,'[1]Link Out Forecast'!$C$6:$C$250,0),1),"")</f>
        <v/>
      </c>
    </row>
    <row r="36" spans="1:25">
      <c r="A36" s="45"/>
      <c r="B36" s="57"/>
      <c r="C36" s="57"/>
      <c r="D36" s="57"/>
      <c r="E36" s="57"/>
      <c r="F36" s="60"/>
      <c r="J36" s="28"/>
      <c r="M36" s="31" t="str">
        <f>IFERROR(INDEX('[1]Link Out Forecast'!$F$6:$F$250,MATCH($J36,'[1]Link Out Forecast'!$C$6:$C$250,0),1),"")</f>
        <v/>
      </c>
      <c r="N36" s="31" t="str">
        <f>IFERROR(INDEX('[1]Link Out Forecast'!$G$6:$G$250,MATCH($J36,'[1]Link Out Forecast'!$C$6:$C$250,0),1),"")</f>
        <v/>
      </c>
      <c r="O36" s="31" t="str">
        <f>IFERROR(INDEX('[1]Link Out Forecast'!$H$6:$H$250,MATCH($J36,'[1]Link Out Forecast'!$C$6:$C$250,0),1),"")</f>
        <v/>
      </c>
      <c r="P36" s="31" t="str">
        <f>IFERROR(INDEX('[1]Link Out Forecast'!$I$6:$I$250,MATCH($J36,'[1]Link Out Forecast'!$C$6:$C$250,0),1),"")</f>
        <v/>
      </c>
      <c r="Q36" s="31" t="str">
        <f>IFERROR(INDEX('[1]Link Out Forecast'!$J$6:$J$250,MATCH($J36,'[1]Link Out Forecast'!$C$6:$C$250,0),1),"")</f>
        <v/>
      </c>
      <c r="R36" s="31" t="str">
        <f>IFERROR(INDEX('[1]Link Out Forecast'!$K$6:$K$250,MATCH($J36,'[1]Link Out Forecast'!$C$6:$C$250,0),1),"")</f>
        <v/>
      </c>
      <c r="S36" s="31" t="str">
        <f>IFERROR(INDEX('[1]Link Out Forecast'!$L$6:$L$250,MATCH($J36,'[1]Link Out Forecast'!$C$6:$C$250,0),1),"")</f>
        <v/>
      </c>
      <c r="T36" s="31" t="str">
        <f>IFERROR(INDEX('[1]Link Out Forecast'!$M$6:$M$250,MATCH($J36,'[1]Link Out Forecast'!$C$6:$C$250,0),1),"")</f>
        <v/>
      </c>
      <c r="U36" s="31" t="str">
        <f>IFERROR(INDEX('[1]Link Out Forecast'!$N$6:$N$250,MATCH($J36,'[1]Link Out Forecast'!$C$6:$C$250,0),1),"")</f>
        <v/>
      </c>
      <c r="V36" s="31" t="str">
        <f>IFERROR(INDEX('[1]Link Out Forecast'!$O$6:$O$250,MATCH($J36,'[1]Link Out Forecast'!$C$6:$C$250,0),1),"")</f>
        <v/>
      </c>
      <c r="W36" s="31" t="str">
        <f>IFERROR(INDEX('[1]Link Out Forecast'!$P$6:$P$250,MATCH($J36,'[1]Link Out Forecast'!$C$6:$C$250,0),1),"")</f>
        <v/>
      </c>
      <c r="X36" s="31" t="str">
        <f>IFERROR(INDEX('[1]Link Out Forecast'!$Q$6:$Q$250,MATCH($J36,'[1]Link Out Forecast'!$C$6:$C$250,0),1),"")</f>
        <v/>
      </c>
      <c r="Y36" s="31" t="str">
        <f>IFERROR(INDEX('[1]Link Out Forecast'!$R$6:$R$250,MATCH($J36,'[1]Link Out Forecast'!$C$6:$C$250,0),1),"")</f>
        <v/>
      </c>
    </row>
    <row r="37" spans="1:25">
      <c r="A37" s="45"/>
      <c r="B37" s="57"/>
      <c r="C37" s="57"/>
      <c r="D37" s="57"/>
      <c r="E37" s="57"/>
      <c r="F37" s="60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>
      <c r="A38" s="45"/>
      <c r="B38" s="57"/>
      <c r="C38" s="57"/>
      <c r="D38" s="57"/>
      <c r="E38" s="57"/>
      <c r="F38" s="60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>
      <c r="A39" s="45"/>
      <c r="B39" s="57"/>
      <c r="C39" s="57"/>
      <c r="D39" s="57"/>
      <c r="E39" s="57"/>
      <c r="F39" s="60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>
      <c r="A40" s="45"/>
      <c r="B40" s="57"/>
      <c r="C40" s="57"/>
      <c r="D40" s="57"/>
      <c r="E40" s="57"/>
      <c r="F40" s="6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:25">
      <c r="A41" s="45"/>
      <c r="B41" s="57"/>
      <c r="C41" s="57"/>
      <c r="D41" s="57"/>
      <c r="E41" s="57"/>
      <c r="F41" s="60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>
      <c r="A42" s="45"/>
      <c r="B42" s="57"/>
      <c r="C42" s="57"/>
      <c r="D42" s="57"/>
      <c r="E42" s="57"/>
      <c r="F42" s="60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>
      <c r="A43" s="45"/>
      <c r="B43" s="57"/>
      <c r="C43" s="57"/>
      <c r="D43" s="57"/>
      <c r="E43" s="57"/>
      <c r="F43" s="60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>
      <c r="A44" s="45"/>
      <c r="B44" s="57"/>
      <c r="C44" s="57"/>
      <c r="D44" s="57"/>
      <c r="E44" s="57"/>
      <c r="F44" s="60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>
      <c r="A45" s="45"/>
      <c r="B45" s="57"/>
      <c r="C45" s="57"/>
      <c r="D45" s="57"/>
      <c r="E45" s="57"/>
      <c r="F45" s="60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>
      <c r="A46" s="45"/>
      <c r="B46" s="57"/>
      <c r="C46" s="57"/>
      <c r="D46" s="57"/>
      <c r="E46" s="57"/>
      <c r="F46" s="60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>
      <c r="A47" s="45"/>
      <c r="B47" s="57"/>
      <c r="C47" s="57"/>
      <c r="D47" s="57"/>
      <c r="E47" s="57"/>
      <c r="F47" s="60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>
      <c r="A48" s="45"/>
      <c r="B48" s="57"/>
      <c r="C48" s="57"/>
      <c r="D48" s="57"/>
      <c r="E48" s="57"/>
      <c r="F48" s="60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>
      <c r="A49" s="45"/>
      <c r="B49" s="57"/>
      <c r="C49" s="57"/>
      <c r="D49" s="57"/>
      <c r="E49" s="57"/>
      <c r="F49" s="60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>
      <c r="A50" s="45"/>
      <c r="B50" s="57"/>
      <c r="C50" s="57"/>
      <c r="D50" s="57"/>
      <c r="E50" s="57"/>
      <c r="F50" s="60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>
      <c r="A51" s="45"/>
      <c r="B51" s="57"/>
      <c r="C51" s="57"/>
      <c r="D51" s="57"/>
      <c r="E51" s="57"/>
      <c r="F51" s="60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5" thickBot="1">
      <c r="A52" s="45"/>
      <c r="B52" s="57"/>
      <c r="C52" s="57"/>
      <c r="D52" s="57"/>
      <c r="E52" s="57"/>
      <c r="F52" s="60"/>
      <c r="K52" s="2" t="s">
        <v>26</v>
      </c>
      <c r="M52" s="34">
        <f t="shared" ref="M52:Y52" si="2">SUM(M31:M51)</f>
        <v>1000</v>
      </c>
      <c r="N52" s="34">
        <f t="shared" si="2"/>
        <v>750</v>
      </c>
      <c r="O52" s="34">
        <f t="shared" si="2"/>
        <v>1000</v>
      </c>
      <c r="P52" s="34">
        <f t="shared" si="2"/>
        <v>1000</v>
      </c>
      <c r="Q52" s="34">
        <f t="shared" si="2"/>
        <v>750</v>
      </c>
      <c r="R52" s="34">
        <f t="shared" si="2"/>
        <v>1000</v>
      </c>
      <c r="S52" s="34">
        <f t="shared" si="2"/>
        <v>1100</v>
      </c>
      <c r="T52" s="34">
        <f t="shared" si="2"/>
        <v>825</v>
      </c>
      <c r="U52" s="34">
        <f t="shared" si="2"/>
        <v>1100</v>
      </c>
      <c r="V52" s="34">
        <f t="shared" si="2"/>
        <v>1100</v>
      </c>
      <c r="W52" s="34">
        <f t="shared" si="2"/>
        <v>825</v>
      </c>
      <c r="X52" s="34">
        <f t="shared" si="2"/>
        <v>1100</v>
      </c>
      <c r="Y52" s="34">
        <f t="shared" si="2"/>
        <v>11550</v>
      </c>
    </row>
    <row r="53" spans="1:25" ht="15" thickTop="1">
      <c r="A53" s="45"/>
      <c r="B53" s="57"/>
      <c r="C53" s="57"/>
      <c r="D53" s="57"/>
      <c r="E53" s="57"/>
      <c r="F53" s="57"/>
    </row>
    <row r="54" spans="1:25">
      <c r="A54" s="45"/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/>
  </sheetViews>
  <sheetFormatPr defaultColWidth="9.10937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109375" style="2"/>
  </cols>
  <sheetData>
    <row r="1" spans="1:6" ht="55.2" customHeight="1">
      <c r="A1" s="7" t="s">
        <v>18</v>
      </c>
      <c r="B1" s="7" t="s">
        <v>1</v>
      </c>
      <c r="C1" s="7" t="s">
        <v>17</v>
      </c>
      <c r="D1" s="13" t="str">
        <f>'Link In'!C7</f>
        <v>Base Year for the 12 Months Ended 2/28/19</v>
      </c>
      <c r="E1" s="14" t="s">
        <v>19</v>
      </c>
      <c r="F1" s="14" t="s">
        <v>20</v>
      </c>
    </row>
    <row r="2" spans="1:6">
      <c r="A2" s="8"/>
    </row>
    <row r="3" spans="1:6" ht="15" thickBot="1">
      <c r="A3" s="8" t="str">
        <f>'Link In'!H12</f>
        <v>P28</v>
      </c>
      <c r="B3" s="2" t="str">
        <f>'Link In'!A22</f>
        <v>Advertising and Marketing</v>
      </c>
      <c r="C3" s="2" t="str">
        <f>'Link In'!A26</f>
        <v>Schedule D-2.3</v>
      </c>
      <c r="D3" s="64">
        <f>ROUND(Exhibit!C15,0)</f>
        <v>7988</v>
      </c>
      <c r="E3" s="64">
        <f>ROUND(Exhibit!E22,0)</f>
        <v>-7988</v>
      </c>
      <c r="F3" s="64">
        <f>ROUND(Exhibit!E25,0)</f>
        <v>0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9</v>
      </c>
      <c r="D7" s="11" t="s">
        <v>23</v>
      </c>
    </row>
    <row r="8" spans="1:6">
      <c r="A8" s="16">
        <f>'Summary by Account'!A14</f>
        <v>52503000</v>
      </c>
      <c r="B8" s="17" t="str">
        <f>'Summary by Account'!B14</f>
        <v>Advertising</v>
      </c>
      <c r="C8" s="8"/>
      <c r="D8" s="50">
        <f>ROUND('Summary by Account'!E14,0)</f>
        <v>0</v>
      </c>
    </row>
    <row r="9" spans="1:6">
      <c r="A9" s="16"/>
      <c r="B9" s="17"/>
      <c r="C9" s="8"/>
      <c r="D9" s="18"/>
    </row>
    <row r="10" spans="1:6">
      <c r="A10" s="16"/>
      <c r="B10" s="17"/>
      <c r="C10" s="8"/>
      <c r="D10" s="18"/>
    </row>
    <row r="11" spans="1:6">
      <c r="A11" s="16"/>
      <c r="B11" s="17"/>
      <c r="C11" s="8"/>
      <c r="D11" s="18"/>
    </row>
    <row r="12" spans="1:6">
      <c r="A12" s="16"/>
      <c r="B12" s="17"/>
      <c r="C12" s="8"/>
      <c r="D12" s="18"/>
    </row>
    <row r="13" spans="1:6">
      <c r="A13" s="16"/>
      <c r="B13" s="17"/>
      <c r="C13" s="8"/>
      <c r="D13" s="18"/>
    </row>
    <row r="14" spans="1:6">
      <c r="A14" s="16"/>
      <c r="B14" s="17"/>
      <c r="C14" s="8"/>
      <c r="D14" s="18"/>
    </row>
    <row r="15" spans="1:6">
      <c r="A15" s="16"/>
      <c r="B15" s="17"/>
      <c r="C15" s="8"/>
      <c r="D15" s="18"/>
    </row>
    <row r="16" spans="1:6">
      <c r="A16" s="16"/>
      <c r="B16" s="17"/>
      <c r="C16" s="8"/>
      <c r="D16" s="18"/>
    </row>
    <row r="17" spans="1:4">
      <c r="A17" s="16"/>
      <c r="B17" s="17"/>
      <c r="C17" s="8"/>
      <c r="D17" s="18"/>
    </row>
    <row r="18" spans="1:4" ht="15" thickBot="1">
      <c r="A18" s="8"/>
      <c r="B18" s="19"/>
      <c r="C18" s="8"/>
      <c r="D18" s="51">
        <f>SUM(D8:D17)</f>
        <v>0</v>
      </c>
    </row>
    <row r="19" spans="1:4" ht="15" thickTop="1">
      <c r="A19" s="8"/>
      <c r="B19" s="8"/>
      <c r="C19" s="8"/>
      <c r="D19" s="8"/>
    </row>
    <row r="20" spans="1:4">
      <c r="A20" s="15" t="s">
        <v>12</v>
      </c>
      <c r="B20" s="8"/>
      <c r="C20" s="8"/>
      <c r="D20" s="8"/>
    </row>
    <row r="22" spans="1:4">
      <c r="A22" s="2" t="str">
        <f>'Link In'!A25</f>
        <v>W/P - 3-17</v>
      </c>
    </row>
    <row r="23" spans="1:4">
      <c r="A23" s="2" t="str">
        <f ca="1">Exhibit!F2</f>
        <v>O&amp;M\[KAWC 2018 Rate Case - Advertising &amp; Marketing Exhibit.xlsx]Exhibit</v>
      </c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/>
  </sheetViews>
  <sheetFormatPr defaultColWidth="9.109375" defaultRowHeight="14.4"/>
  <cols>
    <col min="1" max="1" width="5.6640625" style="2" customWidth="1"/>
    <col min="2" max="2" width="38.88671875" style="2" customWidth="1"/>
    <col min="3" max="4" width="12.6640625" style="2" customWidth="1"/>
    <col min="5" max="5" width="14" style="2" customWidth="1"/>
    <col min="6" max="6" width="42.5546875" style="2" customWidth="1"/>
    <col min="7" max="16384" width="9.109375" style="2"/>
  </cols>
  <sheetData>
    <row r="1" spans="1:6">
      <c r="A1" s="1" t="s">
        <v>10</v>
      </c>
      <c r="B1" s="1"/>
      <c r="C1" s="1"/>
      <c r="D1" s="1"/>
      <c r="F1" s="4" t="str">
        <f>'Link In'!A25</f>
        <v>W/P - 3-17</v>
      </c>
    </row>
    <row r="2" spans="1:6">
      <c r="A2" s="1" t="s">
        <v>11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Advertising &amp; Marketing Exhibit.xlsx]Exhibit</v>
      </c>
    </row>
    <row r="4" spans="1:6">
      <c r="A4" s="65" t="str">
        <f>'Link In'!A1</f>
        <v>Kentucky American Water Company</v>
      </c>
      <c r="B4" s="65"/>
      <c r="C4" s="65"/>
      <c r="D4" s="65"/>
      <c r="E4" s="65"/>
      <c r="F4" s="65"/>
    </row>
    <row r="5" spans="1:6">
      <c r="A5" s="65" t="str">
        <f>'Link In'!A3</f>
        <v>Case No. 2018-00358</v>
      </c>
      <c r="B5" s="65"/>
      <c r="C5" s="65"/>
      <c r="D5" s="65"/>
      <c r="E5" s="65"/>
      <c r="F5" s="65"/>
    </row>
    <row r="6" spans="1:6">
      <c r="A6" s="65" t="str">
        <f>'Link In'!A23</f>
        <v>Base Year Adjustment Advertising and Marketing</v>
      </c>
      <c r="B6" s="65"/>
      <c r="C6" s="65"/>
      <c r="D6" s="65"/>
      <c r="E6" s="65"/>
      <c r="F6" s="65"/>
    </row>
    <row r="7" spans="1:6">
      <c r="A7" s="66" t="str">
        <f>'Link In'!A6</f>
        <v>For the 12 Months Ending June 30, 2020</v>
      </c>
      <c r="B7" s="66"/>
      <c r="C7" s="66"/>
      <c r="D7" s="66"/>
      <c r="E7" s="66"/>
      <c r="F7" s="66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52">
        <f>ROUND('Link In'!Y20,0)</f>
        <v>7988</v>
      </c>
      <c r="D15" s="53">
        <v>0</v>
      </c>
      <c r="E15" s="53">
        <f>C15</f>
        <v>7988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 ht="28.8">
      <c r="A19" s="8">
        <v>5</v>
      </c>
      <c r="B19" s="9" t="s">
        <v>32</v>
      </c>
      <c r="C19" s="35"/>
      <c r="D19" s="43">
        <f>ROUND('Summary by Account'!D30,0)</f>
        <v>-7988</v>
      </c>
      <c r="E19" s="35"/>
      <c r="F19" s="10" t="str">
        <f>'Link In'!A26</f>
        <v>Schedule D-2.3</v>
      </c>
    </row>
    <row r="20" spans="1:6">
      <c r="A20" s="8">
        <v>6</v>
      </c>
      <c r="B20" s="9"/>
      <c r="C20" s="35"/>
      <c r="D20" s="43"/>
      <c r="E20" s="35"/>
    </row>
    <row r="21" spans="1:6">
      <c r="A21" s="8">
        <v>7</v>
      </c>
      <c r="B21" s="9"/>
      <c r="C21" s="35"/>
      <c r="D21" s="43"/>
      <c r="E21" s="35"/>
    </row>
    <row r="22" spans="1:6">
      <c r="A22" s="8">
        <v>8</v>
      </c>
      <c r="B22" s="6" t="s">
        <v>5</v>
      </c>
      <c r="C22" s="35"/>
      <c r="D22" s="63">
        <f>SUM(D19:D21)</f>
        <v>-7988</v>
      </c>
      <c r="E22" s="63">
        <f>D22</f>
        <v>-7988</v>
      </c>
    </row>
    <row r="23" spans="1:6">
      <c r="A23" s="8">
        <v>9</v>
      </c>
      <c r="C23" s="35"/>
      <c r="D23" s="35"/>
      <c r="E23" s="35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54">
        <f>E15+E22</f>
        <v>0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1" bottom="0.75" header="0.3" footer="0.3"/>
  <pageSetup scale="96"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/>
  </sheetViews>
  <sheetFormatPr defaultColWidth="9.109375" defaultRowHeight="14.4"/>
  <cols>
    <col min="1" max="1" width="18.5546875" style="2" customWidth="1"/>
    <col min="2" max="2" width="29.44140625" style="2" customWidth="1"/>
    <col min="3" max="5" width="15.77734375" style="2" customWidth="1"/>
    <col min="6" max="16384" width="9.109375" style="2"/>
  </cols>
  <sheetData>
    <row r="1" spans="1:5">
      <c r="A1" s="1" t="s">
        <v>10</v>
      </c>
      <c r="B1" s="1"/>
      <c r="C1" s="1"/>
      <c r="D1" s="1"/>
      <c r="E1" s="4" t="str">
        <f>'Link In'!A25</f>
        <v>W/P - 3-17</v>
      </c>
    </row>
    <row r="2" spans="1:5">
      <c r="A2" s="1" t="s">
        <v>11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Advertising &amp; Marketing Exhibit.xlsx]Summary by Account</v>
      </c>
    </row>
    <row r="4" spans="1:5">
      <c r="A4" s="65" t="str">
        <f>'Link In'!A1</f>
        <v>Kentucky American Water Company</v>
      </c>
      <c r="B4" s="65"/>
      <c r="C4" s="65"/>
      <c r="D4" s="65"/>
      <c r="E4" s="65"/>
    </row>
    <row r="5" spans="1:5">
      <c r="A5" s="65" t="str">
        <f>'Link In'!A3</f>
        <v>Case No. 2018-00358</v>
      </c>
      <c r="B5" s="65"/>
      <c r="C5" s="65"/>
      <c r="D5" s="65"/>
      <c r="E5" s="65"/>
    </row>
    <row r="6" spans="1:5">
      <c r="A6" s="65" t="str">
        <f>'Link In'!A23</f>
        <v>Base Year Adjustment Advertising and Marketing</v>
      </c>
      <c r="B6" s="65"/>
      <c r="C6" s="65"/>
      <c r="D6" s="65"/>
      <c r="E6" s="65"/>
    </row>
    <row r="7" spans="1:5">
      <c r="A7" s="66" t="str">
        <f>'Link In'!A6</f>
        <v>For the 12 Months Ending June 30, 2020</v>
      </c>
      <c r="B7" s="66"/>
      <c r="C7" s="66"/>
      <c r="D7" s="66"/>
      <c r="E7" s="66"/>
    </row>
    <row r="9" spans="1:5">
      <c r="A9" s="6" t="str">
        <f>'Link In'!A20</f>
        <v>Witness Responsible:   James Pellock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21</v>
      </c>
      <c r="B12" s="11" t="s">
        <v>22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5">
      <c r="A14" s="2">
        <f>'Link In'!J12</f>
        <v>52503000</v>
      </c>
      <c r="B14" s="12" t="str">
        <f>'Link In'!K12</f>
        <v>Advertising</v>
      </c>
      <c r="C14" s="36">
        <f>'Link In'!Y12</f>
        <v>7988</v>
      </c>
      <c r="D14" s="36">
        <f t="shared" ref="D14:D19" si="0">E14-C14</f>
        <v>-7988</v>
      </c>
      <c r="E14" s="39">
        <f>ROUND(SUM(C14/$C$30)*$E$30,0)</f>
        <v>0</v>
      </c>
    </row>
    <row r="15" spans="1:5" hidden="1">
      <c r="A15" s="2">
        <f>'Link In'!J13</f>
        <v>0</v>
      </c>
      <c r="B15" s="12" t="str">
        <f>'Link In'!K13</f>
        <v/>
      </c>
      <c r="C15" s="37">
        <f>'Link In'!Y13</f>
        <v>0</v>
      </c>
      <c r="D15" s="37">
        <f t="shared" si="0"/>
        <v>0</v>
      </c>
      <c r="E15" s="40">
        <f>ROUND(SUM(C15/$C$30)*$E$30,0)</f>
        <v>0</v>
      </c>
    </row>
    <row r="16" spans="1:5" hidden="1">
      <c r="A16" s="2">
        <f>'Link In'!J14</f>
        <v>0</v>
      </c>
      <c r="B16" s="12" t="str">
        <f>'Link In'!K14</f>
        <v/>
      </c>
      <c r="C16" s="37">
        <f>'Link In'!Y14</f>
        <v>0</v>
      </c>
      <c r="D16" s="37">
        <f t="shared" si="0"/>
        <v>0</v>
      </c>
      <c r="E16" s="40">
        <f>SUM(C16/$C$30)*$E$30</f>
        <v>0</v>
      </c>
    </row>
    <row r="17" spans="1:5" hidden="1">
      <c r="A17" s="2">
        <f>'Link In'!J15</f>
        <v>0</v>
      </c>
      <c r="B17" s="12" t="str">
        <f>'Link In'!K15</f>
        <v/>
      </c>
      <c r="C17" s="37">
        <f>'Link In'!Y15</f>
        <v>0</v>
      </c>
      <c r="D17" s="37">
        <f t="shared" si="0"/>
        <v>0</v>
      </c>
      <c r="E17" s="40">
        <f>SUM(C17/$C$30)*$E$30</f>
        <v>0</v>
      </c>
    </row>
    <row r="18" spans="1:5" hidden="1">
      <c r="A18" s="2">
        <f>'Link In'!J16</f>
        <v>0</v>
      </c>
      <c r="B18" s="12" t="str">
        <f>'Link In'!K16</f>
        <v/>
      </c>
      <c r="C18" s="37">
        <f>'Link In'!Y16</f>
        <v>0</v>
      </c>
      <c r="D18" s="37">
        <f t="shared" si="0"/>
        <v>0</v>
      </c>
      <c r="E18" s="40">
        <f>SUM(C18/$C$30)*$E$30</f>
        <v>0</v>
      </c>
    </row>
    <row r="19" spans="1:5" hidden="1">
      <c r="A19" s="2">
        <f>'Link In'!J17</f>
        <v>0</v>
      </c>
      <c r="B19" s="12" t="str">
        <f>'Link In'!K17</f>
        <v/>
      </c>
      <c r="C19" s="37">
        <f>'Link In'!Y17</f>
        <v>0</v>
      </c>
      <c r="D19" s="37">
        <f t="shared" si="0"/>
        <v>0</v>
      </c>
      <c r="E19" s="40">
        <f>SUM(C19/$C$30)*$E$30</f>
        <v>0</v>
      </c>
    </row>
    <row r="20" spans="1:5" hidden="1">
      <c r="B20" s="12"/>
      <c r="C20" s="37"/>
      <c r="D20" s="37"/>
      <c r="E20" s="37"/>
    </row>
    <row r="21" spans="1:5" hidden="1">
      <c r="B21" s="12"/>
      <c r="C21" s="37"/>
      <c r="D21" s="37"/>
      <c r="E21" s="37"/>
    </row>
    <row r="22" spans="1:5" hidden="1">
      <c r="B22" s="12"/>
      <c r="C22" s="37"/>
      <c r="D22" s="37"/>
      <c r="E22" s="37"/>
    </row>
    <row r="23" spans="1:5" hidden="1">
      <c r="B23" s="12"/>
      <c r="C23" s="37"/>
      <c r="D23" s="37"/>
      <c r="E23" s="37"/>
    </row>
    <row r="24" spans="1:5" hidden="1">
      <c r="B24" s="12"/>
      <c r="C24" s="37"/>
      <c r="D24" s="37"/>
      <c r="E24" s="37"/>
    </row>
    <row r="25" spans="1:5" hidden="1">
      <c r="B25" s="12"/>
      <c r="C25" s="37"/>
      <c r="D25" s="37"/>
      <c r="E25" s="37"/>
    </row>
    <row r="26" spans="1:5" hidden="1">
      <c r="B26" s="12"/>
      <c r="C26" s="37"/>
      <c r="D26" s="37"/>
      <c r="E26" s="37"/>
    </row>
    <row r="27" spans="1:5" hidden="1">
      <c r="B27" s="12"/>
      <c r="C27" s="37"/>
      <c r="D27" s="37"/>
      <c r="E27" s="37"/>
    </row>
    <row r="28" spans="1:5" hidden="1">
      <c r="B28" s="12"/>
      <c r="C28" s="37"/>
      <c r="D28" s="37"/>
      <c r="E28" s="37"/>
    </row>
    <row r="29" spans="1:5">
      <c r="B29" s="12"/>
      <c r="C29" s="37"/>
      <c r="D29" s="37"/>
      <c r="E29" s="37"/>
    </row>
    <row r="30" spans="1:5" ht="15" thickBot="1">
      <c r="C30" s="38">
        <f>SUM(C14:C29)</f>
        <v>7988</v>
      </c>
      <c r="D30" s="38">
        <f>SUM(D14:D29)</f>
        <v>-7988</v>
      </c>
      <c r="E30" s="38">
        <v>0</v>
      </c>
    </row>
    <row r="31" spans="1:5" ht="15" thickTop="1"/>
  </sheetData>
  <mergeCells count="4">
    <mergeCell ref="A4:E4"/>
    <mergeCell ref="A5:E5"/>
    <mergeCell ref="A6:E6"/>
    <mergeCell ref="A7:E7"/>
  </mergeCells>
  <pageMargins left="0.75" right="0.75" top="1.5" bottom="0.75" header="0.3" footer="0.3"/>
  <pageSetup orientation="landscape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F25" sqref="F25"/>
    </sheetView>
  </sheetViews>
  <sheetFormatPr defaultColWidth="9.109375" defaultRowHeight="14.4"/>
  <cols>
    <col min="1" max="1" width="12" style="2" customWidth="1"/>
    <col min="2" max="2" width="21.33203125" style="2" customWidth="1"/>
    <col min="3" max="14" width="10.6640625" style="2" customWidth="1"/>
    <col min="15" max="15" width="18.88671875" style="2" customWidth="1"/>
    <col min="16" max="16384" width="9.109375" style="2"/>
  </cols>
  <sheetData>
    <row r="1" spans="1:15">
      <c r="A1" s="1" t="s">
        <v>10</v>
      </c>
      <c r="B1" s="1"/>
      <c r="C1" s="1"/>
      <c r="D1" s="1"/>
      <c r="O1" s="4" t="str">
        <f>'Link In'!A25</f>
        <v>W/P - 3-17</v>
      </c>
    </row>
    <row r="2" spans="1:15">
      <c r="A2" s="1" t="s">
        <v>11</v>
      </c>
      <c r="B2" s="1"/>
      <c r="C2" s="1"/>
      <c r="D2" s="1"/>
      <c r="O2" s="5" t="str">
        <f ca="1">RIGHT(CELL("filename",$A$1),LEN(CELL("filename",$A$1))-SEARCH("\O&amp;M",CELL("filename",$A$1),1))</f>
        <v>O&amp;M\[KAWC 2018 Rate Case - Advertising &amp; Marketing Exhibit.xlsx]Base &amp; Forecast Detail</v>
      </c>
    </row>
    <row r="3" spans="1:15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>
      <c r="A4" s="65" t="str">
        <f>'Link In'!A3</f>
        <v>Case No. 2018-00358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>
      <c r="A5" s="65" t="str">
        <f>'Link In'!A7</f>
        <v>Base Year for the 12 Months Ended February 28, 2019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>
      <c r="A6" s="65" t="str">
        <f>'Link In'!A9</f>
        <v>Forecast Year for the 12 Months Ended June 30, 2020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>
      <c r="A7" s="65" t="str">
        <f>'Link In'!A22</f>
        <v>Advertising and Marketing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>
      <c r="A8" s="6" t="str">
        <f>'Link In'!A20</f>
        <v>Witness Responsible:   James Pellock</v>
      </c>
    </row>
    <row r="9" spans="1:15">
      <c r="A9" s="26" t="str">
        <f>'Link In'!A15</f>
        <v>Type of Filing: __X__ Original  _____ Updated  _____ Revised</v>
      </c>
    </row>
    <row r="10" spans="1:15">
      <c r="A10" s="26"/>
    </row>
    <row r="11" spans="1:15">
      <c r="C11" s="67" t="str">
        <f>'Link In'!A7</f>
        <v>Base Year for the 12 Months Ended February 28, 2019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>
      <c r="A12" s="11" t="s">
        <v>14</v>
      </c>
      <c r="B12" s="11" t="s">
        <v>6</v>
      </c>
      <c r="C12" s="33">
        <f>+'Link In'!M10</f>
        <v>43160</v>
      </c>
      <c r="D12" s="33">
        <f>+'Link In'!N10</f>
        <v>43191</v>
      </c>
      <c r="E12" s="33">
        <f>+'Link In'!O10</f>
        <v>43221</v>
      </c>
      <c r="F12" s="33">
        <f>+'Link In'!P10</f>
        <v>43252</v>
      </c>
      <c r="G12" s="33">
        <f>+'Link In'!Q10</f>
        <v>43282</v>
      </c>
      <c r="H12" s="33">
        <f>+'Link In'!R10</f>
        <v>43313</v>
      </c>
      <c r="I12" s="33">
        <f>+'Link In'!S10</f>
        <v>43344</v>
      </c>
      <c r="J12" s="33">
        <f>+'Link In'!T10</f>
        <v>43374</v>
      </c>
      <c r="K12" s="33">
        <f>+'Link In'!U10</f>
        <v>43405</v>
      </c>
      <c r="L12" s="33">
        <f>+'Link In'!V10</f>
        <v>43435</v>
      </c>
      <c r="M12" s="33">
        <f>+'Link In'!W10</f>
        <v>43466</v>
      </c>
      <c r="N12" s="33">
        <f>+'Link In'!X10</f>
        <v>43497</v>
      </c>
      <c r="O12" s="11" t="s">
        <v>7</v>
      </c>
    </row>
    <row r="13" spans="1:15">
      <c r="A13" s="45"/>
      <c r="B13" s="45"/>
      <c r="C13" s="45"/>
    </row>
    <row r="14" spans="1:15">
      <c r="A14" s="2">
        <f>'Link In'!J12</f>
        <v>52503000</v>
      </c>
      <c r="B14" s="12" t="str">
        <f>'Link In'!K12</f>
        <v>Advertising</v>
      </c>
      <c r="C14" s="47">
        <f>'Link In'!M12</f>
        <v>-399</v>
      </c>
      <c r="D14" s="47">
        <f>'Link In'!N12</f>
        <v>118</v>
      </c>
      <c r="E14" s="47">
        <f>'Link In'!O12</f>
        <v>405</v>
      </c>
      <c r="F14" s="47">
        <f>'Link In'!P12</f>
        <v>1455</v>
      </c>
      <c r="G14" s="47">
        <f>'Link In'!Q12</f>
        <v>144</v>
      </c>
      <c r="H14" s="47">
        <f>'Link In'!R12</f>
        <v>713</v>
      </c>
      <c r="I14" s="47">
        <f>'Link In'!S12</f>
        <v>1000</v>
      </c>
      <c r="J14" s="47">
        <f>'Link In'!T12</f>
        <v>1000</v>
      </c>
      <c r="K14" s="47">
        <f>'Link In'!U12</f>
        <v>750</v>
      </c>
      <c r="L14" s="47">
        <f>'Link In'!V12</f>
        <v>1052</v>
      </c>
      <c r="M14" s="47">
        <f>'Link In'!W12</f>
        <v>1000</v>
      </c>
      <c r="N14" s="47">
        <f>'Link In'!X12</f>
        <v>750</v>
      </c>
      <c r="O14" s="36">
        <f t="shared" ref="O14:O23" si="0">SUM(C14:N14)</f>
        <v>7988</v>
      </c>
    </row>
    <row r="15" spans="1:15" hidden="1">
      <c r="A15" s="2">
        <f>'Link In'!J13</f>
        <v>0</v>
      </c>
      <c r="B15" s="12" t="str">
        <f>'Link In'!K13</f>
        <v/>
      </c>
      <c r="C15" s="43" t="str">
        <f>'Link In'!M13</f>
        <v/>
      </c>
      <c r="D15" s="43" t="str">
        <f>'Link In'!N13</f>
        <v/>
      </c>
      <c r="E15" s="43" t="str">
        <f>'Link In'!O13</f>
        <v/>
      </c>
      <c r="F15" s="43" t="str">
        <f>'Link In'!P13</f>
        <v/>
      </c>
      <c r="G15" s="43" t="str">
        <f>'Link In'!Q13</f>
        <v/>
      </c>
      <c r="H15" s="43" t="str">
        <f>'Link In'!R13</f>
        <v/>
      </c>
      <c r="I15" s="43" t="str">
        <f>'Link In'!S13</f>
        <v/>
      </c>
      <c r="J15" s="43" t="str">
        <f>'Link In'!T13</f>
        <v/>
      </c>
      <c r="K15" s="43" t="str">
        <f>'Link In'!U13</f>
        <v/>
      </c>
      <c r="L15" s="43" t="str">
        <f>'Link In'!V13</f>
        <v/>
      </c>
      <c r="M15" s="43" t="str">
        <f>'Link In'!W13</f>
        <v/>
      </c>
      <c r="N15" s="43" t="str">
        <f>'Link In'!X13</f>
        <v/>
      </c>
      <c r="O15" s="37">
        <f t="shared" si="0"/>
        <v>0</v>
      </c>
    </row>
    <row r="16" spans="1:15" hidden="1">
      <c r="A16" s="2">
        <f>'Link In'!J14</f>
        <v>0</v>
      </c>
      <c r="B16" s="12" t="str">
        <f>'Link In'!K14</f>
        <v/>
      </c>
      <c r="C16" s="43" t="str">
        <f>'Link In'!M14</f>
        <v/>
      </c>
      <c r="D16" s="43" t="str">
        <f>'Link In'!N14</f>
        <v/>
      </c>
      <c r="E16" s="43" t="str">
        <f>'Link In'!O14</f>
        <v/>
      </c>
      <c r="F16" s="43" t="str">
        <f>'Link In'!P14</f>
        <v/>
      </c>
      <c r="G16" s="43" t="str">
        <f>'Link In'!Q14</f>
        <v/>
      </c>
      <c r="H16" s="43" t="str">
        <f>'Link In'!R14</f>
        <v/>
      </c>
      <c r="I16" s="43" t="str">
        <f>'Link In'!S14</f>
        <v/>
      </c>
      <c r="J16" s="43" t="str">
        <f>'Link In'!T14</f>
        <v/>
      </c>
      <c r="K16" s="43" t="str">
        <f>'Link In'!U14</f>
        <v/>
      </c>
      <c r="L16" s="43" t="str">
        <f>'Link In'!V14</f>
        <v/>
      </c>
      <c r="M16" s="43" t="str">
        <f>'Link In'!W14</f>
        <v/>
      </c>
      <c r="N16" s="43" t="str">
        <f>'Link In'!X14</f>
        <v/>
      </c>
      <c r="O16" s="37">
        <f t="shared" si="0"/>
        <v>0</v>
      </c>
    </row>
    <row r="17" spans="1:15" hidden="1">
      <c r="A17" s="2">
        <f>'Link In'!J15</f>
        <v>0</v>
      </c>
      <c r="B17" s="12" t="str">
        <f>'Link In'!K15</f>
        <v/>
      </c>
      <c r="C17" s="43" t="str">
        <f>'Link In'!M15</f>
        <v/>
      </c>
      <c r="D17" s="43" t="str">
        <f>'Link In'!N15</f>
        <v/>
      </c>
      <c r="E17" s="43" t="str">
        <f>'Link In'!O15</f>
        <v/>
      </c>
      <c r="F17" s="43" t="str">
        <f>'Link In'!P15</f>
        <v/>
      </c>
      <c r="G17" s="43" t="str">
        <f>'Link In'!Q15</f>
        <v/>
      </c>
      <c r="H17" s="43" t="str">
        <f>'Link In'!R15</f>
        <v/>
      </c>
      <c r="I17" s="43" t="str">
        <f>'Link In'!S15</f>
        <v/>
      </c>
      <c r="J17" s="43" t="str">
        <f>'Link In'!T15</f>
        <v/>
      </c>
      <c r="K17" s="43" t="str">
        <f>'Link In'!U15</f>
        <v/>
      </c>
      <c r="L17" s="43" t="str">
        <f>'Link In'!V15</f>
        <v/>
      </c>
      <c r="M17" s="43" t="str">
        <f>'Link In'!W15</f>
        <v/>
      </c>
      <c r="N17" s="43" t="str">
        <f>'Link In'!X15</f>
        <v/>
      </c>
      <c r="O17" s="37">
        <f t="shared" si="0"/>
        <v>0</v>
      </c>
    </row>
    <row r="18" spans="1:15" hidden="1">
      <c r="A18" s="2">
        <f>'Link In'!J16</f>
        <v>0</v>
      </c>
      <c r="B18" s="12" t="str">
        <f>'Link In'!K16</f>
        <v/>
      </c>
      <c r="C18" s="43" t="str">
        <f>'Link In'!M16</f>
        <v/>
      </c>
      <c r="D18" s="43" t="str">
        <f>'Link In'!N16</f>
        <v/>
      </c>
      <c r="E18" s="43" t="str">
        <f>'Link In'!O16</f>
        <v/>
      </c>
      <c r="F18" s="43" t="str">
        <f>'Link In'!P16</f>
        <v/>
      </c>
      <c r="G18" s="43" t="str">
        <f>'Link In'!Q16</f>
        <v/>
      </c>
      <c r="H18" s="43" t="str">
        <f>'Link In'!R16</f>
        <v/>
      </c>
      <c r="I18" s="43" t="str">
        <f>'Link In'!S16</f>
        <v/>
      </c>
      <c r="J18" s="43" t="str">
        <f>'Link In'!T16</f>
        <v/>
      </c>
      <c r="K18" s="43" t="str">
        <f>'Link In'!U16</f>
        <v/>
      </c>
      <c r="L18" s="43" t="str">
        <f>'Link In'!V16</f>
        <v/>
      </c>
      <c r="M18" s="43" t="str">
        <f>'Link In'!W16</f>
        <v/>
      </c>
      <c r="N18" s="43" t="str">
        <f>'Link In'!X16</f>
        <v/>
      </c>
      <c r="O18" s="37">
        <f t="shared" si="0"/>
        <v>0</v>
      </c>
    </row>
    <row r="19" spans="1:15" hidden="1">
      <c r="A19" s="2">
        <f>'Link In'!J17</f>
        <v>0</v>
      </c>
      <c r="B19" s="12" t="str">
        <f>'Link In'!K17</f>
        <v/>
      </c>
      <c r="C19" s="43" t="str">
        <f>'Link In'!M17</f>
        <v/>
      </c>
      <c r="D19" s="43" t="str">
        <f>'Link In'!N17</f>
        <v/>
      </c>
      <c r="E19" s="43" t="str">
        <f>'Link In'!O17</f>
        <v/>
      </c>
      <c r="F19" s="43" t="str">
        <f>'Link In'!P17</f>
        <v/>
      </c>
      <c r="G19" s="43" t="str">
        <f>'Link In'!Q17</f>
        <v/>
      </c>
      <c r="H19" s="43" t="str">
        <f>'Link In'!R17</f>
        <v/>
      </c>
      <c r="I19" s="43" t="str">
        <f>'Link In'!S17</f>
        <v/>
      </c>
      <c r="J19" s="43" t="str">
        <f>'Link In'!T17</f>
        <v/>
      </c>
      <c r="K19" s="43" t="str">
        <f>'Link In'!U17</f>
        <v/>
      </c>
      <c r="L19" s="43" t="str">
        <f>'Link In'!V17</f>
        <v/>
      </c>
      <c r="M19" s="43" t="str">
        <f>'Link In'!W17</f>
        <v/>
      </c>
      <c r="N19" s="43" t="str">
        <f>'Link In'!X17</f>
        <v/>
      </c>
      <c r="O19" s="37">
        <f t="shared" si="0"/>
        <v>0</v>
      </c>
    </row>
    <row r="20" spans="1:15" hidden="1">
      <c r="B20" s="12"/>
      <c r="C20" s="43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f t="shared" si="0"/>
        <v>0</v>
      </c>
    </row>
    <row r="21" spans="1:15" hidden="1">
      <c r="B21" s="12"/>
      <c r="C21" s="43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f t="shared" si="0"/>
        <v>0</v>
      </c>
    </row>
    <row r="22" spans="1:15" hidden="1">
      <c r="B22" s="12"/>
      <c r="C22" s="4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>
        <f t="shared" si="0"/>
        <v>0</v>
      </c>
    </row>
    <row r="23" spans="1:15" hidden="1">
      <c r="B23" s="12"/>
      <c r="C23" s="43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>
        <f t="shared" si="0"/>
        <v>0</v>
      </c>
    </row>
    <row r="24" spans="1:15">
      <c r="A24" s="45"/>
      <c r="B24" s="45"/>
      <c r="C24" s="4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>
      <c r="A25" s="45"/>
      <c r="B25" s="45"/>
      <c r="C25" s="46"/>
      <c r="O25" s="48">
        <f>SUM(O14:O24)</f>
        <v>7988</v>
      </c>
    </row>
    <row r="26" spans="1:15">
      <c r="A26" s="45"/>
      <c r="B26" s="45"/>
      <c r="C26" s="46"/>
    </row>
    <row r="27" spans="1:15">
      <c r="C27" s="67" t="str">
        <f>'Link In'!A9</f>
        <v>Forecast Year for the 12 Months Ended June 30, 2020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>
      <c r="A28" s="11" t="s">
        <v>14</v>
      </c>
      <c r="B28" s="11" t="s">
        <v>6</v>
      </c>
      <c r="C28" s="33">
        <f>+'Link In'!M29</f>
        <v>43647</v>
      </c>
      <c r="D28" s="33">
        <f>+'Link In'!N29</f>
        <v>43678</v>
      </c>
      <c r="E28" s="33">
        <f>+'Link In'!O29</f>
        <v>43709</v>
      </c>
      <c r="F28" s="33">
        <f>+'Link In'!P29</f>
        <v>43739</v>
      </c>
      <c r="G28" s="33">
        <f>+'Link In'!Q29</f>
        <v>43770</v>
      </c>
      <c r="H28" s="33">
        <f>+'Link In'!R29</f>
        <v>43800</v>
      </c>
      <c r="I28" s="33">
        <f>+'Link In'!S29</f>
        <v>43831</v>
      </c>
      <c r="J28" s="33">
        <f>+'Link In'!T29</f>
        <v>43862</v>
      </c>
      <c r="K28" s="33">
        <f>+'Link In'!U29</f>
        <v>43891</v>
      </c>
      <c r="L28" s="33">
        <f>+'Link In'!V29</f>
        <v>43922</v>
      </c>
      <c r="M28" s="33">
        <f>+'Link In'!W29</f>
        <v>43952</v>
      </c>
      <c r="N28" s="33">
        <f>+'Link In'!X29</f>
        <v>43983</v>
      </c>
      <c r="O28" s="11" t="s">
        <v>27</v>
      </c>
    </row>
    <row r="30" spans="1:15">
      <c r="A30" s="2">
        <f>'Link In'!J31</f>
        <v>52503000</v>
      </c>
      <c r="B30" s="2" t="str">
        <f>'Link In'!K31</f>
        <v>Advertising</v>
      </c>
      <c r="C30" s="47">
        <f>'Link In'!M31</f>
        <v>1000</v>
      </c>
      <c r="D30" s="47">
        <f>'Link In'!N31</f>
        <v>750</v>
      </c>
      <c r="E30" s="47">
        <f>'Link In'!O31</f>
        <v>1000</v>
      </c>
      <c r="F30" s="47">
        <f>'Link In'!P31</f>
        <v>1000</v>
      </c>
      <c r="G30" s="47">
        <f>'Link In'!Q31</f>
        <v>750</v>
      </c>
      <c r="H30" s="47">
        <f>'Link In'!R31</f>
        <v>1000</v>
      </c>
      <c r="I30" s="47">
        <f>'Link In'!S31</f>
        <v>1100</v>
      </c>
      <c r="J30" s="47">
        <f>'Link In'!T31</f>
        <v>825</v>
      </c>
      <c r="K30" s="47">
        <f>'Link In'!U31</f>
        <v>1100</v>
      </c>
      <c r="L30" s="47">
        <f>'Link In'!V31</f>
        <v>1100</v>
      </c>
      <c r="M30" s="47">
        <f>'Link In'!W31</f>
        <v>825</v>
      </c>
      <c r="N30" s="47">
        <f>'Link In'!X31</f>
        <v>1100</v>
      </c>
      <c r="O30" s="47">
        <f>SUM(C30:N30)</f>
        <v>11550</v>
      </c>
    </row>
    <row r="31" spans="1:15" hidden="1">
      <c r="A31" s="2">
        <f>'Link In'!J32</f>
        <v>0</v>
      </c>
      <c r="B31" s="2" t="str">
        <f>'Link In'!K32</f>
        <v/>
      </c>
      <c r="C31" s="41" t="str">
        <f>'Link In'!M32</f>
        <v/>
      </c>
      <c r="D31" s="41" t="str">
        <f>'Link In'!N32</f>
        <v/>
      </c>
      <c r="E31" s="41" t="str">
        <f>'Link In'!O32</f>
        <v/>
      </c>
      <c r="F31" s="41" t="str">
        <f>'Link In'!P32</f>
        <v/>
      </c>
      <c r="G31" s="41" t="str">
        <f>'Link In'!Q32</f>
        <v/>
      </c>
      <c r="H31" s="41" t="str">
        <f>'Link In'!R32</f>
        <v/>
      </c>
      <c r="I31" s="41" t="str">
        <f>'Link In'!S32</f>
        <v/>
      </c>
      <c r="J31" s="41" t="str">
        <f>'Link In'!T32</f>
        <v/>
      </c>
      <c r="K31" s="41" t="str">
        <f>'Link In'!U32</f>
        <v/>
      </c>
      <c r="L31" s="41" t="str">
        <f>'Link In'!V32</f>
        <v/>
      </c>
      <c r="M31" s="41" t="str">
        <f>'Link In'!W32</f>
        <v/>
      </c>
      <c r="N31" s="41" t="str">
        <f>'Link In'!X32</f>
        <v/>
      </c>
      <c r="O31" s="41">
        <f>SUM(C31:N31)</f>
        <v>0</v>
      </c>
    </row>
    <row r="32" spans="1:15" hidden="1">
      <c r="A32" s="2">
        <f>'Link In'!J33</f>
        <v>0</v>
      </c>
      <c r="B32" s="2" t="str">
        <f>'Link In'!K33</f>
        <v/>
      </c>
      <c r="C32" s="41" t="str">
        <f>'Link In'!M33</f>
        <v/>
      </c>
      <c r="D32" s="41" t="str">
        <f>'Link In'!N33</f>
        <v/>
      </c>
      <c r="E32" s="41" t="str">
        <f>'Link In'!O33</f>
        <v/>
      </c>
      <c r="F32" s="41" t="str">
        <f>'Link In'!P33</f>
        <v/>
      </c>
      <c r="G32" s="41" t="str">
        <f>'Link In'!Q33</f>
        <v/>
      </c>
      <c r="H32" s="41" t="str">
        <f>'Link In'!R33</f>
        <v/>
      </c>
      <c r="I32" s="41" t="str">
        <f>'Link In'!S33</f>
        <v/>
      </c>
      <c r="J32" s="41" t="str">
        <f>'Link In'!T33</f>
        <v/>
      </c>
      <c r="K32" s="41" t="str">
        <f>'Link In'!U33</f>
        <v/>
      </c>
      <c r="L32" s="41" t="str">
        <f>'Link In'!V33</f>
        <v/>
      </c>
      <c r="M32" s="41" t="str">
        <f>'Link In'!W33</f>
        <v/>
      </c>
      <c r="N32" s="41" t="str">
        <f>'Link In'!X33</f>
        <v/>
      </c>
      <c r="O32" s="41">
        <f>SUM(C32:N32)</f>
        <v>0</v>
      </c>
    </row>
    <row r="33" spans="1:15" hidden="1">
      <c r="A33" s="2">
        <f>'Link In'!J34</f>
        <v>0</v>
      </c>
      <c r="B33" s="2" t="str">
        <f>'Link In'!K34</f>
        <v/>
      </c>
      <c r="C33" s="41" t="str">
        <f>'Link In'!M34</f>
        <v/>
      </c>
      <c r="D33" s="41" t="str">
        <f>'Link In'!N34</f>
        <v/>
      </c>
      <c r="E33" s="41" t="str">
        <f>'Link In'!O34</f>
        <v/>
      </c>
      <c r="F33" s="41" t="str">
        <f>'Link In'!P34</f>
        <v/>
      </c>
      <c r="G33" s="41" t="str">
        <f>'Link In'!Q34</f>
        <v/>
      </c>
      <c r="H33" s="41" t="str">
        <f>'Link In'!R34</f>
        <v/>
      </c>
      <c r="I33" s="41" t="str">
        <f>'Link In'!S34</f>
        <v/>
      </c>
      <c r="J33" s="41" t="str">
        <f>'Link In'!T34</f>
        <v/>
      </c>
      <c r="K33" s="41" t="str">
        <f>'Link In'!U34</f>
        <v/>
      </c>
      <c r="L33" s="41" t="str">
        <f>'Link In'!V34</f>
        <v/>
      </c>
      <c r="M33" s="41" t="str">
        <f>'Link In'!W34</f>
        <v/>
      </c>
      <c r="N33" s="41" t="str">
        <f>'Link In'!X34</f>
        <v/>
      </c>
      <c r="O33" s="41">
        <f>SUM(C33:N33)</f>
        <v>0</v>
      </c>
    </row>
    <row r="34" spans="1:15" hidden="1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5">
        <f t="shared" ref="O34:O35" si="1">SUM(C34:N34)</f>
        <v>0</v>
      </c>
    </row>
    <row r="35" spans="1:15" hidden="1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5">
        <f t="shared" si="1"/>
        <v>0</v>
      </c>
    </row>
    <row r="37" spans="1:15">
      <c r="O37" s="48">
        <f>SUM(O30:O36)</f>
        <v>11550</v>
      </c>
    </row>
  </sheetData>
  <mergeCells count="7">
    <mergeCell ref="C27:O27"/>
    <mergeCell ref="A3:O3"/>
    <mergeCell ref="A4:O4"/>
    <mergeCell ref="A5:O5"/>
    <mergeCell ref="A6:O6"/>
    <mergeCell ref="A7:O7"/>
    <mergeCell ref="C11:O11"/>
  </mergeCells>
  <pageMargins left="0.75" right="0.75" top="1.5" bottom="0.75" header="0.3" footer="0.3"/>
  <pageSetup scale="67" orientation="landscape" verticalDpi="3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/>
  </sheetViews>
  <sheetFormatPr defaultColWidth="9.109375" defaultRowHeight="14.4"/>
  <cols>
    <col min="1" max="16384" width="9.109375" style="2"/>
  </cols>
  <sheetData>
    <row r="1" spans="1:1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- 3-17</v>
      </c>
    </row>
    <row r="2" spans="1:1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Advertising &amp; Marketing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8</v>
      </c>
    </row>
    <row r="7" spans="1:12">
      <c r="A7" s="6" t="s">
        <v>16</v>
      </c>
      <c r="B7" s="55" t="s">
        <v>35</v>
      </c>
    </row>
    <row r="8" spans="1:12">
      <c r="B8" s="55" t="s">
        <v>30</v>
      </c>
    </row>
    <row r="11" spans="1:12">
      <c r="A11" s="6" t="s">
        <v>31</v>
      </c>
      <c r="B11" s="2" t="s">
        <v>33</v>
      </c>
    </row>
    <row r="12" spans="1:12">
      <c r="B12" s="2" t="s">
        <v>34</v>
      </c>
    </row>
  </sheetData>
  <pageMargins left="0.75" right="0.75" top="1.5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Link In</vt:lpstr>
      <vt:lpstr>Link Out</vt:lpstr>
      <vt:lpstr>Exhibit</vt:lpstr>
      <vt:lpstr>Summary by Account</vt:lpstr>
      <vt:lpstr>Base &amp; Forecast Detail</vt:lpstr>
      <vt:lpstr>Notes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2018-12-05T17:56:07Z</cp:lastPrinted>
  <dcterms:created xsi:type="dcterms:W3CDTF">2012-08-27T14:54:09Z</dcterms:created>
  <dcterms:modified xsi:type="dcterms:W3CDTF">2019-04-11T12:03:04Z</dcterms:modified>
</cp:coreProperties>
</file>