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I39"/>
  <c r="H38"/>
  <c r="I38" s="1"/>
  <c r="E38"/>
  <c r="F39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<sst xmlns="http://schemas.openxmlformats.org/spreadsheetml/2006/main" count="71" uniqueCount="38">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</sst>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H39" sqref="H39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43405</v>
      </c>
      <c r="B9" s="2">
        <v>144480000</v>
      </c>
      <c r="C9" s="2">
        <v>144416000</v>
      </c>
      <c r="D9" s="2">
        <v>345410000</v>
      </c>
      <c r="E9" s="2">
        <v>345365000</v>
      </c>
      <c r="F9" s="20">
        <f>(B9-C9)-(D9-E9)</f>
        <v>19000</v>
      </c>
      <c r="G9" s="50">
        <v>481925000</v>
      </c>
      <c r="H9" s="2">
        <v>481876000</v>
      </c>
      <c r="I9" s="20">
        <f>G9-H9</f>
        <v>49000</v>
      </c>
      <c r="J9" s="26">
        <f t="shared" ref="J9:J39" si="0">+F9+I9</f>
        <v>68000</v>
      </c>
      <c r="K9" s="29">
        <f>+J9</f>
        <v>68000</v>
      </c>
      <c r="L9" s="2">
        <f>+K9/1</f>
        <v>68000</v>
      </c>
      <c r="M9" s="37">
        <f>L9/24</f>
        <v>2833.3333333333335</v>
      </c>
      <c r="N9" s="38">
        <f>L9/247</f>
        <v>275.30364372469637</v>
      </c>
      <c r="O9" s="40">
        <f>L9*31</f>
        <v>2108000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49000</v>
      </c>
      <c r="W9" s="43">
        <f>J9/315</f>
        <v>215.87301587301587</v>
      </c>
    </row>
    <row r="10" spans="1:23">
      <c r="A10" s="65">
        <f>A9+1</f>
        <v>43406</v>
      </c>
      <c r="B10" s="2">
        <v>144541000</v>
      </c>
      <c r="C10" s="12">
        <f>+B9</f>
        <v>144480000</v>
      </c>
      <c r="D10" s="2">
        <v>345450000</v>
      </c>
      <c r="E10" s="12">
        <f>+D9</f>
        <v>345410000</v>
      </c>
      <c r="F10" s="20">
        <f>(B10-C10)-(D10-E10)</f>
        <v>21000</v>
      </c>
      <c r="G10" s="50">
        <v>481971000</v>
      </c>
      <c r="H10" s="12">
        <f t="shared" ref="H10:H16" si="1">+G9</f>
        <v>481925000</v>
      </c>
      <c r="I10" s="20">
        <f>G10-H10</f>
        <v>46000</v>
      </c>
      <c r="J10" s="26">
        <f t="shared" si="0"/>
        <v>67000</v>
      </c>
      <c r="K10" s="29">
        <f>+K9+J10</f>
        <v>135000</v>
      </c>
      <c r="L10" s="2">
        <f>+K10/2</f>
        <v>67500</v>
      </c>
      <c r="M10" s="37">
        <f t="shared" ref="M10:M39" si="2">L10/24</f>
        <v>2812.5</v>
      </c>
      <c r="N10" s="38">
        <f t="shared" ref="N10:N39" si="3">L10/247</f>
        <v>273.27935222672068</v>
      </c>
      <c r="O10" s="40">
        <f t="shared" ref="O10:O39" si="4">L10*31</f>
        <v>2092500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95000</v>
      </c>
      <c r="W10" s="43">
        <f t="shared" ref="W10:W39" si="7">J10/315</f>
        <v>212.69841269841271</v>
      </c>
    </row>
    <row r="11" spans="1:23">
      <c r="A11" s="65">
        <f t="shared" ref="A11:A38" si="8">A10+1</f>
        <v>43407</v>
      </c>
      <c r="B11" s="2">
        <v>144593000</v>
      </c>
      <c r="C11" s="12">
        <f>+B10</f>
        <v>144541000</v>
      </c>
      <c r="D11" s="2">
        <v>345485000</v>
      </c>
      <c r="E11" s="12">
        <f>+D10</f>
        <v>345450000</v>
      </c>
      <c r="F11" s="20">
        <f>(B11-C11)-(D11-E11)</f>
        <v>17000</v>
      </c>
      <c r="G11" s="2">
        <v>482015000</v>
      </c>
      <c r="H11" s="12">
        <f t="shared" si="1"/>
        <v>481971000</v>
      </c>
      <c r="I11" s="20">
        <f>G11-H11</f>
        <v>44000</v>
      </c>
      <c r="J11" s="26">
        <f t="shared" si="0"/>
        <v>61000</v>
      </c>
      <c r="K11" s="29">
        <f t="shared" ref="K11:K39" si="9">+K10+J11</f>
        <v>196000</v>
      </c>
      <c r="L11" s="34">
        <f>+K11/3</f>
        <v>65333.333333333336</v>
      </c>
      <c r="M11" s="37">
        <f t="shared" si="2"/>
        <v>2722.2222222222222</v>
      </c>
      <c r="N11" s="38">
        <f t="shared" si="3"/>
        <v>264.50742240215925</v>
      </c>
      <c r="O11" s="57">
        <f t="shared" si="4"/>
        <v>2025333.3333333335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139000</v>
      </c>
      <c r="W11" s="43">
        <f t="shared" si="7"/>
        <v>193.65079365079364</v>
      </c>
    </row>
    <row r="12" spans="1:23">
      <c r="A12" s="65">
        <f t="shared" si="8"/>
        <v>43408</v>
      </c>
      <c r="B12" s="2">
        <v>144648000</v>
      </c>
      <c r="C12" s="12">
        <f t="shared" ref="C12:C39" si="11">+B11</f>
        <v>144593000</v>
      </c>
      <c r="D12" s="2">
        <v>345520000</v>
      </c>
      <c r="E12" s="12">
        <f>+D11</f>
        <v>345485000</v>
      </c>
      <c r="F12" s="20">
        <f>(B12-C12)-(D12-E12)</f>
        <v>20000</v>
      </c>
      <c r="G12" s="2">
        <v>482058000</v>
      </c>
      <c r="H12" s="12">
        <f t="shared" si="1"/>
        <v>482015000</v>
      </c>
      <c r="I12" s="20">
        <f>G12-H12</f>
        <v>43000</v>
      </c>
      <c r="J12" s="26">
        <f t="shared" si="0"/>
        <v>63000</v>
      </c>
      <c r="K12" s="29">
        <f t="shared" si="9"/>
        <v>259000</v>
      </c>
      <c r="L12" s="2">
        <f>+K12/4</f>
        <v>64750</v>
      </c>
      <c r="M12" s="37">
        <f t="shared" si="2"/>
        <v>2697.9166666666665</v>
      </c>
      <c r="N12" s="38">
        <f t="shared" si="3"/>
        <v>262.14574898785423</v>
      </c>
      <c r="O12" s="40">
        <f t="shared" si="4"/>
        <v>2007250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182000</v>
      </c>
      <c r="W12" s="43">
        <f t="shared" si="7"/>
        <v>200</v>
      </c>
    </row>
    <row r="13" spans="1:23">
      <c r="A13" s="65">
        <f t="shared" si="8"/>
        <v>43409</v>
      </c>
      <c r="B13" s="2">
        <v>144648000</v>
      </c>
      <c r="C13" s="12">
        <f>+B12</f>
        <v>144648000</v>
      </c>
      <c r="D13" s="2">
        <v>345520000</v>
      </c>
      <c r="E13" s="12">
        <f t="shared" ref="E13:E32" si="13">+D12</f>
        <v>345520000</v>
      </c>
      <c r="F13" s="20">
        <f>(B13-C13)-(D13-E13)</f>
        <v>0</v>
      </c>
      <c r="G13" s="2">
        <v>482102000</v>
      </c>
      <c r="H13" s="12">
        <f t="shared" si="1"/>
        <v>482058000</v>
      </c>
      <c r="I13" s="20">
        <f t="shared" ref="I13:I39" si="14">G13-H13</f>
        <v>44000</v>
      </c>
      <c r="J13" s="26">
        <f t="shared" si="0"/>
        <v>44000</v>
      </c>
      <c r="K13" s="29">
        <f t="shared" si="9"/>
        <v>303000</v>
      </c>
      <c r="L13" s="2">
        <f>+K13/5</f>
        <v>60600</v>
      </c>
      <c r="M13" s="37">
        <f t="shared" si="2"/>
        <v>2525</v>
      </c>
      <c r="N13" s="38">
        <f t="shared" si="3"/>
        <v>245.34412955465586</v>
      </c>
      <c r="O13" s="40">
        <f t="shared" si="4"/>
        <v>1878600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226000</v>
      </c>
      <c r="W13" s="43">
        <f t="shared" si="7"/>
        <v>139.68253968253967</v>
      </c>
    </row>
    <row r="14" spans="1:23">
      <c r="A14" s="65">
        <f t="shared" si="8"/>
        <v>43410</v>
      </c>
      <c r="B14" s="2">
        <v>144769000</v>
      </c>
      <c r="C14" s="12">
        <f>+B13</f>
        <v>144648000</v>
      </c>
      <c r="D14" s="2">
        <v>345605000</v>
      </c>
      <c r="E14" s="12">
        <f>+D13</f>
        <v>345520000</v>
      </c>
      <c r="F14" s="20">
        <f t="shared" ref="F14:F39" si="15">(B14-C14)-(D14-E14)</f>
        <v>36000</v>
      </c>
      <c r="G14" s="2">
        <v>482144000</v>
      </c>
      <c r="H14" s="12">
        <f t="shared" si="1"/>
        <v>482102000</v>
      </c>
      <c r="I14" s="20">
        <f t="shared" si="14"/>
        <v>42000</v>
      </c>
      <c r="J14" s="26">
        <f t="shared" si="0"/>
        <v>78000</v>
      </c>
      <c r="K14" s="29">
        <f t="shared" si="9"/>
        <v>381000</v>
      </c>
      <c r="L14" s="34">
        <f>+K14/6</f>
        <v>63500</v>
      </c>
      <c r="M14" s="37">
        <f t="shared" si="2"/>
        <v>2645.8333333333335</v>
      </c>
      <c r="N14" s="38">
        <f t="shared" si="3"/>
        <v>257.08502024291499</v>
      </c>
      <c r="O14" s="56">
        <f t="shared" si="4"/>
        <v>1968500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268000</v>
      </c>
      <c r="W14" s="43">
        <f t="shared" si="7"/>
        <v>247.61904761904762</v>
      </c>
    </row>
    <row r="15" spans="1:23">
      <c r="A15" s="65">
        <f t="shared" si="8"/>
        <v>43411</v>
      </c>
      <c r="B15" s="2">
        <v>144827000</v>
      </c>
      <c r="C15" s="12">
        <f t="shared" si="11"/>
        <v>144769000</v>
      </c>
      <c r="D15" s="2">
        <v>345645000</v>
      </c>
      <c r="E15" s="12">
        <f t="shared" si="13"/>
        <v>345605000</v>
      </c>
      <c r="F15" s="20">
        <f t="shared" si="15"/>
        <v>18000</v>
      </c>
      <c r="G15" s="2">
        <v>482185000</v>
      </c>
      <c r="H15" s="12">
        <f t="shared" si="1"/>
        <v>482144000</v>
      </c>
      <c r="I15" s="20">
        <f t="shared" si="14"/>
        <v>41000</v>
      </c>
      <c r="J15" s="26">
        <f t="shared" si="0"/>
        <v>59000</v>
      </c>
      <c r="K15" s="29">
        <f t="shared" si="9"/>
        <v>440000</v>
      </c>
      <c r="L15" s="34">
        <f>+K15/7</f>
        <v>62857.142857142855</v>
      </c>
      <c r="M15" s="37">
        <f t="shared" si="2"/>
        <v>2619.0476190476188</v>
      </c>
      <c r="N15" s="38">
        <f t="shared" si="3"/>
        <v>254.48235974551764</v>
      </c>
      <c r="O15" s="57">
        <f t="shared" si="4"/>
        <v>1948571.4285714284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309000</v>
      </c>
      <c r="W15" s="43">
        <f t="shared" si="7"/>
        <v>187.30158730158729</v>
      </c>
    </row>
    <row r="16" spans="1:23" s="9" customFormat="1">
      <c r="A16" s="65">
        <f t="shared" si="8"/>
        <v>43412</v>
      </c>
      <c r="B16" s="2">
        <v>144879000</v>
      </c>
      <c r="C16" s="12">
        <f t="shared" si="11"/>
        <v>144827000</v>
      </c>
      <c r="D16" s="2">
        <v>345675000</v>
      </c>
      <c r="E16" s="12">
        <f t="shared" si="13"/>
        <v>345645000</v>
      </c>
      <c r="F16" s="20">
        <f>(B16-C16)-(D16-E16)</f>
        <v>22000</v>
      </c>
      <c r="G16" s="2">
        <v>482227000</v>
      </c>
      <c r="H16" s="12">
        <f t="shared" si="1"/>
        <v>482185000</v>
      </c>
      <c r="I16" s="20">
        <f t="shared" si="14"/>
        <v>42000</v>
      </c>
      <c r="J16" s="51">
        <f t="shared" si="0"/>
        <v>64000</v>
      </c>
      <c r="K16" s="52">
        <f t="shared" si="9"/>
        <v>504000</v>
      </c>
      <c r="L16" s="53">
        <f>+K16/8</f>
        <v>63000</v>
      </c>
      <c r="M16" s="54">
        <f t="shared" si="2"/>
        <v>2625</v>
      </c>
      <c r="N16" s="38">
        <f t="shared" si="3"/>
        <v>255.06072874493927</v>
      </c>
      <c r="O16" s="40">
        <f t="shared" si="4"/>
        <v>1953000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351000</v>
      </c>
      <c r="W16" s="43">
        <f t="shared" si="7"/>
        <v>203.17460317460316</v>
      </c>
    </row>
    <row r="17" spans="1:23">
      <c r="A17" s="65">
        <f t="shared" si="8"/>
        <v>43413</v>
      </c>
      <c r="B17" s="2">
        <v>144925000</v>
      </c>
      <c r="C17" s="12">
        <f t="shared" si="11"/>
        <v>144879000</v>
      </c>
      <c r="D17" s="2">
        <v>345705000</v>
      </c>
      <c r="E17" s="12">
        <f>+D16</f>
        <v>345675000</v>
      </c>
      <c r="F17" s="20">
        <f>(B17-C17)-(D17-E17)</f>
        <v>16000</v>
      </c>
      <c r="G17" s="2">
        <v>482268000</v>
      </c>
      <c r="H17" s="12">
        <f t="shared" ref="H17:H33" si="16">+G16</f>
        <v>482227000</v>
      </c>
      <c r="I17" s="20">
        <f t="shared" si="14"/>
        <v>41000</v>
      </c>
      <c r="J17" s="26">
        <f t="shared" si="0"/>
        <v>57000</v>
      </c>
      <c r="K17" s="29">
        <f t="shared" si="9"/>
        <v>561000</v>
      </c>
      <c r="L17" s="34">
        <f>+K17/9</f>
        <v>62333.333333333336</v>
      </c>
      <c r="M17" s="37">
        <f t="shared" si="2"/>
        <v>2597.2222222222222</v>
      </c>
      <c r="N17" s="38">
        <f t="shared" si="3"/>
        <v>252.36167341430502</v>
      </c>
      <c r="O17" s="57">
        <f t="shared" si="4"/>
        <v>1932333.3333333335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392000</v>
      </c>
      <c r="W17" s="43">
        <f t="shared" si="7"/>
        <v>180.95238095238096</v>
      </c>
    </row>
    <row r="18" spans="1:23">
      <c r="A18" s="65">
        <f t="shared" si="8"/>
        <v>43414</v>
      </c>
      <c r="B18" s="2">
        <v>144980000</v>
      </c>
      <c r="C18" s="12">
        <f t="shared" si="11"/>
        <v>144925000</v>
      </c>
      <c r="D18" s="2">
        <v>345745000</v>
      </c>
      <c r="E18" s="12">
        <f>+D17</f>
        <v>345705000</v>
      </c>
      <c r="F18" s="20">
        <f t="shared" si="15"/>
        <v>15000</v>
      </c>
      <c r="G18" s="2">
        <v>482278000</v>
      </c>
      <c r="H18" s="12">
        <f t="shared" si="16"/>
        <v>482268000</v>
      </c>
      <c r="I18" s="20">
        <f t="shared" si="14"/>
        <v>10000</v>
      </c>
      <c r="J18" s="26">
        <f t="shared" si="0"/>
        <v>25000</v>
      </c>
      <c r="K18" s="29">
        <f t="shared" si="9"/>
        <v>586000</v>
      </c>
      <c r="L18" s="2">
        <f>+K18/10</f>
        <v>58600</v>
      </c>
      <c r="M18" s="37">
        <f t="shared" si="2"/>
        <v>2441.6666666666665</v>
      </c>
      <c r="N18" s="38">
        <f t="shared" si="3"/>
        <v>237.24696356275302</v>
      </c>
      <c r="O18" s="40">
        <f t="shared" si="4"/>
        <v>1816600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402000</v>
      </c>
      <c r="W18" s="43">
        <f t="shared" si="7"/>
        <v>79.365079365079367</v>
      </c>
    </row>
    <row r="19" spans="1:23">
      <c r="A19" s="65">
        <f t="shared" si="8"/>
        <v>43415</v>
      </c>
      <c r="B19" s="2">
        <v>145043000</v>
      </c>
      <c r="C19" s="12">
        <f t="shared" si="11"/>
        <v>144980000</v>
      </c>
      <c r="D19" s="2">
        <v>345790000</v>
      </c>
      <c r="E19" s="12">
        <f t="shared" si="13"/>
        <v>345745000</v>
      </c>
      <c r="F19" s="20">
        <f t="shared" si="15"/>
        <v>18000</v>
      </c>
      <c r="G19" s="2">
        <v>482316000</v>
      </c>
      <c r="H19" s="12">
        <f t="shared" si="16"/>
        <v>482278000</v>
      </c>
      <c r="I19" s="20">
        <f t="shared" si="14"/>
        <v>38000</v>
      </c>
      <c r="J19" s="26">
        <f t="shared" si="0"/>
        <v>56000</v>
      </c>
      <c r="K19" s="29">
        <f t="shared" si="9"/>
        <v>642000</v>
      </c>
      <c r="L19" s="34">
        <f>+K19/11</f>
        <v>58363.63636363636</v>
      </c>
      <c r="M19" s="37">
        <f t="shared" si="2"/>
        <v>2431.8181818181815</v>
      </c>
      <c r="N19" s="38">
        <f t="shared" si="3"/>
        <v>236.29002576370996</v>
      </c>
      <c r="O19" s="57">
        <f t="shared" si="4"/>
        <v>1809272.7272727271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440000</v>
      </c>
      <c r="W19" s="43">
        <f t="shared" si="7"/>
        <v>177.77777777777777</v>
      </c>
    </row>
    <row r="20" spans="1:23">
      <c r="A20" s="65">
        <f t="shared" si="8"/>
        <v>43416</v>
      </c>
      <c r="B20" s="2">
        <v>145109000</v>
      </c>
      <c r="C20" s="12">
        <f t="shared" si="11"/>
        <v>145043000</v>
      </c>
      <c r="D20" s="2">
        <v>345835000</v>
      </c>
      <c r="E20" s="12">
        <f t="shared" si="13"/>
        <v>345790000</v>
      </c>
      <c r="F20" s="20">
        <f t="shared" si="15"/>
        <v>21000</v>
      </c>
      <c r="G20" s="2">
        <v>482369000</v>
      </c>
      <c r="H20" s="12">
        <f t="shared" si="16"/>
        <v>482316000</v>
      </c>
      <c r="I20" s="20">
        <f t="shared" si="14"/>
        <v>53000</v>
      </c>
      <c r="J20" s="26">
        <f t="shared" si="0"/>
        <v>74000</v>
      </c>
      <c r="K20" s="29">
        <f t="shared" si="9"/>
        <v>716000</v>
      </c>
      <c r="L20" s="34">
        <f>+K20/12</f>
        <v>59666.666666666664</v>
      </c>
      <c r="M20" s="37">
        <f t="shared" si="2"/>
        <v>2486.1111111111109</v>
      </c>
      <c r="N20" s="38">
        <f t="shared" si="3"/>
        <v>241.56545209176787</v>
      </c>
      <c r="O20" s="57">
        <f t="shared" si="4"/>
        <v>1849666.6666666665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493000</v>
      </c>
      <c r="W20" s="43">
        <f t="shared" si="7"/>
        <v>234.92063492063491</v>
      </c>
    </row>
    <row r="21" spans="1:23">
      <c r="A21" s="65">
        <f t="shared" si="8"/>
        <v>43417</v>
      </c>
      <c r="B21" s="2">
        <v>145168000</v>
      </c>
      <c r="C21" s="12">
        <f t="shared" si="11"/>
        <v>145109000</v>
      </c>
      <c r="D21" s="2">
        <v>345875000</v>
      </c>
      <c r="E21" s="12">
        <f t="shared" si="13"/>
        <v>345835000</v>
      </c>
      <c r="F21" s="20">
        <f t="shared" si="15"/>
        <v>19000</v>
      </c>
      <c r="G21" s="2">
        <v>482417000</v>
      </c>
      <c r="H21" s="12">
        <f t="shared" si="16"/>
        <v>482369000</v>
      </c>
      <c r="I21" s="20">
        <f t="shared" si="14"/>
        <v>48000</v>
      </c>
      <c r="J21" s="26">
        <f t="shared" si="0"/>
        <v>67000</v>
      </c>
      <c r="K21" s="29">
        <f t="shared" si="9"/>
        <v>783000</v>
      </c>
      <c r="L21" s="34">
        <f>+K21/13</f>
        <v>60230.769230769234</v>
      </c>
      <c r="M21" s="37">
        <f t="shared" si="2"/>
        <v>2509.6153846153848</v>
      </c>
      <c r="N21" s="38">
        <f t="shared" si="3"/>
        <v>243.84926814076613</v>
      </c>
      <c r="O21" s="57">
        <f t="shared" si="4"/>
        <v>1867153.8461538462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541000</v>
      </c>
      <c r="W21" s="43">
        <f t="shared" si="7"/>
        <v>212.69841269841271</v>
      </c>
    </row>
    <row r="22" spans="1:23">
      <c r="A22" s="65">
        <f t="shared" si="8"/>
        <v>43418</v>
      </c>
      <c r="B22" s="2">
        <v>145218000</v>
      </c>
      <c r="C22" s="12">
        <f t="shared" si="11"/>
        <v>145168000</v>
      </c>
      <c r="D22" s="2">
        <v>345910000</v>
      </c>
      <c r="E22" s="12">
        <f t="shared" si="13"/>
        <v>345875000</v>
      </c>
      <c r="F22" s="20">
        <f t="shared" si="15"/>
        <v>15000</v>
      </c>
      <c r="G22" s="2">
        <v>482462000</v>
      </c>
      <c r="H22" s="12">
        <f t="shared" si="16"/>
        <v>482417000</v>
      </c>
      <c r="I22" s="20">
        <f t="shared" si="14"/>
        <v>45000</v>
      </c>
      <c r="J22" s="26">
        <f t="shared" si="0"/>
        <v>60000</v>
      </c>
      <c r="K22" s="29">
        <f t="shared" si="9"/>
        <v>843000</v>
      </c>
      <c r="L22" s="34">
        <f>+K22/14</f>
        <v>60214.285714285717</v>
      </c>
      <c r="M22" s="37">
        <f t="shared" si="2"/>
        <v>2508.9285714285716</v>
      </c>
      <c r="N22" s="38">
        <f t="shared" si="3"/>
        <v>243.78253325621748</v>
      </c>
      <c r="O22" s="57">
        <f t="shared" si="4"/>
        <v>1866642.8571428573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586000</v>
      </c>
      <c r="W22" s="43">
        <f t="shared" si="7"/>
        <v>190.47619047619048</v>
      </c>
    </row>
    <row r="23" spans="1:23">
      <c r="A23" s="65">
        <f t="shared" si="8"/>
        <v>43419</v>
      </c>
      <c r="B23" s="2">
        <v>145270000</v>
      </c>
      <c r="C23" s="12">
        <f t="shared" si="11"/>
        <v>145218000</v>
      </c>
      <c r="D23" s="2">
        <v>345950000</v>
      </c>
      <c r="E23" s="12">
        <f t="shared" si="13"/>
        <v>345910000</v>
      </c>
      <c r="F23" s="20">
        <f>(B23-C23)-(D23-E23)</f>
        <v>12000</v>
      </c>
      <c r="G23" s="2">
        <v>482502000</v>
      </c>
      <c r="H23" s="12">
        <f t="shared" si="16"/>
        <v>482462000</v>
      </c>
      <c r="I23" s="20">
        <f t="shared" si="14"/>
        <v>40000</v>
      </c>
      <c r="J23" s="26">
        <f t="shared" si="0"/>
        <v>52000</v>
      </c>
      <c r="K23" s="29">
        <f t="shared" si="9"/>
        <v>895000</v>
      </c>
      <c r="L23" s="34">
        <f>+K23/15</f>
        <v>59666.666666666664</v>
      </c>
      <c r="M23" s="37">
        <f t="shared" si="2"/>
        <v>2486.1111111111109</v>
      </c>
      <c r="N23" s="38">
        <f t="shared" si="3"/>
        <v>241.56545209176787</v>
      </c>
      <c r="O23" s="57">
        <f t="shared" si="4"/>
        <v>1849666.6666666665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626000</v>
      </c>
      <c r="W23" s="43">
        <f t="shared" si="7"/>
        <v>165.07936507936509</v>
      </c>
    </row>
    <row r="24" spans="1:23">
      <c r="A24" s="65">
        <f t="shared" si="8"/>
        <v>43420</v>
      </c>
      <c r="B24" s="2">
        <v>145322000</v>
      </c>
      <c r="C24" s="12">
        <f t="shared" si="11"/>
        <v>145270000</v>
      </c>
      <c r="D24" s="2">
        <v>345985000</v>
      </c>
      <c r="E24" s="12">
        <f>+D23</f>
        <v>345950000</v>
      </c>
      <c r="F24" s="20">
        <f>(B24-C24)-(D24-E24)</f>
        <v>17000</v>
      </c>
      <c r="G24" s="2">
        <v>482544000</v>
      </c>
      <c r="H24" s="12">
        <f t="shared" si="16"/>
        <v>482502000</v>
      </c>
      <c r="I24" s="20">
        <f t="shared" si="14"/>
        <v>42000</v>
      </c>
      <c r="J24" s="26">
        <f t="shared" si="0"/>
        <v>59000</v>
      </c>
      <c r="K24" s="29">
        <f t="shared" si="9"/>
        <v>954000</v>
      </c>
      <c r="L24" s="34">
        <f>+K24/16</f>
        <v>59625</v>
      </c>
      <c r="M24" s="37">
        <f t="shared" si="2"/>
        <v>2484.375</v>
      </c>
      <c r="N24" s="38">
        <f t="shared" si="3"/>
        <v>241.39676113360323</v>
      </c>
      <c r="O24" s="57">
        <f t="shared" si="4"/>
        <v>1848375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668000</v>
      </c>
      <c r="W24" s="43">
        <f t="shared" si="7"/>
        <v>187.30158730158729</v>
      </c>
    </row>
    <row r="25" spans="1:23">
      <c r="A25" s="65">
        <f t="shared" si="8"/>
        <v>43421</v>
      </c>
      <c r="B25" s="2">
        <v>145376000</v>
      </c>
      <c r="C25" s="12">
        <f t="shared" si="11"/>
        <v>145322000</v>
      </c>
      <c r="D25" s="2">
        <v>346025000</v>
      </c>
      <c r="E25" s="12">
        <f>+D24</f>
        <v>345985000</v>
      </c>
      <c r="F25" s="20">
        <f t="shared" si="15"/>
        <v>14000</v>
      </c>
      <c r="G25" s="2">
        <v>482587000</v>
      </c>
      <c r="H25" s="12">
        <f t="shared" si="16"/>
        <v>482544000</v>
      </c>
      <c r="I25" s="20">
        <f t="shared" si="14"/>
        <v>43000</v>
      </c>
      <c r="J25" s="26">
        <f t="shared" si="0"/>
        <v>57000</v>
      </c>
      <c r="K25" s="29">
        <f t="shared" si="9"/>
        <v>1011000</v>
      </c>
      <c r="L25" s="34">
        <f>+K25/17</f>
        <v>59470.588235294119</v>
      </c>
      <c r="M25" s="37">
        <f t="shared" si="2"/>
        <v>2477.9411764705883</v>
      </c>
      <c r="N25" s="38">
        <f t="shared" si="3"/>
        <v>240.77161228864017</v>
      </c>
      <c r="O25" s="57">
        <f t="shared" si="4"/>
        <v>1843588.2352941176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711000</v>
      </c>
      <c r="W25" s="43">
        <f t="shared" si="7"/>
        <v>180.95238095238096</v>
      </c>
    </row>
    <row r="26" spans="1:23">
      <c r="A26" s="65">
        <f t="shared" si="8"/>
        <v>43422</v>
      </c>
      <c r="B26" s="2">
        <v>145426000</v>
      </c>
      <c r="C26" s="12">
        <f t="shared" si="11"/>
        <v>145376000</v>
      </c>
      <c r="D26" s="2">
        <v>346060000</v>
      </c>
      <c r="E26" s="12">
        <f t="shared" si="13"/>
        <v>346025000</v>
      </c>
      <c r="F26" s="20">
        <f t="shared" si="15"/>
        <v>15000</v>
      </c>
      <c r="G26" s="2">
        <v>482628000</v>
      </c>
      <c r="H26" s="12">
        <f t="shared" si="16"/>
        <v>482587000</v>
      </c>
      <c r="I26" s="20">
        <f t="shared" si="14"/>
        <v>41000</v>
      </c>
      <c r="J26" s="26">
        <f t="shared" si="0"/>
        <v>56000</v>
      </c>
      <c r="K26" s="29">
        <f t="shared" si="9"/>
        <v>1067000</v>
      </c>
      <c r="L26" s="34">
        <f>+K26/18</f>
        <v>59277.777777777781</v>
      </c>
      <c r="M26" s="37">
        <f t="shared" si="2"/>
        <v>2469.9074074074074</v>
      </c>
      <c r="N26" s="38">
        <f t="shared" si="3"/>
        <v>239.9910031488979</v>
      </c>
      <c r="O26" s="57">
        <f t="shared" si="4"/>
        <v>1837611.1111111112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752000</v>
      </c>
      <c r="W26" s="43">
        <f t="shared" si="7"/>
        <v>177.77777777777777</v>
      </c>
    </row>
    <row r="27" spans="1:23">
      <c r="A27" s="65">
        <f t="shared" si="8"/>
        <v>43423</v>
      </c>
      <c r="B27" s="2">
        <v>145483000</v>
      </c>
      <c r="C27" s="12">
        <f t="shared" si="11"/>
        <v>145426000</v>
      </c>
      <c r="D27" s="2">
        <v>346100000</v>
      </c>
      <c r="E27" s="12">
        <f t="shared" si="13"/>
        <v>346060000</v>
      </c>
      <c r="F27" s="20">
        <f>(B27-C27)-(D27-E27)</f>
        <v>17000</v>
      </c>
      <c r="G27" s="2">
        <v>482671000</v>
      </c>
      <c r="H27" s="12">
        <f t="shared" si="16"/>
        <v>482628000</v>
      </c>
      <c r="I27" s="20">
        <f t="shared" si="14"/>
        <v>43000</v>
      </c>
      <c r="J27" s="26">
        <f t="shared" si="0"/>
        <v>60000</v>
      </c>
      <c r="K27" s="29">
        <f t="shared" si="9"/>
        <v>1127000</v>
      </c>
      <c r="L27" s="34">
        <f>+K27/19</f>
        <v>59315.789473684214</v>
      </c>
      <c r="M27" s="37">
        <f t="shared" si="2"/>
        <v>2471.4912280701756</v>
      </c>
      <c r="N27" s="38">
        <f t="shared" si="3"/>
        <v>240.14489665459195</v>
      </c>
      <c r="O27" s="57">
        <f t="shared" si="4"/>
        <v>1838789.4736842106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795000</v>
      </c>
      <c r="W27" s="43">
        <f t="shared" si="7"/>
        <v>190.47619047619048</v>
      </c>
    </row>
    <row r="28" spans="1:23">
      <c r="A28" s="65">
        <f t="shared" si="8"/>
        <v>43424</v>
      </c>
      <c r="B28" s="2">
        <v>145521000</v>
      </c>
      <c r="C28" s="12">
        <f>+B27</f>
        <v>145483000</v>
      </c>
      <c r="D28" s="2">
        <v>346125000</v>
      </c>
      <c r="E28" s="12">
        <f t="shared" si="13"/>
        <v>346100000</v>
      </c>
      <c r="F28" s="20">
        <f>(B28-C28)-(D28-E28)</f>
        <v>13000</v>
      </c>
      <c r="G28" s="2">
        <v>482711000</v>
      </c>
      <c r="H28" s="12">
        <f t="shared" si="16"/>
        <v>482671000</v>
      </c>
      <c r="I28" s="20">
        <f t="shared" si="14"/>
        <v>40000</v>
      </c>
      <c r="J28" s="26">
        <f t="shared" si="0"/>
        <v>53000</v>
      </c>
      <c r="K28" s="29">
        <f t="shared" si="9"/>
        <v>1180000</v>
      </c>
      <c r="L28" s="2">
        <f>+K28/20</f>
        <v>59000</v>
      </c>
      <c r="M28" s="37">
        <f t="shared" si="2"/>
        <v>2458.3333333333335</v>
      </c>
      <c r="N28" s="38">
        <f t="shared" si="3"/>
        <v>238.86639676113361</v>
      </c>
      <c r="O28" s="40">
        <f t="shared" si="4"/>
        <v>1829000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835000</v>
      </c>
      <c r="W28" s="43">
        <f t="shared" si="7"/>
        <v>168.25396825396825</v>
      </c>
    </row>
    <row r="29" spans="1:23">
      <c r="A29" s="65">
        <f t="shared" si="8"/>
        <v>43425</v>
      </c>
      <c r="B29" s="2">
        <v>145578000</v>
      </c>
      <c r="C29" s="12">
        <f>+B28</f>
        <v>145521000</v>
      </c>
      <c r="D29" s="2">
        <v>346170000</v>
      </c>
      <c r="E29" s="12">
        <f t="shared" si="13"/>
        <v>346125000</v>
      </c>
      <c r="F29" s="20">
        <f t="shared" si="15"/>
        <v>12000</v>
      </c>
      <c r="G29" s="2">
        <v>482756000</v>
      </c>
      <c r="H29" s="12">
        <f t="shared" si="16"/>
        <v>482711000</v>
      </c>
      <c r="I29" s="20">
        <f t="shared" si="14"/>
        <v>45000</v>
      </c>
      <c r="J29" s="26">
        <f t="shared" si="0"/>
        <v>57000</v>
      </c>
      <c r="K29" s="29">
        <f t="shared" si="9"/>
        <v>1237000</v>
      </c>
      <c r="L29" s="34">
        <f>+K29/21</f>
        <v>58904.761904761908</v>
      </c>
      <c r="M29" s="37">
        <f t="shared" si="2"/>
        <v>2454.3650793650795</v>
      </c>
      <c r="N29" s="38">
        <f t="shared" si="3"/>
        <v>238.48081742818587</v>
      </c>
      <c r="O29" s="57">
        <f t="shared" si="4"/>
        <v>1826047.6190476192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880000</v>
      </c>
      <c r="W29" s="43">
        <f t="shared" si="7"/>
        <v>180.95238095238096</v>
      </c>
    </row>
    <row r="30" spans="1:23">
      <c r="A30" s="65">
        <f t="shared" si="8"/>
        <v>43426</v>
      </c>
      <c r="B30" s="2">
        <v>145645000</v>
      </c>
      <c r="C30" s="12">
        <f t="shared" si="11"/>
        <v>145578000</v>
      </c>
      <c r="D30" s="2">
        <v>346220000</v>
      </c>
      <c r="E30" s="12">
        <f t="shared" si="13"/>
        <v>346170000</v>
      </c>
      <c r="F30" s="20">
        <f t="shared" si="15"/>
        <v>17000</v>
      </c>
      <c r="G30" s="2">
        <v>482799000</v>
      </c>
      <c r="H30" s="12">
        <f t="shared" si="16"/>
        <v>482756000</v>
      </c>
      <c r="I30" s="20">
        <f t="shared" si="14"/>
        <v>43000</v>
      </c>
      <c r="J30" s="26">
        <f t="shared" si="0"/>
        <v>60000</v>
      </c>
      <c r="K30" s="29">
        <f t="shared" si="9"/>
        <v>1297000</v>
      </c>
      <c r="L30" s="34">
        <f>+K30/22</f>
        <v>58954.545454545456</v>
      </c>
      <c r="M30" s="37">
        <f t="shared" si="2"/>
        <v>2456.439393939394</v>
      </c>
      <c r="N30" s="38">
        <f t="shared" si="3"/>
        <v>238.68237026131763</v>
      </c>
      <c r="O30" s="57">
        <f t="shared" si="4"/>
        <v>1827590.9090909092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923000</v>
      </c>
      <c r="W30" s="43">
        <f t="shared" si="7"/>
        <v>190.47619047619048</v>
      </c>
    </row>
    <row r="31" spans="1:23">
      <c r="A31" s="65">
        <f t="shared" si="8"/>
        <v>43427</v>
      </c>
      <c r="B31" s="2">
        <v>145701000</v>
      </c>
      <c r="C31" s="12">
        <f t="shared" si="11"/>
        <v>145645000</v>
      </c>
      <c r="D31" s="2">
        <v>346260000</v>
      </c>
      <c r="E31" s="12">
        <f t="shared" si="13"/>
        <v>346220000</v>
      </c>
      <c r="F31" s="20">
        <f t="shared" si="15"/>
        <v>16000</v>
      </c>
      <c r="G31" s="2">
        <v>482843000</v>
      </c>
      <c r="H31" s="12">
        <f t="shared" si="16"/>
        <v>482799000</v>
      </c>
      <c r="I31" s="20">
        <f t="shared" si="14"/>
        <v>44000</v>
      </c>
      <c r="J31" s="62">
        <f t="shared" si="0"/>
        <v>60000</v>
      </c>
      <c r="K31" s="29">
        <f t="shared" si="9"/>
        <v>1357000</v>
      </c>
      <c r="L31" s="34">
        <f>+K31/23</f>
        <v>59000</v>
      </c>
      <c r="M31" s="37">
        <f t="shared" si="2"/>
        <v>2458.3333333333335</v>
      </c>
      <c r="N31" s="38">
        <f t="shared" si="3"/>
        <v>238.86639676113361</v>
      </c>
      <c r="O31" s="57">
        <f t="shared" si="4"/>
        <v>1829000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967000</v>
      </c>
      <c r="W31" s="43">
        <f t="shared" si="7"/>
        <v>190.47619047619048</v>
      </c>
    </row>
    <row r="32" spans="1:23">
      <c r="A32" s="65">
        <f t="shared" si="8"/>
        <v>43428</v>
      </c>
      <c r="B32" s="2">
        <v>145759000</v>
      </c>
      <c r="C32" s="12">
        <f t="shared" si="11"/>
        <v>145701000</v>
      </c>
      <c r="D32" s="2">
        <v>346300000</v>
      </c>
      <c r="E32" s="12">
        <f t="shared" si="13"/>
        <v>346260000</v>
      </c>
      <c r="F32" s="20">
        <f>(B32-C32)-(D32-E32)</f>
        <v>18000</v>
      </c>
      <c r="G32" s="2">
        <v>482886000</v>
      </c>
      <c r="H32" s="12">
        <f t="shared" si="16"/>
        <v>482843000</v>
      </c>
      <c r="I32" s="20">
        <f t="shared" si="14"/>
        <v>43000</v>
      </c>
      <c r="J32" s="26">
        <f t="shared" si="0"/>
        <v>61000</v>
      </c>
      <c r="K32" s="29">
        <f t="shared" si="9"/>
        <v>1418000</v>
      </c>
      <c r="L32" s="34">
        <f>+K32/24</f>
        <v>59083.333333333336</v>
      </c>
      <c r="M32" s="37">
        <f t="shared" si="2"/>
        <v>2461.8055555555557</v>
      </c>
      <c r="N32" s="38">
        <f t="shared" si="3"/>
        <v>239.20377867746291</v>
      </c>
      <c r="O32" s="57">
        <f t="shared" si="4"/>
        <v>1831583.3333333335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1010000</v>
      </c>
      <c r="W32" s="43">
        <f t="shared" si="7"/>
        <v>193.65079365079364</v>
      </c>
    </row>
    <row r="33" spans="1:23">
      <c r="A33" s="65">
        <f t="shared" si="8"/>
        <v>43429</v>
      </c>
      <c r="B33" s="2">
        <v>145809000</v>
      </c>
      <c r="C33" s="12">
        <f t="shared" si="11"/>
        <v>145759000</v>
      </c>
      <c r="D33" s="2">
        <v>346335000</v>
      </c>
      <c r="E33" s="12">
        <f t="shared" ref="E33:E39" si="17">+D32</f>
        <v>346300000</v>
      </c>
      <c r="F33" s="20">
        <f t="shared" si="15"/>
        <v>15000</v>
      </c>
      <c r="G33" s="2">
        <v>482928000</v>
      </c>
      <c r="H33" s="12">
        <f t="shared" si="16"/>
        <v>482886000</v>
      </c>
      <c r="I33" s="20">
        <f t="shared" si="14"/>
        <v>42000</v>
      </c>
      <c r="J33" s="26">
        <f t="shared" si="0"/>
        <v>57000</v>
      </c>
      <c r="K33" s="29">
        <f t="shared" si="9"/>
        <v>1475000</v>
      </c>
      <c r="L33" s="2">
        <f>+K33/25</f>
        <v>59000</v>
      </c>
      <c r="M33" s="37">
        <f t="shared" si="2"/>
        <v>2458.3333333333335</v>
      </c>
      <c r="N33" s="38">
        <f t="shared" si="3"/>
        <v>238.86639676113361</v>
      </c>
      <c r="O33" s="40">
        <f t="shared" si="4"/>
        <v>1829000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1052000</v>
      </c>
      <c r="W33" s="43">
        <f t="shared" si="7"/>
        <v>180.95238095238096</v>
      </c>
    </row>
    <row r="34" spans="1:23">
      <c r="A34" s="65">
        <f t="shared" si="8"/>
        <v>43430</v>
      </c>
      <c r="B34" s="2">
        <v>145868000</v>
      </c>
      <c r="C34" s="12">
        <f t="shared" si="11"/>
        <v>145809000</v>
      </c>
      <c r="D34" s="2">
        <v>346380000</v>
      </c>
      <c r="E34" s="12">
        <f t="shared" si="17"/>
        <v>346335000</v>
      </c>
      <c r="F34" s="20">
        <f>(B34-C34)-(D34-E34)</f>
        <v>14000</v>
      </c>
      <c r="G34" s="2">
        <v>482971000</v>
      </c>
      <c r="H34" s="12">
        <f t="shared" ref="H34:H39" si="18">+G33</f>
        <v>482928000</v>
      </c>
      <c r="I34" s="20">
        <f t="shared" si="14"/>
        <v>43000</v>
      </c>
      <c r="J34" s="26">
        <f t="shared" si="0"/>
        <v>57000</v>
      </c>
      <c r="K34" s="29">
        <f t="shared" si="9"/>
        <v>1532000</v>
      </c>
      <c r="L34" s="34">
        <f>+K34/26</f>
        <v>58923.076923076922</v>
      </c>
      <c r="M34" s="37">
        <f t="shared" si="2"/>
        <v>2455.1282051282051</v>
      </c>
      <c r="N34" s="38">
        <f t="shared" si="3"/>
        <v>238.55496729990656</v>
      </c>
      <c r="O34" s="57">
        <f t="shared" si="4"/>
        <v>1826615.3846153845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1095000</v>
      </c>
      <c r="W34" s="43">
        <f t="shared" si="7"/>
        <v>180.95238095238096</v>
      </c>
    </row>
    <row r="35" spans="1:23">
      <c r="A35" s="65">
        <f t="shared" si="8"/>
        <v>43431</v>
      </c>
      <c r="B35" s="2">
        <v>145916000</v>
      </c>
      <c r="C35" s="12">
        <f t="shared" si="11"/>
        <v>145868000</v>
      </c>
      <c r="D35" s="2">
        <v>346410000</v>
      </c>
      <c r="E35" s="12">
        <f t="shared" si="17"/>
        <v>346380000</v>
      </c>
      <c r="F35" s="20">
        <f t="shared" si="15"/>
        <v>18000</v>
      </c>
      <c r="G35" s="2">
        <v>483014000</v>
      </c>
      <c r="H35" s="12">
        <f t="shared" si="18"/>
        <v>482971000</v>
      </c>
      <c r="I35" s="20">
        <f t="shared" si="14"/>
        <v>43000</v>
      </c>
      <c r="J35" s="26">
        <f t="shared" si="0"/>
        <v>61000</v>
      </c>
      <c r="K35" s="29">
        <f t="shared" si="9"/>
        <v>1593000</v>
      </c>
      <c r="L35" s="34">
        <f>+K35/27</f>
        <v>59000</v>
      </c>
      <c r="M35" s="37">
        <f t="shared" si="2"/>
        <v>2458.3333333333335</v>
      </c>
      <c r="N35" s="38">
        <f t="shared" si="3"/>
        <v>238.86639676113361</v>
      </c>
      <c r="O35" s="57">
        <f t="shared" si="4"/>
        <v>1829000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1138000</v>
      </c>
      <c r="W35" s="43">
        <f t="shared" si="7"/>
        <v>193.65079365079364</v>
      </c>
    </row>
    <row r="36" spans="1:23">
      <c r="A36" s="65">
        <f t="shared" si="8"/>
        <v>43432</v>
      </c>
      <c r="B36" s="2">
        <v>145975000</v>
      </c>
      <c r="C36" s="12">
        <f t="shared" si="11"/>
        <v>145916000</v>
      </c>
      <c r="D36" s="2">
        <v>346455000</v>
      </c>
      <c r="E36" s="12">
        <f t="shared" si="17"/>
        <v>346410000</v>
      </c>
      <c r="F36" s="20">
        <f t="shared" si="15"/>
        <v>14000</v>
      </c>
      <c r="G36" s="2">
        <v>483058000</v>
      </c>
      <c r="H36" s="12">
        <f t="shared" si="18"/>
        <v>483014000</v>
      </c>
      <c r="I36" s="20">
        <f t="shared" si="14"/>
        <v>44000</v>
      </c>
      <c r="J36" s="26">
        <f t="shared" si="0"/>
        <v>58000</v>
      </c>
      <c r="K36" s="29">
        <f t="shared" si="9"/>
        <v>1651000</v>
      </c>
      <c r="L36" s="34">
        <f>+K36/28</f>
        <v>58964.285714285717</v>
      </c>
      <c r="M36" s="37">
        <f t="shared" si="2"/>
        <v>2456.8452380952381</v>
      </c>
      <c r="N36" s="38">
        <f t="shared" si="3"/>
        <v>238.72180451127821</v>
      </c>
      <c r="O36" s="57">
        <f t="shared" si="4"/>
        <v>1827892.8571428573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1182000</v>
      </c>
      <c r="W36" s="43">
        <f t="shared" si="7"/>
        <v>184.12698412698413</v>
      </c>
    </row>
    <row r="37" spans="1:23">
      <c r="A37" s="65">
        <f t="shared" si="8"/>
        <v>43433</v>
      </c>
      <c r="B37" s="2">
        <v>146046000</v>
      </c>
      <c r="C37" s="12">
        <f t="shared" si="11"/>
        <v>145975000</v>
      </c>
      <c r="D37" s="2">
        <v>346500000</v>
      </c>
      <c r="E37" s="12">
        <f t="shared" si="17"/>
        <v>346455000</v>
      </c>
      <c r="F37" s="20">
        <f t="shared" si="15"/>
        <v>26000</v>
      </c>
      <c r="G37" s="2">
        <v>483106000</v>
      </c>
      <c r="H37" s="12">
        <f t="shared" si="18"/>
        <v>483058000</v>
      </c>
      <c r="I37" s="20">
        <f t="shared" si="14"/>
        <v>48000</v>
      </c>
      <c r="J37" s="26">
        <f t="shared" si="0"/>
        <v>74000</v>
      </c>
      <c r="K37" s="29">
        <f t="shared" si="9"/>
        <v>1725000</v>
      </c>
      <c r="L37" s="34">
        <f>+K37/28</f>
        <v>61607.142857142855</v>
      </c>
      <c r="M37" s="37">
        <f t="shared" si="2"/>
        <v>2566.9642857142858</v>
      </c>
      <c r="N37" s="38">
        <f t="shared" si="3"/>
        <v>249.42163100057837</v>
      </c>
      <c r="O37" s="57">
        <f t="shared" si="4"/>
        <v>1909821.4285714284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1230000</v>
      </c>
      <c r="W37" s="43">
        <f t="shared" si="7"/>
        <v>234.92063492063491</v>
      </c>
    </row>
    <row r="38" spans="1:23">
      <c r="A38" s="65">
        <f t="shared" si="8"/>
        <v>43434</v>
      </c>
      <c r="B38" s="2">
        <v>146116000</v>
      </c>
      <c r="C38" s="12">
        <f t="shared" si="11"/>
        <v>146046000</v>
      </c>
      <c r="D38" s="2">
        <v>346540000</v>
      </c>
      <c r="E38" s="12">
        <f t="shared" si="17"/>
        <v>346500000</v>
      </c>
      <c r="F38" s="20">
        <f t="shared" si="15"/>
        <v>30000</v>
      </c>
      <c r="G38" s="2">
        <v>483153000</v>
      </c>
      <c r="H38" s="12">
        <f t="shared" si="18"/>
        <v>483106000</v>
      </c>
      <c r="I38" s="20">
        <f t="shared" si="14"/>
        <v>47000</v>
      </c>
      <c r="J38" s="26">
        <f t="shared" si="0"/>
        <v>77000</v>
      </c>
      <c r="K38" s="29">
        <f t="shared" si="9"/>
        <v>1802000</v>
      </c>
      <c r="L38" s="34">
        <f>+K38/28</f>
        <v>64357.142857142855</v>
      </c>
      <c r="M38" s="37">
        <f t="shared" si="2"/>
        <v>2681.5476190476188</v>
      </c>
      <c r="N38" s="38">
        <f t="shared" si="3"/>
        <v>260.55523423944476</v>
      </c>
      <c r="O38" s="57">
        <f t="shared" si="4"/>
        <v>1995071.4285714284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1277000</v>
      </c>
      <c r="W38" s="43">
        <f t="shared" si="7"/>
        <v>244.44444444444446</v>
      </c>
    </row>
    <row r="39" spans="1:23">
      <c r="A39" s="65"/>
      <c r="B39" s="2"/>
      <c r="C39" s="12"/>
      <c r="D39" s="2"/>
      <c r="E39" s="12"/>
      <c r="F39" s="20">
        <f t="shared" si="15"/>
        <v>0</v>
      </c>
      <c r="G39" s="2"/>
      <c r="H39" s="12"/>
      <c r="I39" s="20">
        <f t="shared" si="14"/>
        <v>0</v>
      </c>
      <c r="J39" s="26">
        <f t="shared" si="0"/>
        <v>0</v>
      </c>
      <c r="K39" s="29">
        <f t="shared" si="9"/>
        <v>1802000</v>
      </c>
      <c r="L39" s="34">
        <f>+K39/28</f>
        <v>64357.142857142855</v>
      </c>
      <c r="M39" s="37">
        <f t="shared" si="2"/>
        <v>2681.5476190476188</v>
      </c>
      <c r="N39" s="38">
        <f t="shared" si="3"/>
        <v>260.55523423944476</v>
      </c>
      <c r="O39" s="57">
        <f t="shared" si="4"/>
        <v>1995071.4285714284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1277000</v>
      </c>
      <c r="W39" s="43">
        <f t="shared" si="7"/>
        <v>0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525000</v>
      </c>
      <c r="G42" s="23"/>
      <c r="H42" s="30"/>
      <c r="I42" s="30">
        <f>SUM(I9:I41)</f>
        <v>1277000</v>
      </c>
      <c r="J42" s="60">
        <f>SUM(J9:J39)</f>
        <v>1802000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E6262C1B-239B-42D0-A3C9-73F66891FB52}"/>
</file>

<file path=customXml/itemProps2.xml><?xml version="1.0" encoding="utf-8"?>
<ds:datastoreItem xmlns:ds="http://schemas.openxmlformats.org/officeDocument/2006/customXml" ds:itemID="{79F3AFDB-D921-4C1D-9694-4522065E9042}"/>
</file>

<file path=customXml/itemProps3.xml><?xml version="1.0" encoding="utf-8"?>
<ds:datastoreItem xmlns:ds="http://schemas.openxmlformats.org/officeDocument/2006/customXml" ds:itemID="{7B20FE59-290E-4E4B-8989-0C1EDE688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2018-05-31T11:47:22Z</cp:lastPrinted>
  <dcterms:created xsi:type="dcterms:W3CDTF">2002-07-26T11:51:45Z</dcterms:created>
  <dcterms:modified xsi:type="dcterms:W3CDTF">2018-11-30T20:16:32Z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