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38" i="1"/>
  <c r="A39" s="1"/>
  <c r="A3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H39"/>
  <c r="I39" s="1"/>
  <c r="H38"/>
  <c r="I38" s="1"/>
  <c r="E39"/>
  <c r="E38"/>
  <c r="C39"/>
  <c r="F39" s="1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<sst xmlns="http://schemas.openxmlformats.org/spreadsheetml/2006/main" count="71" uniqueCount="38">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</sst>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2" activePane="bottomRight" state="frozen"/>
      <selection pane="topRight" activeCell="B1" sqref="B1"/>
      <selection pane="bottomLeft" activeCell="A9" sqref="A9"/>
      <selection pane="bottomRight" activeCell="B42" sqref="B42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43160</v>
      </c>
      <c r="B9" s="2">
        <v>122138000</v>
      </c>
      <c r="C9" s="2">
        <v>122054000</v>
      </c>
      <c r="D9" s="2">
        <v>329295000</v>
      </c>
      <c r="E9" s="2">
        <v>329240000</v>
      </c>
      <c r="F9" s="20">
        <f>(B9-C9)-(D9-E9)</f>
        <v>29000</v>
      </c>
      <c r="G9" s="50">
        <v>463141000</v>
      </c>
      <c r="H9" s="2">
        <v>463093000</v>
      </c>
      <c r="I9" s="20">
        <f>G9-H9</f>
        <v>48000</v>
      </c>
      <c r="J9" s="26">
        <f t="shared" ref="J9:J39" si="0">+F9+I9</f>
        <v>77000</v>
      </c>
      <c r="K9" s="29">
        <f>+J9</f>
        <v>77000</v>
      </c>
      <c r="L9" s="2">
        <f>+K9/1</f>
        <v>77000</v>
      </c>
      <c r="M9" s="37">
        <f>L9/24</f>
        <v>3208.3333333333335</v>
      </c>
      <c r="N9" s="38">
        <f>L9/247</f>
        <v>311.74089068825913</v>
      </c>
      <c r="O9" s="40">
        <f>L9*31</f>
        <v>2387000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48000</v>
      </c>
      <c r="W9" s="43">
        <f>J9/315</f>
        <v>244.44444444444446</v>
      </c>
    </row>
    <row r="10" spans="1:23">
      <c r="A10" s="65">
        <f>A9+1</f>
        <v>43161</v>
      </c>
      <c r="B10" s="2">
        <v>122214000</v>
      </c>
      <c r="C10" s="12">
        <f>+B9</f>
        <v>122138000</v>
      </c>
      <c r="D10" s="2">
        <v>329345000</v>
      </c>
      <c r="E10" s="12">
        <f>+D9</f>
        <v>329295000</v>
      </c>
      <c r="F10" s="20">
        <f>(B10-C10)-(D10-E10)</f>
        <v>26000</v>
      </c>
      <c r="G10" s="50">
        <v>463189000</v>
      </c>
      <c r="H10" s="12">
        <f t="shared" ref="H10:H16" si="1">+G9</f>
        <v>463141000</v>
      </c>
      <c r="I10" s="20">
        <f>G10-H10</f>
        <v>48000</v>
      </c>
      <c r="J10" s="26">
        <f t="shared" si="0"/>
        <v>74000</v>
      </c>
      <c r="K10" s="29">
        <f>+K9+J10</f>
        <v>151000</v>
      </c>
      <c r="L10" s="2">
        <f>+K10/2</f>
        <v>75500</v>
      </c>
      <c r="M10" s="37">
        <f t="shared" ref="M10:M39" si="2">L10/24</f>
        <v>3145.8333333333335</v>
      </c>
      <c r="N10" s="38">
        <f t="shared" ref="N10:N39" si="3">L10/247</f>
        <v>305.66801619433198</v>
      </c>
      <c r="O10" s="40">
        <f t="shared" ref="O10:O39" si="4">L10*31</f>
        <v>2340500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96000</v>
      </c>
      <c r="W10" s="43">
        <f t="shared" ref="W10:W39" si="7">J10/315</f>
        <v>234.92063492063491</v>
      </c>
    </row>
    <row r="11" spans="1:23">
      <c r="A11" s="65">
        <f t="shared" ref="A11:A39" si="8">A10+1</f>
        <v>43162</v>
      </c>
      <c r="B11" s="2">
        <v>122304000</v>
      </c>
      <c r="C11" s="12">
        <f>+B10</f>
        <v>122214000</v>
      </c>
      <c r="D11" s="2">
        <v>329405000</v>
      </c>
      <c r="E11" s="12">
        <f>+D10</f>
        <v>329345000</v>
      </c>
      <c r="F11" s="20">
        <f>(B11-C11)-(D11-E11)</f>
        <v>30000</v>
      </c>
      <c r="G11" s="2">
        <v>463243000</v>
      </c>
      <c r="H11" s="12">
        <f t="shared" si="1"/>
        <v>463189000</v>
      </c>
      <c r="I11" s="20">
        <f>G11-H11</f>
        <v>54000</v>
      </c>
      <c r="J11" s="26">
        <f t="shared" si="0"/>
        <v>84000</v>
      </c>
      <c r="K11" s="29">
        <f t="shared" ref="K11:K39" si="9">+K10+J11</f>
        <v>235000</v>
      </c>
      <c r="L11" s="34">
        <f>+K11/3</f>
        <v>78333.333333333328</v>
      </c>
      <c r="M11" s="37">
        <f t="shared" si="2"/>
        <v>3263.8888888888887</v>
      </c>
      <c r="N11" s="38">
        <f t="shared" si="3"/>
        <v>317.13900134952763</v>
      </c>
      <c r="O11" s="57">
        <f t="shared" si="4"/>
        <v>2428333.333333333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150000</v>
      </c>
      <c r="W11" s="43">
        <f t="shared" si="7"/>
        <v>266.66666666666669</v>
      </c>
    </row>
    <row r="12" spans="1:23">
      <c r="A12" s="65">
        <f t="shared" si="8"/>
        <v>43163</v>
      </c>
      <c r="B12" s="2">
        <v>122389000</v>
      </c>
      <c r="C12" s="12">
        <f t="shared" ref="C12:C39" si="11">+B11</f>
        <v>122304000</v>
      </c>
      <c r="D12" s="2">
        <v>329460000</v>
      </c>
      <c r="E12" s="12">
        <f>+D11</f>
        <v>329405000</v>
      </c>
      <c r="F12" s="20">
        <f>(B12-C12)-(D12-E12)</f>
        <v>30000</v>
      </c>
      <c r="G12" s="2">
        <v>463295000</v>
      </c>
      <c r="H12" s="12">
        <f t="shared" si="1"/>
        <v>463243000</v>
      </c>
      <c r="I12" s="20">
        <f>G12-H12</f>
        <v>52000</v>
      </c>
      <c r="J12" s="26">
        <f t="shared" si="0"/>
        <v>82000</v>
      </c>
      <c r="K12" s="29">
        <f t="shared" si="9"/>
        <v>317000</v>
      </c>
      <c r="L12" s="2">
        <f>+K12/4</f>
        <v>79250</v>
      </c>
      <c r="M12" s="37">
        <f t="shared" si="2"/>
        <v>3302.0833333333335</v>
      </c>
      <c r="N12" s="38">
        <f t="shared" si="3"/>
        <v>320.85020242914982</v>
      </c>
      <c r="O12" s="40">
        <f t="shared" si="4"/>
        <v>2456750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202000</v>
      </c>
      <c r="W12" s="43">
        <f t="shared" si="7"/>
        <v>260.3174603174603</v>
      </c>
    </row>
    <row r="13" spans="1:23">
      <c r="A13" s="65">
        <f t="shared" si="8"/>
        <v>43164</v>
      </c>
      <c r="B13" s="2">
        <v>122474000</v>
      </c>
      <c r="C13" s="12">
        <f>+B12</f>
        <v>122389000</v>
      </c>
      <c r="D13" s="2">
        <v>329515000</v>
      </c>
      <c r="E13" s="12">
        <f t="shared" ref="E13:E32" si="13">+D12</f>
        <v>329460000</v>
      </c>
      <c r="F13" s="20">
        <f>(B13-C13)-(D13-E13)</f>
        <v>30000</v>
      </c>
      <c r="G13" s="2">
        <v>463346000</v>
      </c>
      <c r="H13" s="12">
        <f t="shared" si="1"/>
        <v>463295000</v>
      </c>
      <c r="I13" s="20">
        <f t="shared" ref="I13:I39" si="14">G13-H13</f>
        <v>51000</v>
      </c>
      <c r="J13" s="26">
        <f t="shared" si="0"/>
        <v>81000</v>
      </c>
      <c r="K13" s="29">
        <f t="shared" si="9"/>
        <v>398000</v>
      </c>
      <c r="L13" s="2">
        <f>+K13/5</f>
        <v>79600</v>
      </c>
      <c r="M13" s="37">
        <f t="shared" si="2"/>
        <v>3316.6666666666665</v>
      </c>
      <c r="N13" s="38">
        <f t="shared" si="3"/>
        <v>322.26720647773277</v>
      </c>
      <c r="O13" s="40">
        <f t="shared" si="4"/>
        <v>2467600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253000</v>
      </c>
      <c r="W13" s="43">
        <f t="shared" si="7"/>
        <v>257.14285714285717</v>
      </c>
    </row>
    <row r="14" spans="1:23">
      <c r="A14" s="65">
        <f t="shared" si="8"/>
        <v>43165</v>
      </c>
      <c r="B14" s="2">
        <v>122555000</v>
      </c>
      <c r="C14" s="12">
        <f>+B13</f>
        <v>122474000</v>
      </c>
      <c r="D14" s="2">
        <v>329570000</v>
      </c>
      <c r="E14" s="12">
        <f>+D13</f>
        <v>329515000</v>
      </c>
      <c r="F14" s="20">
        <f t="shared" ref="F14:F39" si="15">(B14-C14)-(D14-E14)</f>
        <v>26000</v>
      </c>
      <c r="G14" s="2">
        <v>463394000</v>
      </c>
      <c r="H14" s="12">
        <f t="shared" si="1"/>
        <v>463346000</v>
      </c>
      <c r="I14" s="20">
        <f t="shared" si="14"/>
        <v>48000</v>
      </c>
      <c r="J14" s="26">
        <f t="shared" si="0"/>
        <v>74000</v>
      </c>
      <c r="K14" s="29">
        <f t="shared" si="9"/>
        <v>472000</v>
      </c>
      <c r="L14" s="34">
        <f>+K14/6</f>
        <v>78666.666666666672</v>
      </c>
      <c r="M14" s="37">
        <f t="shared" si="2"/>
        <v>3277.7777777777778</v>
      </c>
      <c r="N14" s="38">
        <f t="shared" si="3"/>
        <v>318.4885290148448</v>
      </c>
      <c r="O14" s="56">
        <f t="shared" si="4"/>
        <v>2438666.666666667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301000</v>
      </c>
      <c r="W14" s="43">
        <f t="shared" si="7"/>
        <v>234.92063492063491</v>
      </c>
    </row>
    <row r="15" spans="1:23">
      <c r="A15" s="65">
        <f t="shared" si="8"/>
        <v>43166</v>
      </c>
      <c r="B15" s="2">
        <v>122638000</v>
      </c>
      <c r="C15" s="12">
        <f t="shared" si="11"/>
        <v>122555000</v>
      </c>
      <c r="D15" s="2">
        <v>329620000</v>
      </c>
      <c r="E15" s="12">
        <f t="shared" si="13"/>
        <v>329570000</v>
      </c>
      <c r="F15" s="20">
        <f t="shared" si="15"/>
        <v>33000</v>
      </c>
      <c r="G15" s="2">
        <v>463444000</v>
      </c>
      <c r="H15" s="12">
        <f t="shared" si="1"/>
        <v>463394000</v>
      </c>
      <c r="I15" s="20">
        <f t="shared" si="14"/>
        <v>50000</v>
      </c>
      <c r="J15" s="26">
        <f t="shared" si="0"/>
        <v>83000</v>
      </c>
      <c r="K15" s="29">
        <f t="shared" si="9"/>
        <v>555000</v>
      </c>
      <c r="L15" s="34">
        <f>+K15/7</f>
        <v>79285.71428571429</v>
      </c>
      <c r="M15" s="37">
        <f t="shared" si="2"/>
        <v>3303.5714285714289</v>
      </c>
      <c r="N15" s="38">
        <f t="shared" si="3"/>
        <v>320.99479467900522</v>
      </c>
      <c r="O15" s="57">
        <f t="shared" si="4"/>
        <v>2457857.1428571432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351000</v>
      </c>
      <c r="W15" s="43">
        <f t="shared" si="7"/>
        <v>263.49206349206349</v>
      </c>
    </row>
    <row r="16" spans="1:23" s="9" customFormat="1">
      <c r="A16" s="65">
        <f t="shared" si="8"/>
        <v>43167</v>
      </c>
      <c r="B16" s="2">
        <v>122715000</v>
      </c>
      <c r="C16" s="12">
        <f t="shared" si="11"/>
        <v>122638000</v>
      </c>
      <c r="D16" s="2">
        <v>329670000</v>
      </c>
      <c r="E16" s="12">
        <f t="shared" si="13"/>
        <v>329620000</v>
      </c>
      <c r="F16" s="20">
        <f>(B16-C16)-(D16-E16)</f>
        <v>27000</v>
      </c>
      <c r="G16" s="2">
        <v>463492000</v>
      </c>
      <c r="H16" s="12">
        <f t="shared" si="1"/>
        <v>463444000</v>
      </c>
      <c r="I16" s="20">
        <f t="shared" si="14"/>
        <v>48000</v>
      </c>
      <c r="J16" s="51">
        <f t="shared" si="0"/>
        <v>75000</v>
      </c>
      <c r="K16" s="52">
        <f t="shared" si="9"/>
        <v>630000</v>
      </c>
      <c r="L16" s="53">
        <f>+K16/8</f>
        <v>78750</v>
      </c>
      <c r="M16" s="54">
        <f t="shared" si="2"/>
        <v>3281.25</v>
      </c>
      <c r="N16" s="38">
        <f t="shared" si="3"/>
        <v>318.82591093117406</v>
      </c>
      <c r="O16" s="40">
        <f t="shared" si="4"/>
        <v>2441250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399000</v>
      </c>
      <c r="W16" s="43">
        <f t="shared" si="7"/>
        <v>238.0952380952381</v>
      </c>
    </row>
    <row r="17" spans="1:23">
      <c r="A17" s="65">
        <f t="shared" si="8"/>
        <v>43168</v>
      </c>
      <c r="B17" s="2">
        <v>122792000</v>
      </c>
      <c r="C17" s="12">
        <f t="shared" si="11"/>
        <v>122715000</v>
      </c>
      <c r="D17" s="2">
        <v>329720000</v>
      </c>
      <c r="E17" s="12">
        <f>+D16</f>
        <v>329670000</v>
      </c>
      <c r="F17" s="20">
        <f>(B17-C17)-(D17-E17)</f>
        <v>27000</v>
      </c>
      <c r="G17" s="2">
        <v>463543000</v>
      </c>
      <c r="H17" s="12">
        <f t="shared" ref="H17:H33" si="16">+G16</f>
        <v>463492000</v>
      </c>
      <c r="I17" s="20">
        <f t="shared" si="14"/>
        <v>51000</v>
      </c>
      <c r="J17" s="26">
        <f t="shared" si="0"/>
        <v>78000</v>
      </c>
      <c r="K17" s="29">
        <f t="shared" si="9"/>
        <v>708000</v>
      </c>
      <c r="L17" s="34">
        <f>+K17/9</f>
        <v>78666.666666666672</v>
      </c>
      <c r="M17" s="37">
        <f t="shared" si="2"/>
        <v>3277.7777777777778</v>
      </c>
      <c r="N17" s="38">
        <f t="shared" si="3"/>
        <v>318.4885290148448</v>
      </c>
      <c r="O17" s="57">
        <f t="shared" si="4"/>
        <v>2438666.666666667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450000</v>
      </c>
      <c r="W17" s="43">
        <f t="shared" si="7"/>
        <v>247.61904761904762</v>
      </c>
    </row>
    <row r="18" spans="1:23">
      <c r="A18" s="65">
        <f t="shared" si="8"/>
        <v>43169</v>
      </c>
      <c r="B18" s="2">
        <v>122887000</v>
      </c>
      <c r="C18" s="12">
        <f t="shared" si="11"/>
        <v>122792000</v>
      </c>
      <c r="D18" s="2">
        <v>329785000</v>
      </c>
      <c r="E18" s="12">
        <f>+D17</f>
        <v>329720000</v>
      </c>
      <c r="F18" s="20">
        <f t="shared" si="15"/>
        <v>30000</v>
      </c>
      <c r="G18" s="2">
        <v>463589000</v>
      </c>
      <c r="H18" s="12">
        <f t="shared" si="16"/>
        <v>463543000</v>
      </c>
      <c r="I18" s="20">
        <f t="shared" si="14"/>
        <v>46000</v>
      </c>
      <c r="J18" s="26">
        <f t="shared" si="0"/>
        <v>76000</v>
      </c>
      <c r="K18" s="29">
        <f t="shared" si="9"/>
        <v>784000</v>
      </c>
      <c r="L18" s="2">
        <f>+K18/10</f>
        <v>78400</v>
      </c>
      <c r="M18" s="37">
        <f t="shared" si="2"/>
        <v>3266.6666666666665</v>
      </c>
      <c r="N18" s="38">
        <f t="shared" si="3"/>
        <v>317.40890688259111</v>
      </c>
      <c r="O18" s="40">
        <f t="shared" si="4"/>
        <v>2430400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496000</v>
      </c>
      <c r="W18" s="43">
        <f t="shared" si="7"/>
        <v>241.26984126984127</v>
      </c>
    </row>
    <row r="19" spans="1:23">
      <c r="A19" s="65">
        <f t="shared" si="8"/>
        <v>43170</v>
      </c>
      <c r="B19" s="2">
        <v>122961000</v>
      </c>
      <c r="C19" s="12">
        <f t="shared" si="11"/>
        <v>122887000</v>
      </c>
      <c r="D19" s="2">
        <v>329830000</v>
      </c>
      <c r="E19" s="12">
        <f t="shared" si="13"/>
        <v>329785000</v>
      </c>
      <c r="F19" s="20">
        <f t="shared" si="15"/>
        <v>29000</v>
      </c>
      <c r="G19" s="2">
        <v>463635000</v>
      </c>
      <c r="H19" s="12">
        <f t="shared" si="16"/>
        <v>463589000</v>
      </c>
      <c r="I19" s="20">
        <f t="shared" si="14"/>
        <v>46000</v>
      </c>
      <c r="J19" s="26">
        <f t="shared" si="0"/>
        <v>75000</v>
      </c>
      <c r="K19" s="29">
        <f t="shared" si="9"/>
        <v>859000</v>
      </c>
      <c r="L19" s="34">
        <f>+K19/11</f>
        <v>78090.909090909088</v>
      </c>
      <c r="M19" s="37">
        <f t="shared" si="2"/>
        <v>3253.7878787878785</v>
      </c>
      <c r="N19" s="38">
        <f t="shared" si="3"/>
        <v>316.15752668384249</v>
      </c>
      <c r="O19" s="57">
        <f t="shared" si="4"/>
        <v>2420818.1818181816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542000</v>
      </c>
      <c r="W19" s="43">
        <f t="shared" si="7"/>
        <v>238.0952380952381</v>
      </c>
    </row>
    <row r="20" spans="1:23">
      <c r="A20" s="65">
        <f t="shared" si="8"/>
        <v>43171</v>
      </c>
      <c r="B20" s="2">
        <v>123036000</v>
      </c>
      <c r="C20" s="12">
        <f t="shared" si="11"/>
        <v>122961000</v>
      </c>
      <c r="D20" s="2">
        <v>329875000</v>
      </c>
      <c r="E20" s="12">
        <f t="shared" si="13"/>
        <v>329830000</v>
      </c>
      <c r="F20" s="20">
        <f t="shared" si="15"/>
        <v>30000</v>
      </c>
      <c r="G20" s="2">
        <v>463681000</v>
      </c>
      <c r="H20" s="12">
        <f t="shared" si="16"/>
        <v>463635000</v>
      </c>
      <c r="I20" s="20">
        <f t="shared" si="14"/>
        <v>46000</v>
      </c>
      <c r="J20" s="26">
        <f t="shared" si="0"/>
        <v>76000</v>
      </c>
      <c r="K20" s="29">
        <f t="shared" si="9"/>
        <v>935000</v>
      </c>
      <c r="L20" s="34">
        <f>+K20/12</f>
        <v>77916.666666666672</v>
      </c>
      <c r="M20" s="37">
        <f t="shared" si="2"/>
        <v>3246.5277777777778</v>
      </c>
      <c r="N20" s="38">
        <f t="shared" si="3"/>
        <v>315.45209176788126</v>
      </c>
      <c r="O20" s="57">
        <f t="shared" si="4"/>
        <v>2415416.666666667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588000</v>
      </c>
      <c r="W20" s="43">
        <f t="shared" si="7"/>
        <v>241.26984126984127</v>
      </c>
    </row>
    <row r="21" spans="1:23">
      <c r="A21" s="65">
        <f t="shared" si="8"/>
        <v>43172</v>
      </c>
      <c r="B21" s="2">
        <v>123116000</v>
      </c>
      <c r="C21" s="12">
        <f t="shared" si="11"/>
        <v>123036000</v>
      </c>
      <c r="D21" s="2">
        <v>329925000</v>
      </c>
      <c r="E21" s="12">
        <f t="shared" si="13"/>
        <v>329875000</v>
      </c>
      <c r="F21" s="20">
        <f t="shared" si="15"/>
        <v>30000</v>
      </c>
      <c r="G21" s="2">
        <v>463730000</v>
      </c>
      <c r="H21" s="12">
        <f t="shared" si="16"/>
        <v>463681000</v>
      </c>
      <c r="I21" s="20">
        <f t="shared" si="14"/>
        <v>49000</v>
      </c>
      <c r="J21" s="26">
        <f t="shared" si="0"/>
        <v>79000</v>
      </c>
      <c r="K21" s="29">
        <f t="shared" si="9"/>
        <v>1014000</v>
      </c>
      <c r="L21" s="34">
        <f>+K21/13</f>
        <v>78000</v>
      </c>
      <c r="M21" s="37">
        <f t="shared" si="2"/>
        <v>3250</v>
      </c>
      <c r="N21" s="38">
        <f t="shared" si="3"/>
        <v>315.78947368421052</v>
      </c>
      <c r="O21" s="57">
        <f t="shared" si="4"/>
        <v>2418000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637000</v>
      </c>
      <c r="W21" s="43">
        <f t="shared" si="7"/>
        <v>250.79365079365078</v>
      </c>
    </row>
    <row r="22" spans="1:23">
      <c r="A22" s="65">
        <f t="shared" si="8"/>
        <v>43173</v>
      </c>
      <c r="B22" s="2">
        <v>123194000</v>
      </c>
      <c r="C22" s="12">
        <f t="shared" si="11"/>
        <v>123116000</v>
      </c>
      <c r="D22" s="2">
        <v>329975000</v>
      </c>
      <c r="E22" s="12">
        <f t="shared" si="13"/>
        <v>329925000</v>
      </c>
      <c r="F22" s="20">
        <f t="shared" si="15"/>
        <v>28000</v>
      </c>
      <c r="G22" s="2">
        <v>463786000</v>
      </c>
      <c r="H22" s="12">
        <f t="shared" si="16"/>
        <v>463730000</v>
      </c>
      <c r="I22" s="20">
        <f t="shared" si="14"/>
        <v>56000</v>
      </c>
      <c r="J22" s="26">
        <f t="shared" si="0"/>
        <v>84000</v>
      </c>
      <c r="K22" s="29">
        <f t="shared" si="9"/>
        <v>1098000</v>
      </c>
      <c r="L22" s="34">
        <f>+K22/14</f>
        <v>78428.571428571435</v>
      </c>
      <c r="M22" s="37">
        <f t="shared" si="2"/>
        <v>3267.8571428571431</v>
      </c>
      <c r="N22" s="38">
        <f t="shared" si="3"/>
        <v>317.52458068247546</v>
      </c>
      <c r="O22" s="57">
        <f t="shared" si="4"/>
        <v>2431285.7142857146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693000</v>
      </c>
      <c r="W22" s="43">
        <f t="shared" si="7"/>
        <v>266.66666666666669</v>
      </c>
    </row>
    <row r="23" spans="1:23">
      <c r="A23" s="65">
        <f t="shared" si="8"/>
        <v>43174</v>
      </c>
      <c r="B23" s="2">
        <v>123272000</v>
      </c>
      <c r="C23" s="12">
        <f t="shared" si="11"/>
        <v>123194000</v>
      </c>
      <c r="D23" s="2">
        <v>330025000</v>
      </c>
      <c r="E23" s="12">
        <f t="shared" si="13"/>
        <v>329975000</v>
      </c>
      <c r="F23" s="20">
        <f>(B23-C23)-(D23-E23)</f>
        <v>28000</v>
      </c>
      <c r="G23" s="2">
        <v>463834000</v>
      </c>
      <c r="H23" s="12">
        <f t="shared" si="16"/>
        <v>463786000</v>
      </c>
      <c r="I23" s="20">
        <f t="shared" si="14"/>
        <v>48000</v>
      </c>
      <c r="J23" s="26">
        <f t="shared" si="0"/>
        <v>76000</v>
      </c>
      <c r="K23" s="29">
        <f t="shared" si="9"/>
        <v>1174000</v>
      </c>
      <c r="L23" s="34">
        <f>+K23/15</f>
        <v>78266.666666666672</v>
      </c>
      <c r="M23" s="37">
        <f t="shared" si="2"/>
        <v>3261.1111111111113</v>
      </c>
      <c r="N23" s="38">
        <f t="shared" si="3"/>
        <v>316.86909581646427</v>
      </c>
      <c r="O23" s="57">
        <f t="shared" si="4"/>
        <v>2426266.666666667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741000</v>
      </c>
      <c r="W23" s="43">
        <f t="shared" si="7"/>
        <v>241.26984126984127</v>
      </c>
    </row>
    <row r="24" spans="1:23">
      <c r="A24" s="65">
        <f t="shared" si="8"/>
        <v>43175</v>
      </c>
      <c r="B24" s="2">
        <v>123351000</v>
      </c>
      <c r="C24" s="12">
        <f t="shared" si="11"/>
        <v>123272000</v>
      </c>
      <c r="D24" s="2">
        <v>330075000</v>
      </c>
      <c r="E24" s="12">
        <f>+D23</f>
        <v>330025000</v>
      </c>
      <c r="F24" s="20">
        <f>(B24-C24)-(D24-E24)</f>
        <v>29000</v>
      </c>
      <c r="G24" s="2">
        <v>463886000</v>
      </c>
      <c r="H24" s="12">
        <f t="shared" si="16"/>
        <v>463834000</v>
      </c>
      <c r="I24" s="20">
        <f t="shared" si="14"/>
        <v>52000</v>
      </c>
      <c r="J24" s="26">
        <f t="shared" si="0"/>
        <v>81000</v>
      </c>
      <c r="K24" s="29">
        <f t="shared" si="9"/>
        <v>1255000</v>
      </c>
      <c r="L24" s="34">
        <f>+K24/16</f>
        <v>78437.5</v>
      </c>
      <c r="M24" s="37">
        <f t="shared" si="2"/>
        <v>3268.2291666666665</v>
      </c>
      <c r="N24" s="38">
        <f t="shared" si="3"/>
        <v>317.5607287449393</v>
      </c>
      <c r="O24" s="57">
        <f t="shared" si="4"/>
        <v>2431562.5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793000</v>
      </c>
      <c r="W24" s="43">
        <f t="shared" si="7"/>
        <v>257.14285714285717</v>
      </c>
    </row>
    <row r="25" spans="1:23">
      <c r="A25" s="65">
        <f t="shared" si="8"/>
        <v>43176</v>
      </c>
      <c r="B25" s="2">
        <v>123425000</v>
      </c>
      <c r="C25" s="12">
        <f t="shared" si="11"/>
        <v>123351000</v>
      </c>
      <c r="D25" s="2">
        <v>330120000</v>
      </c>
      <c r="E25" s="12">
        <f>+D24</f>
        <v>330075000</v>
      </c>
      <c r="F25" s="20">
        <f t="shared" si="15"/>
        <v>29000</v>
      </c>
      <c r="G25" s="2">
        <v>463933000</v>
      </c>
      <c r="H25" s="12">
        <f t="shared" si="16"/>
        <v>463886000</v>
      </c>
      <c r="I25" s="20">
        <f t="shared" si="14"/>
        <v>47000</v>
      </c>
      <c r="J25" s="26">
        <f t="shared" si="0"/>
        <v>76000</v>
      </c>
      <c r="K25" s="29">
        <f t="shared" si="9"/>
        <v>1331000</v>
      </c>
      <c r="L25" s="34">
        <f>+K25/17</f>
        <v>78294.117647058825</v>
      </c>
      <c r="M25" s="37">
        <f t="shared" si="2"/>
        <v>3262.2549019607845</v>
      </c>
      <c r="N25" s="38">
        <f t="shared" si="3"/>
        <v>316.98023338890215</v>
      </c>
      <c r="O25" s="57">
        <f t="shared" si="4"/>
        <v>2427117.6470588236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840000</v>
      </c>
      <c r="W25" s="43">
        <f t="shared" si="7"/>
        <v>241.26984126984127</v>
      </c>
    </row>
    <row r="26" spans="1:23">
      <c r="A26" s="65">
        <f t="shared" si="8"/>
        <v>43177</v>
      </c>
      <c r="B26" s="2">
        <v>123508000</v>
      </c>
      <c r="C26" s="12">
        <f t="shared" si="11"/>
        <v>123425000</v>
      </c>
      <c r="D26" s="2">
        <v>330175000</v>
      </c>
      <c r="E26" s="12">
        <f t="shared" si="13"/>
        <v>330120000</v>
      </c>
      <c r="F26" s="20">
        <f t="shared" si="15"/>
        <v>28000</v>
      </c>
      <c r="G26" s="2">
        <v>463981000</v>
      </c>
      <c r="H26" s="12">
        <f t="shared" si="16"/>
        <v>463933000</v>
      </c>
      <c r="I26" s="20">
        <f t="shared" si="14"/>
        <v>48000</v>
      </c>
      <c r="J26" s="26">
        <f t="shared" si="0"/>
        <v>76000</v>
      </c>
      <c r="K26" s="29">
        <f t="shared" si="9"/>
        <v>1407000</v>
      </c>
      <c r="L26" s="34">
        <f>+K26/18</f>
        <v>78166.666666666672</v>
      </c>
      <c r="M26" s="37">
        <f t="shared" si="2"/>
        <v>3256.9444444444448</v>
      </c>
      <c r="N26" s="38">
        <f t="shared" si="3"/>
        <v>316.4642375168691</v>
      </c>
      <c r="O26" s="57">
        <f t="shared" si="4"/>
        <v>2423166.666666667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888000</v>
      </c>
      <c r="W26" s="43">
        <f t="shared" si="7"/>
        <v>241.26984126984127</v>
      </c>
    </row>
    <row r="27" spans="1:23">
      <c r="A27" s="65">
        <f t="shared" si="8"/>
        <v>43178</v>
      </c>
      <c r="B27" s="2">
        <v>123601000</v>
      </c>
      <c r="C27" s="12">
        <f t="shared" si="11"/>
        <v>123508000</v>
      </c>
      <c r="D27" s="2">
        <v>330235000</v>
      </c>
      <c r="E27" s="12">
        <f t="shared" si="13"/>
        <v>330175000</v>
      </c>
      <c r="F27" s="20">
        <f>(B27-C27)-(D27-E27)</f>
        <v>33000</v>
      </c>
      <c r="G27" s="2">
        <v>464029000</v>
      </c>
      <c r="H27" s="12">
        <f t="shared" si="16"/>
        <v>463981000</v>
      </c>
      <c r="I27" s="20">
        <f t="shared" si="14"/>
        <v>48000</v>
      </c>
      <c r="J27" s="26">
        <f t="shared" si="0"/>
        <v>81000</v>
      </c>
      <c r="K27" s="29">
        <f t="shared" si="9"/>
        <v>1488000</v>
      </c>
      <c r="L27" s="34">
        <f>+K27/19</f>
        <v>78315.789473684214</v>
      </c>
      <c r="M27" s="37">
        <f t="shared" si="2"/>
        <v>3263.1578947368421</v>
      </c>
      <c r="N27" s="38">
        <f t="shared" si="3"/>
        <v>317.06797357766891</v>
      </c>
      <c r="O27" s="57">
        <f t="shared" si="4"/>
        <v>2427789.4736842108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936000</v>
      </c>
      <c r="W27" s="43">
        <f t="shared" si="7"/>
        <v>257.14285714285717</v>
      </c>
    </row>
    <row r="28" spans="1:23">
      <c r="A28" s="65">
        <f t="shared" si="8"/>
        <v>43179</v>
      </c>
      <c r="B28" s="2">
        <v>123685000</v>
      </c>
      <c r="C28" s="12">
        <f>+B27</f>
        <v>123601000</v>
      </c>
      <c r="D28" s="2">
        <v>330290000</v>
      </c>
      <c r="E28" s="12">
        <f t="shared" si="13"/>
        <v>330235000</v>
      </c>
      <c r="F28" s="20">
        <f>(B28-C28)-(D28-E28)</f>
        <v>29000</v>
      </c>
      <c r="G28" s="2">
        <v>464082000</v>
      </c>
      <c r="H28" s="12">
        <f t="shared" si="16"/>
        <v>464029000</v>
      </c>
      <c r="I28" s="20">
        <f t="shared" si="14"/>
        <v>53000</v>
      </c>
      <c r="J28" s="26">
        <f t="shared" si="0"/>
        <v>82000</v>
      </c>
      <c r="K28" s="29">
        <f t="shared" si="9"/>
        <v>1570000</v>
      </c>
      <c r="L28" s="2">
        <f>+K28/20</f>
        <v>78500</v>
      </c>
      <c r="M28" s="37">
        <f t="shared" si="2"/>
        <v>3270.8333333333335</v>
      </c>
      <c r="N28" s="38">
        <f t="shared" si="3"/>
        <v>317.81376518218622</v>
      </c>
      <c r="O28" s="40">
        <f t="shared" si="4"/>
        <v>2433500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989000</v>
      </c>
      <c r="W28" s="43">
        <f t="shared" si="7"/>
        <v>260.3174603174603</v>
      </c>
    </row>
    <row r="29" spans="1:23">
      <c r="A29" s="65">
        <f t="shared" si="8"/>
        <v>43180</v>
      </c>
      <c r="B29" s="2">
        <v>123765000</v>
      </c>
      <c r="C29" s="12">
        <f>+B28</f>
        <v>123685000</v>
      </c>
      <c r="D29" s="2">
        <v>330340000</v>
      </c>
      <c r="E29" s="12">
        <f t="shared" si="13"/>
        <v>330290000</v>
      </c>
      <c r="F29" s="20">
        <f t="shared" si="15"/>
        <v>30000</v>
      </c>
      <c r="G29" s="2">
        <v>464133000</v>
      </c>
      <c r="H29" s="12">
        <f t="shared" si="16"/>
        <v>464082000</v>
      </c>
      <c r="I29" s="20">
        <f t="shared" si="14"/>
        <v>51000</v>
      </c>
      <c r="J29" s="26">
        <f t="shared" si="0"/>
        <v>81000</v>
      </c>
      <c r="K29" s="29">
        <f t="shared" si="9"/>
        <v>1651000</v>
      </c>
      <c r="L29" s="34">
        <f>+K29/21</f>
        <v>78619.047619047618</v>
      </c>
      <c r="M29" s="37">
        <f t="shared" si="2"/>
        <v>3275.7936507936506</v>
      </c>
      <c r="N29" s="38">
        <f t="shared" si="3"/>
        <v>318.29573934837094</v>
      </c>
      <c r="O29" s="57">
        <f t="shared" si="4"/>
        <v>2437190.4761904762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1040000</v>
      </c>
      <c r="W29" s="43">
        <f t="shared" si="7"/>
        <v>257.14285714285717</v>
      </c>
    </row>
    <row r="30" spans="1:23">
      <c r="A30" s="65">
        <f t="shared" si="8"/>
        <v>43181</v>
      </c>
      <c r="B30" s="2">
        <v>123843000</v>
      </c>
      <c r="C30" s="12">
        <f t="shared" si="11"/>
        <v>123765000</v>
      </c>
      <c r="D30" s="2">
        <v>330390000</v>
      </c>
      <c r="E30" s="12">
        <f t="shared" si="13"/>
        <v>330340000</v>
      </c>
      <c r="F30" s="20">
        <f t="shared" si="15"/>
        <v>28000</v>
      </c>
      <c r="G30" s="2">
        <v>464184000</v>
      </c>
      <c r="H30" s="12">
        <f t="shared" si="16"/>
        <v>464133000</v>
      </c>
      <c r="I30" s="20">
        <f t="shared" si="14"/>
        <v>51000</v>
      </c>
      <c r="J30" s="26">
        <f t="shared" si="0"/>
        <v>79000</v>
      </c>
      <c r="K30" s="29">
        <f t="shared" si="9"/>
        <v>1730000</v>
      </c>
      <c r="L30" s="34">
        <f>+K30/22</f>
        <v>78636.363636363632</v>
      </c>
      <c r="M30" s="37">
        <f t="shared" si="2"/>
        <v>3276.5151515151515</v>
      </c>
      <c r="N30" s="38">
        <f t="shared" si="3"/>
        <v>318.36584468163414</v>
      </c>
      <c r="O30" s="57">
        <f t="shared" si="4"/>
        <v>2437727.2727272725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1091000</v>
      </c>
      <c r="W30" s="43">
        <f t="shared" si="7"/>
        <v>250.79365079365078</v>
      </c>
    </row>
    <row r="31" spans="1:23">
      <c r="A31" s="65">
        <f t="shared" si="8"/>
        <v>43182</v>
      </c>
      <c r="B31" s="2">
        <v>123927000</v>
      </c>
      <c r="C31" s="12">
        <f t="shared" si="11"/>
        <v>123843000</v>
      </c>
      <c r="D31" s="2">
        <v>330445000</v>
      </c>
      <c r="E31" s="12">
        <f t="shared" si="13"/>
        <v>330390000</v>
      </c>
      <c r="F31" s="20">
        <f t="shared" si="15"/>
        <v>29000</v>
      </c>
      <c r="G31" s="2">
        <v>464236000</v>
      </c>
      <c r="H31" s="12">
        <f t="shared" si="16"/>
        <v>464184000</v>
      </c>
      <c r="I31" s="20">
        <f t="shared" si="14"/>
        <v>52000</v>
      </c>
      <c r="J31" s="62">
        <f t="shared" si="0"/>
        <v>81000</v>
      </c>
      <c r="K31" s="29">
        <f t="shared" si="9"/>
        <v>1811000</v>
      </c>
      <c r="L31" s="34">
        <f>+K31/23</f>
        <v>78739.130434782608</v>
      </c>
      <c r="M31" s="37">
        <f t="shared" si="2"/>
        <v>3280.7971014492755</v>
      </c>
      <c r="N31" s="38">
        <f t="shared" si="3"/>
        <v>318.78190459426156</v>
      </c>
      <c r="O31" s="57">
        <f t="shared" si="4"/>
        <v>2440913.0434782607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1143000</v>
      </c>
      <c r="W31" s="43">
        <f t="shared" si="7"/>
        <v>257.14285714285717</v>
      </c>
    </row>
    <row r="32" spans="1:23">
      <c r="A32" s="65">
        <f t="shared" si="8"/>
        <v>43183</v>
      </c>
      <c r="B32" s="2">
        <v>124006000</v>
      </c>
      <c r="C32" s="12">
        <f t="shared" si="11"/>
        <v>123927000</v>
      </c>
      <c r="D32" s="2">
        <v>330490000</v>
      </c>
      <c r="E32" s="12">
        <f t="shared" si="13"/>
        <v>330445000</v>
      </c>
      <c r="F32" s="20">
        <f>(B32-C32)-(D32-E32)</f>
        <v>34000</v>
      </c>
      <c r="G32" s="2">
        <v>464283000</v>
      </c>
      <c r="H32" s="12">
        <f t="shared" si="16"/>
        <v>464236000</v>
      </c>
      <c r="I32" s="20">
        <f t="shared" si="14"/>
        <v>47000</v>
      </c>
      <c r="J32" s="26">
        <f t="shared" si="0"/>
        <v>81000</v>
      </c>
      <c r="K32" s="29">
        <f t="shared" si="9"/>
        <v>1892000</v>
      </c>
      <c r="L32" s="34">
        <f>+K32/24</f>
        <v>78833.333333333328</v>
      </c>
      <c r="M32" s="37">
        <f t="shared" si="2"/>
        <v>3284.7222222222222</v>
      </c>
      <c r="N32" s="38">
        <f t="shared" si="3"/>
        <v>319.16329284750333</v>
      </c>
      <c r="O32" s="57">
        <f t="shared" si="4"/>
        <v>2443833.333333333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1190000</v>
      </c>
      <c r="W32" s="43">
        <f t="shared" si="7"/>
        <v>257.14285714285717</v>
      </c>
    </row>
    <row r="33" spans="1:23">
      <c r="A33" s="65">
        <f t="shared" si="8"/>
        <v>43184</v>
      </c>
      <c r="B33" s="2">
        <v>124081000</v>
      </c>
      <c r="C33" s="12">
        <f t="shared" si="11"/>
        <v>124006000</v>
      </c>
      <c r="D33" s="2">
        <v>330535000</v>
      </c>
      <c r="E33" s="12">
        <f t="shared" ref="E33:E39" si="17">+D32</f>
        <v>330490000</v>
      </c>
      <c r="F33" s="20">
        <f t="shared" si="15"/>
        <v>30000</v>
      </c>
      <c r="G33" s="2">
        <v>464333000</v>
      </c>
      <c r="H33" s="12">
        <f t="shared" si="16"/>
        <v>464283000</v>
      </c>
      <c r="I33" s="20">
        <f t="shared" si="14"/>
        <v>50000</v>
      </c>
      <c r="J33" s="26">
        <f t="shared" si="0"/>
        <v>80000</v>
      </c>
      <c r="K33" s="29">
        <f t="shared" si="9"/>
        <v>1972000</v>
      </c>
      <c r="L33" s="2">
        <f>+K33/25</f>
        <v>78880</v>
      </c>
      <c r="M33" s="37">
        <f t="shared" si="2"/>
        <v>3286.6666666666665</v>
      </c>
      <c r="N33" s="38">
        <f t="shared" si="3"/>
        <v>319.35222672064776</v>
      </c>
      <c r="O33" s="40">
        <f t="shared" si="4"/>
        <v>2445280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1240000</v>
      </c>
      <c r="W33" s="43">
        <f t="shared" si="7"/>
        <v>253.96825396825398</v>
      </c>
    </row>
    <row r="34" spans="1:23">
      <c r="A34" s="65">
        <f t="shared" si="8"/>
        <v>43185</v>
      </c>
      <c r="B34" s="2">
        <v>124161000</v>
      </c>
      <c r="C34" s="12">
        <f t="shared" si="11"/>
        <v>124081000</v>
      </c>
      <c r="D34" s="2">
        <v>330585000</v>
      </c>
      <c r="E34" s="12">
        <f t="shared" si="17"/>
        <v>330535000</v>
      </c>
      <c r="F34" s="20">
        <f>(B34-C34)-(D34-E34)</f>
        <v>30000</v>
      </c>
      <c r="G34" s="2">
        <v>464383000</v>
      </c>
      <c r="H34" s="12">
        <f t="shared" ref="H34:H39" si="18">+G33</f>
        <v>464333000</v>
      </c>
      <c r="I34" s="20">
        <f t="shared" si="14"/>
        <v>50000</v>
      </c>
      <c r="J34" s="26">
        <f t="shared" si="0"/>
        <v>80000</v>
      </c>
      <c r="K34" s="29">
        <f t="shared" si="9"/>
        <v>2052000</v>
      </c>
      <c r="L34" s="34">
        <f>+K34/26</f>
        <v>78923.076923076922</v>
      </c>
      <c r="M34" s="37">
        <f t="shared" si="2"/>
        <v>3288.4615384615386</v>
      </c>
      <c r="N34" s="38">
        <f t="shared" si="3"/>
        <v>319.52662721893489</v>
      </c>
      <c r="O34" s="57">
        <f t="shared" si="4"/>
        <v>2446615.3846153845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1290000</v>
      </c>
      <c r="W34" s="43">
        <f t="shared" si="7"/>
        <v>253.96825396825398</v>
      </c>
    </row>
    <row r="35" spans="1:23">
      <c r="A35" s="65">
        <f t="shared" si="8"/>
        <v>43186</v>
      </c>
      <c r="B35" s="2">
        <v>124246000</v>
      </c>
      <c r="C35" s="12">
        <f t="shared" si="11"/>
        <v>124161000</v>
      </c>
      <c r="D35" s="2">
        <v>330640000</v>
      </c>
      <c r="E35" s="12">
        <f t="shared" si="17"/>
        <v>330585000</v>
      </c>
      <c r="F35" s="20">
        <f t="shared" si="15"/>
        <v>30000</v>
      </c>
      <c r="G35" s="2">
        <v>464435000</v>
      </c>
      <c r="H35" s="12">
        <f t="shared" si="18"/>
        <v>464383000</v>
      </c>
      <c r="I35" s="20">
        <f t="shared" si="14"/>
        <v>52000</v>
      </c>
      <c r="J35" s="26">
        <f t="shared" si="0"/>
        <v>82000</v>
      </c>
      <c r="K35" s="29">
        <f t="shared" si="9"/>
        <v>2134000</v>
      </c>
      <c r="L35" s="34">
        <f>+K35/27</f>
        <v>79037.037037037036</v>
      </c>
      <c r="M35" s="37">
        <f t="shared" si="2"/>
        <v>3293.2098765432097</v>
      </c>
      <c r="N35" s="38">
        <f t="shared" si="3"/>
        <v>319.98800419853052</v>
      </c>
      <c r="O35" s="57">
        <f t="shared" si="4"/>
        <v>2450148.1481481483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1342000</v>
      </c>
      <c r="W35" s="43">
        <f t="shared" si="7"/>
        <v>260.3174603174603</v>
      </c>
    </row>
    <row r="36" spans="1:23">
      <c r="A36" s="65">
        <f t="shared" si="8"/>
        <v>43187</v>
      </c>
      <c r="B36" s="2">
        <v>124327000</v>
      </c>
      <c r="C36" s="12">
        <f t="shared" si="11"/>
        <v>124246000</v>
      </c>
      <c r="D36" s="2">
        <v>330690000</v>
      </c>
      <c r="E36" s="12">
        <f t="shared" si="17"/>
        <v>330640000</v>
      </c>
      <c r="F36" s="20">
        <f t="shared" si="15"/>
        <v>31000</v>
      </c>
      <c r="G36" s="2">
        <v>464484000</v>
      </c>
      <c r="H36" s="12">
        <f t="shared" si="18"/>
        <v>464435000</v>
      </c>
      <c r="I36" s="20">
        <f t="shared" si="14"/>
        <v>49000</v>
      </c>
      <c r="J36" s="26">
        <f t="shared" si="0"/>
        <v>80000</v>
      </c>
      <c r="K36" s="29">
        <f t="shared" si="9"/>
        <v>2214000</v>
      </c>
      <c r="L36" s="34">
        <f>+K36/28</f>
        <v>79071.428571428565</v>
      </c>
      <c r="M36" s="37">
        <f t="shared" si="2"/>
        <v>3294.6428571428569</v>
      </c>
      <c r="N36" s="38">
        <f t="shared" si="3"/>
        <v>320.12724117987273</v>
      </c>
      <c r="O36" s="57">
        <f t="shared" si="4"/>
        <v>2451214.2857142854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1391000</v>
      </c>
      <c r="W36" s="43">
        <f t="shared" si="7"/>
        <v>253.96825396825398</v>
      </c>
    </row>
    <row r="37" spans="1:23">
      <c r="A37" s="65">
        <f t="shared" si="8"/>
        <v>43188</v>
      </c>
      <c r="B37" s="2">
        <v>124412000</v>
      </c>
      <c r="C37" s="12">
        <f t="shared" si="11"/>
        <v>124327000</v>
      </c>
      <c r="D37" s="2">
        <v>330740000</v>
      </c>
      <c r="E37" s="12">
        <f t="shared" si="17"/>
        <v>330690000</v>
      </c>
      <c r="F37" s="20">
        <f t="shared" si="15"/>
        <v>35000</v>
      </c>
      <c r="G37" s="2">
        <v>464535000</v>
      </c>
      <c r="H37" s="12">
        <f t="shared" si="18"/>
        <v>464484000</v>
      </c>
      <c r="I37" s="20">
        <f t="shared" si="14"/>
        <v>51000</v>
      </c>
      <c r="J37" s="26">
        <f t="shared" si="0"/>
        <v>86000</v>
      </c>
      <c r="K37" s="29">
        <f t="shared" si="9"/>
        <v>2300000</v>
      </c>
      <c r="L37" s="34">
        <f>+K37/28</f>
        <v>82142.857142857145</v>
      </c>
      <c r="M37" s="37">
        <f t="shared" si="2"/>
        <v>3422.6190476190477</v>
      </c>
      <c r="N37" s="38">
        <f t="shared" si="3"/>
        <v>332.56217466743783</v>
      </c>
      <c r="O37" s="57">
        <f t="shared" si="4"/>
        <v>2546428.5714285714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1442000</v>
      </c>
      <c r="W37" s="43">
        <f t="shared" si="7"/>
        <v>273.01587301587301</v>
      </c>
    </row>
    <row r="38" spans="1:23">
      <c r="A38" s="65">
        <f t="shared" si="8"/>
        <v>43189</v>
      </c>
      <c r="B38" s="2">
        <v>124492000</v>
      </c>
      <c r="C38" s="12">
        <f t="shared" si="11"/>
        <v>124412000</v>
      </c>
      <c r="D38" s="2">
        <v>330785000</v>
      </c>
      <c r="E38" s="12">
        <f t="shared" si="17"/>
        <v>330740000</v>
      </c>
      <c r="F38" s="20">
        <f t="shared" si="15"/>
        <v>35000</v>
      </c>
      <c r="G38" s="2">
        <v>464583000</v>
      </c>
      <c r="H38" s="12">
        <f t="shared" si="18"/>
        <v>464535000</v>
      </c>
      <c r="I38" s="20">
        <f t="shared" si="14"/>
        <v>48000</v>
      </c>
      <c r="J38" s="26">
        <f t="shared" si="0"/>
        <v>83000</v>
      </c>
      <c r="K38" s="29">
        <f t="shared" si="9"/>
        <v>2383000</v>
      </c>
      <c r="L38" s="34">
        <f>+K38/28</f>
        <v>85107.142857142855</v>
      </c>
      <c r="M38" s="37">
        <f t="shared" si="2"/>
        <v>3546.1309523809523</v>
      </c>
      <c r="N38" s="38">
        <f t="shared" si="3"/>
        <v>344.56333140543666</v>
      </c>
      <c r="O38" s="57">
        <f t="shared" si="4"/>
        <v>2638321.4285714286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1490000</v>
      </c>
      <c r="W38" s="43">
        <f t="shared" si="7"/>
        <v>263.49206349206349</v>
      </c>
    </row>
    <row r="39" spans="1:23">
      <c r="A39" s="65">
        <f t="shared" si="8"/>
        <v>43190</v>
      </c>
      <c r="B39" s="2">
        <v>124570000</v>
      </c>
      <c r="C39" s="12">
        <f t="shared" si="11"/>
        <v>124492000</v>
      </c>
      <c r="D39" s="2">
        <v>330835000</v>
      </c>
      <c r="E39" s="12">
        <f t="shared" si="17"/>
        <v>330785000</v>
      </c>
      <c r="F39" s="20">
        <f t="shared" si="15"/>
        <v>28000</v>
      </c>
      <c r="G39" s="2">
        <v>464631000</v>
      </c>
      <c r="H39" s="12">
        <f t="shared" si="18"/>
        <v>464583000</v>
      </c>
      <c r="I39" s="20">
        <f t="shared" si="14"/>
        <v>48000</v>
      </c>
      <c r="J39" s="26">
        <f t="shared" si="0"/>
        <v>76000</v>
      </c>
      <c r="K39" s="29">
        <f t="shared" si="9"/>
        <v>2459000</v>
      </c>
      <c r="L39" s="34">
        <f>+K39/28</f>
        <v>87821.428571428565</v>
      </c>
      <c r="M39" s="37">
        <f t="shared" si="2"/>
        <v>3659.2261904761904</v>
      </c>
      <c r="N39" s="38">
        <f t="shared" si="3"/>
        <v>355.55234239444763</v>
      </c>
      <c r="O39" s="57">
        <f t="shared" si="4"/>
        <v>2722464.2857142854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1538000</v>
      </c>
      <c r="W39" s="43">
        <f t="shared" si="7"/>
        <v>241.26984126984127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921000</v>
      </c>
      <c r="G42" s="23"/>
      <c r="H42" s="30"/>
      <c r="I42" s="30">
        <f>SUM(I9:I41)</f>
        <v>1538000</v>
      </c>
      <c r="J42" s="60">
        <f>SUM(J9:J39)</f>
        <v>2459000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51DE6E42-1009-44A8-9C1A-7AFB98F0C734}"/>
</file>

<file path=customXml/itemProps2.xml><?xml version="1.0" encoding="utf-8"?>
<ds:datastoreItem xmlns:ds="http://schemas.openxmlformats.org/officeDocument/2006/customXml" ds:itemID="{2BFD53C9-28DC-4657-BC11-ED64864C66FC}"/>
</file>

<file path=customXml/itemProps3.xml><?xml version="1.0" encoding="utf-8"?>
<ds:datastoreItem xmlns:ds="http://schemas.openxmlformats.org/officeDocument/2006/customXml" ds:itemID="{1E442BE6-C72A-40C3-B093-46353F541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2016-01-31T14:44:48Z</cp:lastPrinted>
  <dcterms:created xsi:type="dcterms:W3CDTF">2002-07-26T11:51:45Z</dcterms:created>
  <dcterms:modified xsi:type="dcterms:W3CDTF">2018-03-31T10:08:34Z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