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325"/>
  </bookViews>
  <sheets>
    <sheet name="WPG Summary" sheetId="15" r:id="rId1"/>
    <sheet name="AWR" sheetId="1" r:id="rId2"/>
    <sheet name="AWK" sheetId="4" r:id="rId3"/>
    <sheet name="CWT" sheetId="5" r:id="rId4"/>
    <sheet name="MSEX" sheetId="6" r:id="rId5"/>
    <sheet name="YORW" sheetId="13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4" l="1"/>
  <c r="F11" i="15"/>
  <c r="H7" i="15"/>
  <c r="H10" i="15"/>
  <c r="H11" i="15"/>
  <c r="F10" i="15"/>
  <c r="E8" i="15"/>
  <c r="G10" i="15"/>
  <c r="F8" i="15"/>
  <c r="E7" i="15"/>
  <c r="H9" i="15"/>
  <c r="E9" i="15"/>
  <c r="F7" i="15"/>
  <c r="G8" i="15"/>
  <c r="G11" i="15"/>
  <c r="E11" i="15"/>
  <c r="G9" i="15"/>
  <c r="H8" i="15"/>
  <c r="F9" i="15"/>
  <c r="E10" i="15"/>
  <c r="G7" i="15"/>
  <c r="I11" i="15" l="1"/>
  <c r="M11" i="15" s="1"/>
  <c r="I10" i="15"/>
  <c r="M10" i="15" s="1"/>
  <c r="I8" i="15"/>
  <c r="L8" i="15" s="1"/>
  <c r="I9" i="15"/>
  <c r="N9" i="15" s="1"/>
  <c r="I7" i="15"/>
  <c r="L7" i="15" s="1"/>
  <c r="M7" i="15" l="1"/>
  <c r="L11" i="15"/>
  <c r="K9" i="15"/>
  <c r="K7" i="15"/>
  <c r="K11" i="15"/>
  <c r="L9" i="15"/>
  <c r="N8" i="15"/>
  <c r="K10" i="15"/>
  <c r="N7" i="15"/>
  <c r="L10" i="15"/>
  <c r="M9" i="15"/>
  <c r="N10" i="15"/>
  <c r="K8" i="15"/>
  <c r="N11" i="15"/>
  <c r="M8" i="15"/>
  <c r="O8" i="15" l="1"/>
  <c r="L17" i="15"/>
  <c r="L16" i="15"/>
  <c r="K23" i="15"/>
  <c r="M15" i="15"/>
  <c r="K21" i="15"/>
  <c r="O11" i="15"/>
  <c r="L22" i="15"/>
  <c r="O7" i="15"/>
  <c r="O9" i="15"/>
  <c r="K14" i="15"/>
  <c r="M17" i="15"/>
  <c r="M14" i="15"/>
  <c r="K20" i="15"/>
  <c r="K16" i="15"/>
  <c r="M23" i="15"/>
  <c r="M20" i="15"/>
  <c r="L23" i="15"/>
  <c r="L15" i="15"/>
  <c r="K22" i="15"/>
  <c r="O10" i="15"/>
  <c r="M16" i="15"/>
  <c r="L14" i="15"/>
  <c r="L21" i="15"/>
  <c r="N20" i="15"/>
  <c r="N14" i="15"/>
  <c r="N23" i="15"/>
  <c r="N17" i="15"/>
  <c r="N22" i="15"/>
  <c r="N16" i="15"/>
  <c r="N21" i="15"/>
  <c r="N15" i="15"/>
  <c r="K15" i="15"/>
  <c r="K17" i="15"/>
  <c r="M22" i="15"/>
  <c r="M21" i="15"/>
  <c r="L20" i="15"/>
  <c r="O22" i="15" l="1"/>
  <c r="O16" i="15"/>
  <c r="O21" i="15"/>
  <c r="O17" i="15"/>
  <c r="O20" i="15"/>
  <c r="O23" i="15"/>
  <c r="O14" i="15"/>
  <c r="O15" i="15"/>
</calcChain>
</file>

<file path=xl/sharedStrings.xml><?xml version="1.0" encoding="utf-8"?>
<sst xmlns="http://schemas.openxmlformats.org/spreadsheetml/2006/main" count="690" uniqueCount="147">
  <si>
    <t>American States Water Company | Balance Sheet</t>
  </si>
  <si>
    <t>NYSE:AWR  (MI KEY: 4093614; SPCIQ KEY: 304353)</t>
  </si>
  <si>
    <t>Periods: Last Five Years</t>
  </si>
  <si>
    <t>Source: S&amp;P Capital IQ - Standard</t>
  </si>
  <si>
    <t>Native Currency: USD</t>
  </si>
  <si>
    <t>Current Currency: USD</t>
  </si>
  <si>
    <t>2013 FY</t>
  </si>
  <si>
    <t>2014 FY</t>
  </si>
  <si>
    <t>2015 FY</t>
  </si>
  <si>
    <t>2016 FY</t>
  </si>
  <si>
    <t>2017 FY</t>
  </si>
  <si>
    <t>Period Ended</t>
  </si>
  <si>
    <t>Financial Filing Date</t>
  </si>
  <si>
    <t>Spot Exchange Rate</t>
  </si>
  <si>
    <t>Average Exchange Rate</t>
  </si>
  <si>
    <t>Reported Currency Code</t>
  </si>
  <si>
    <t>USD</t>
  </si>
  <si>
    <t xml:space="preserve"> </t>
  </si>
  <si>
    <t>Assets ($000)</t>
  </si>
  <si>
    <t>Cash and Equivalents</t>
  </si>
  <si>
    <t xml:space="preserve">        Cash &amp; Short Term Investments</t>
  </si>
  <si>
    <t>Accounts Receivable</t>
  </si>
  <si>
    <t>Other Receivables</t>
  </si>
  <si>
    <t xml:space="preserve">        Total Receivables</t>
  </si>
  <si>
    <t>Inventory</t>
  </si>
  <si>
    <t>Prepaid Exp.</t>
  </si>
  <si>
    <t>Deferred Tax Assets, Curr.</t>
  </si>
  <si>
    <t>NA</t>
  </si>
  <si>
    <t>Other Current Assets</t>
  </si>
  <si>
    <t xml:space="preserve">        Total Current Assets</t>
  </si>
  <si>
    <t>Gross Property, Plant &amp; Equipment</t>
  </si>
  <si>
    <t>Accumulated Depreciation</t>
  </si>
  <si>
    <t xml:space="preserve">        Net Property, Plant &amp; Equipment</t>
  </si>
  <si>
    <t>Goodwill</t>
  </si>
  <si>
    <t>Accounts Receivable Long-Term</t>
  </si>
  <si>
    <t>Deferred Tax Assets, LT</t>
  </si>
  <si>
    <t>Deferred Charges, LT</t>
  </si>
  <si>
    <t>Other Long-Term Assets</t>
  </si>
  <si>
    <t>Total Assets</t>
  </si>
  <si>
    <t>Liabilities ($000)</t>
  </si>
  <si>
    <t>Accounts Payable</t>
  </si>
  <si>
    <t>Accrued Exp.</t>
  </si>
  <si>
    <t>Short-term Borrowings</t>
  </si>
  <si>
    <t>Curr. Port. of LT Debt</t>
  </si>
  <si>
    <t>Curr. Income Taxes Payable</t>
  </si>
  <si>
    <t>Unearned Revenue, Current</t>
  </si>
  <si>
    <t>Other Current Liabilities</t>
  </si>
  <si>
    <t xml:space="preserve">        Total Current Liabilities</t>
  </si>
  <si>
    <t>Long-Term Debt</t>
  </si>
  <si>
    <t>Unearned Revenue, Non-Current</t>
  </si>
  <si>
    <t>Pension &amp; Other Post-Retire. Benefits</t>
  </si>
  <si>
    <t>Def. Tax Liability, Non-Curr.</t>
  </si>
  <si>
    <t>Other Non-Current Liabilities</t>
  </si>
  <si>
    <t>Total Liabilities</t>
  </si>
  <si>
    <t>Equity ($000)</t>
  </si>
  <si>
    <t>Common Stock</t>
  </si>
  <si>
    <t>Retained Earnings</t>
  </si>
  <si>
    <t xml:space="preserve">        Total Common Equity</t>
  </si>
  <si>
    <t>Total Equity</t>
  </si>
  <si>
    <t>Total Liabilities And Equity</t>
  </si>
  <si>
    <t>Supplemental Items ($)</t>
  </si>
  <si>
    <t>ECS Total Shares Outstanding on Filing Date (actual)</t>
  </si>
  <si>
    <t>ECS Total Common Shares Outstanding (actual)</t>
  </si>
  <si>
    <t>Book Value / Share</t>
  </si>
  <si>
    <t>Tangible Book Value</t>
  </si>
  <si>
    <t>Tangible Book Value Per Share</t>
  </si>
  <si>
    <t>Total Debt</t>
  </si>
  <si>
    <t>Net Debt</t>
  </si>
  <si>
    <t>Debt Equiv. of Unfunded Proj. Benefit Obligation</t>
  </si>
  <si>
    <t>Debt Equivalent Oper. Leases</t>
  </si>
  <si>
    <t>Land</t>
  </si>
  <si>
    <t>Machinery</t>
  </si>
  <si>
    <t>Construction in Progress</t>
  </si>
  <si>
    <t>Full Time Employees (actual)</t>
  </si>
  <si>
    <t>Accumulated Allowance for Doubtful Accounts</t>
  </si>
  <si>
    <t>Loss Carry Forward Related Items ($000)</t>
  </si>
  <si>
    <t>NOL C/F, After Five Years</t>
  </si>
  <si>
    <t>Total NOL C/F</t>
  </si>
  <si>
    <t>Max. Year for NOL Carry Forward</t>
  </si>
  <si>
    <t>Fair Value Measurements ($000)</t>
  </si>
  <si>
    <t>Level 2 Liabilities - Observable Prices</t>
  </si>
  <si>
    <t>Level 3 Liabilities - Unobservable Prices</t>
  </si>
  <si>
    <t>Fair Value of Liabilities</t>
  </si>
  <si>
    <t>Fair Value Change Included in Earnings</t>
  </si>
  <si>
    <t>American Water Works Company, Inc. | Balance Sheet</t>
  </si>
  <si>
    <t>NYSE:AWK  (MI KEY: 4004387; SPCIQ KEY: 250885)</t>
  </si>
  <si>
    <t>Short Term Investments</t>
  </si>
  <si>
    <t>Restricted Cash</t>
  </si>
  <si>
    <t>Other Intangibles</t>
  </si>
  <si>
    <t>Additional Paid In Capital</t>
  </si>
  <si>
    <t>Treasury Stock</t>
  </si>
  <si>
    <t>Comprehensive Inc. and Other</t>
  </si>
  <si>
    <t>Buildings</t>
  </si>
  <si>
    <t>Level 1 Assets - Quoted Prices</t>
  </si>
  <si>
    <t>Level 2 Assets - Observable Prices</t>
  </si>
  <si>
    <t>Fair Value of Assets</t>
  </si>
  <si>
    <t>Level 1 Liabilities - Quoted Prices</t>
  </si>
  <si>
    <t>Long-term Investments</t>
  </si>
  <si>
    <t>Def. Tax Liability, Curr.</t>
  </si>
  <si>
    <t>Tax Benefit C/F, After Five Years</t>
  </si>
  <si>
    <t>Total Tax Benefit C/F</t>
  </si>
  <si>
    <t>Adoption of FIN 48 Related Items ($000)</t>
  </si>
  <si>
    <t>Unrecog. Tax Benefits, Beginning of the Period</t>
  </si>
  <si>
    <t>Additions Based on Tax Positions - Current Yr.</t>
  </si>
  <si>
    <t>Additions for Tax Positions - Prior Yrs</t>
  </si>
  <si>
    <t>Reductions for Tax Positions - Prior Yrs</t>
  </si>
  <si>
    <t>Unrecog. Tax Benefits, End of the Period</t>
  </si>
  <si>
    <t>Unrecog. Tax Benefit Impacting Effective Tax Rate</t>
  </si>
  <si>
    <t>Trading Asset Securities</t>
  </si>
  <si>
    <t>Order Backlog</t>
  </si>
  <si>
    <t>Capital Loss C/F, After Five Years</t>
  </si>
  <si>
    <t>Total Capital Loss C/F</t>
  </si>
  <si>
    <t>California Water Service Group | Balance Sheet</t>
  </si>
  <si>
    <t>NYSE:CWT  (MI KEY: 4721056; SPCIQ KEY: 257568)</t>
  </si>
  <si>
    <t>Middlesex Water Company | Balance Sheet</t>
  </si>
  <si>
    <t>NASDAQ:MSEX  (MI KEY: 4104374; SPCIQ KEY: 288070)</t>
  </si>
  <si>
    <t>Pref. Stock, Non-Redeem.</t>
  </si>
  <si>
    <t>Pref. Stock, Convertible</t>
  </si>
  <si>
    <t xml:space="preserve">        Total Preferred Equity</t>
  </si>
  <si>
    <t>Loans Receivable Long-Term</t>
  </si>
  <si>
    <t>The York Water Company | Balance Sheet</t>
  </si>
  <si>
    <t>NASDAQ:YORW  (MI KEY: 5000792; SPCIQ KEY: 315370)</t>
  </si>
  <si>
    <t>American States Water Co</t>
  </si>
  <si>
    <t>AWR</t>
  </si>
  <si>
    <t xml:space="preserve">American Water </t>
  </si>
  <si>
    <t>AWK</t>
  </si>
  <si>
    <t>California Water Service Group</t>
  </si>
  <si>
    <t>CWT</t>
  </si>
  <si>
    <t>Middlesex Water Company</t>
  </si>
  <si>
    <t>MSEX</t>
  </si>
  <si>
    <t>York Water Company</t>
  </si>
  <si>
    <t>YORW</t>
  </si>
  <si>
    <t>Common Equity</t>
  </si>
  <si>
    <t>Preferred Equity</t>
  </si>
  <si>
    <t xml:space="preserve">Long-Term Debt </t>
  </si>
  <si>
    <t>Short-Term Debt</t>
  </si>
  <si>
    <t>Total</t>
  </si>
  <si>
    <t>Total Capital ($) - 2017</t>
  </si>
  <si>
    <t>Total Capital (%) - 2017</t>
  </si>
  <si>
    <t>Company</t>
  </si>
  <si>
    <t>Ticker</t>
  </si>
  <si>
    <t>Mean</t>
  </si>
  <si>
    <t>Median</t>
  </si>
  <si>
    <t>Minimum</t>
  </si>
  <si>
    <t>Maximum</t>
  </si>
  <si>
    <t>WPG Including AWK</t>
  </si>
  <si>
    <t>WPG Excluding AWK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</si>
</sst>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.000000;[Red]\(#,##0.000000\)"/>
    <numFmt numFmtId="165" formatCode="#,##0;[Red]\(#,##0\)"/>
    <numFmt numFmtId="166" formatCode="#,##0.00;[Red]\(#,##0.00\)"/>
    <numFmt numFmtId="167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xfId="0" applyFont="1" applyFill="1" applyBorder="1" applyAlignment="1" applyProtection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right" vertical="top" wrapText="1"/>
    </xf>
    <xf numFmtId="0" fontId="7" fillId="0" borderId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2" fillId="0" borderId="0" xfId="0" applyNumberFormat="1" applyFont="1" applyFill="1" applyBorder="1" applyAlignment="1" applyProtection="1">
      <alignment horizontal="right" vertical="top" wrapText="1"/>
    </xf>
    <xf numFmtId="0" fontId="7" fillId="0" borderId="0" xfId="5" applyFont="1" applyFill="1" applyBorder="1" applyAlignment="1" applyProtection="1">
      <alignment horizontal="left" vertical="top"/>
    </xf>
    <xf numFmtId="0" fontId="4" fillId="0" borderId="0" xfId="5" applyFont="1" applyFill="1" applyBorder="1" applyAlignment="1" applyProtection="1">
      <alignment horizontal="left" vertical="top" wrapText="1"/>
    </xf>
    <xf numFmtId="14" fontId="7" fillId="0" borderId="0" xfId="5" applyNumberFormat="1" applyFont="1" applyFill="1" applyBorder="1" applyAlignment="1" applyProtection="1">
      <alignment horizontal="right" vertical="top" wrapText="1"/>
    </xf>
    <xf numFmtId="164" fontId="7" fillId="0" borderId="0" xfId="5" applyNumberFormat="1" applyFont="1" applyFill="1" applyBorder="1" applyAlignment="1" applyProtection="1">
      <alignment horizontal="right" vertical="top" wrapText="1"/>
    </xf>
    <xf numFmtId="0" fontId="7" fillId="0" borderId="0" xfId="5" applyFont="1" applyFill="1" applyBorder="1" applyAlignment="1" applyProtection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horizontal="right" vertical="top" wrapText="1"/>
    </xf>
    <xf numFmtId="166" fontId="7" fillId="0" borderId="0" xfId="5" applyNumberFormat="1" applyFont="1" applyFill="1" applyBorder="1" applyAlignment="1" applyProtection="1">
      <alignment horizontal="right" vertical="top" wrapText="1"/>
    </xf>
    <xf numFmtId="0" fontId="8" fillId="0" borderId="2" xfId="0" applyFont="1" applyFill="1" applyBorder="1" applyAlignment="1">
      <alignment horizontal="centerContinuous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1" fillId="0" borderId="0" xfId="5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>
      <alignment horizontal="center"/>
    </xf>
    <xf numFmtId="0" fontId="7" fillId="0" borderId="0" xfId="5" applyFont="1" applyFill="1" applyBorder="1" applyAlignment="1" applyProtection="1">
      <alignment horizontal="left" vertical="top" wrapText="1"/>
    </xf>
    <xf numFmtId="0" fontId="0" fillId="0" borderId="0" xfId="0" applyFill="1"/>
    <xf numFmtId="0" fontId="5" fillId="0" borderId="1" xfId="0" applyFont="1" applyFill="1" applyBorder="1" applyAlignment="1" applyProtection="1">
      <alignment horizontal="right" vertical="top" wrapText="1"/>
    </xf>
    <xf numFmtId="0" fontId="7" fillId="0" borderId="0" xfId="5" applyNumberFormat="1" applyFont="1" applyFill="1" applyAlignment="1">
      <alignment horizontal="left" vertical="top"/>
    </xf>
    <xf numFmtId="0" fontId="7" fillId="0" borderId="0" xfId="5" applyFill="1"/>
    <xf numFmtId="0" fontId="4" fillId="0" borderId="0" xfId="5" applyNumberFormat="1" applyFont="1" applyFill="1" applyAlignment="1">
      <alignment horizontal="left" vertical="top" wrapText="1"/>
    </xf>
    <xf numFmtId="0" fontId="6" fillId="0" borderId="0" xfId="5" applyNumberFormat="1" applyFont="1" applyFill="1" applyAlignment="1">
      <alignment horizontal="left" vertical="top"/>
    </xf>
    <xf numFmtId="0" fontId="5" fillId="0" borderId="1" xfId="5" applyFont="1" applyFill="1" applyBorder="1" applyAlignment="1" applyProtection="1">
      <alignment horizontal="right" vertical="top" wrapText="1"/>
    </xf>
    <xf numFmtId="0" fontId="1" fillId="0" borderId="0" xfId="5" applyFont="1" applyFill="1"/>
    <xf numFmtId="0" fontId="1" fillId="0" borderId="0" xfId="5" applyNumberFormat="1" applyFont="1" applyFill="1" applyAlignment="1">
      <alignment horizontal="left" vertical="top"/>
    </xf>
    <xf numFmtId="0" fontId="1" fillId="0" borderId="0" xfId="5" applyNumberFormat="1" applyFont="1" applyFill="1" applyAlignment="1">
      <alignment horizontal="left" vertical="top" wrapText="1"/>
    </xf>
    <xf numFmtId="0" fontId="9" fillId="0" borderId="1" xfId="4" applyNumberFormat="1" applyFont="1" applyFill="1" applyBorder="1" applyAlignment="1">
      <alignment horizontal="right" vertical="top" wrapText="1"/>
    </xf>
    <xf numFmtId="14" fontId="1" fillId="0" borderId="0" xfId="5" applyNumberFormat="1" applyFont="1" applyFill="1" applyAlignment="1">
      <alignment horizontal="right" vertical="top" wrapText="1"/>
    </xf>
    <xf numFmtId="164" fontId="1" fillId="0" borderId="0" xfId="5" applyNumberFormat="1" applyFont="1" applyFill="1" applyAlignment="1">
      <alignment horizontal="right" vertical="top" wrapText="1"/>
    </xf>
    <xf numFmtId="0" fontId="1" fillId="0" borderId="0" xfId="5" applyNumberFormat="1" applyFont="1" applyFill="1" applyAlignment="1">
      <alignment horizontal="right" vertical="top" wrapText="1"/>
    </xf>
    <xf numFmtId="165" fontId="1" fillId="0" borderId="0" xfId="5" applyNumberFormat="1" applyFont="1" applyFill="1" applyAlignment="1">
      <alignment horizontal="right" vertical="top" wrapText="1"/>
    </xf>
    <xf numFmtId="3" fontId="1" fillId="0" borderId="0" xfId="5" applyNumberFormat="1" applyFont="1" applyFill="1" applyAlignment="1">
      <alignment horizontal="right" vertical="top" wrapText="1"/>
    </xf>
    <xf numFmtId="166" fontId="1" fillId="0" borderId="0" xfId="5" applyNumberFormat="1" applyFont="1" applyFill="1" applyAlignment="1">
      <alignment horizontal="right" vertical="top" wrapText="1"/>
    </xf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10" fontId="1" fillId="0" borderId="3" xfId="0" applyNumberFormat="1" applyFont="1" applyBorder="1"/>
    <xf numFmtId="10" fontId="1" fillId="0" borderId="0" xfId="0" applyNumberFormat="1" applyFont="1" applyBorder="1"/>
    <xf numFmtId="0" fontId="1" fillId="0" borderId="4" xfId="0" applyFont="1" applyBorder="1"/>
    <xf numFmtId="10" fontId="1" fillId="0" borderId="4" xfId="0" applyNumberFormat="1" applyFont="1" applyBorder="1"/>
    <xf numFmtId="0" fontId="8" fillId="0" borderId="0" xfId="0" applyFont="1"/>
    <xf numFmtId="0" fontId="8" fillId="0" borderId="2" xfId="0" applyFont="1" applyBorder="1" applyAlignment="1">
      <alignment horizontal="center" wrapText="1"/>
    </xf>
    <xf numFmtId="167" fontId="8" fillId="0" borderId="0" xfId="1" applyNumberFormat="1" applyFont="1"/>
    <xf numFmtId="10" fontId="8" fillId="0" borderId="0" xfId="2" applyNumberFormat="1" applyFont="1"/>
    <xf numFmtId="0" fontId="5" fillId="2" borderId="5" xfId="0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/>
    <xf numFmtId="0" fontId="1" fillId="0" borderId="0" xfId="5" applyNumberFormat="1" applyFont="1" applyFill="1" applyAlignment="1">
      <alignment horizontal="left" vertical="top" wrapText="1"/>
    </xf>
    <xf numFmtId="0" fontId="1" fillId="0" borderId="0" xfId="5" applyFont="1" applyFill="1"/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/>
    <xf numFmtId="0" fontId="7" fillId="0" borderId="0" xfId="5" applyFont="1" applyFill="1" applyBorder="1" applyAlignment="1" applyProtection="1">
      <alignment horizontal="left" vertical="top" wrapText="1"/>
    </xf>
    <xf numFmtId="0" fontId="7" fillId="0" borderId="0" xfId="5" applyNumberFormat="1" applyFont="1" applyFill="1" applyBorder="1" applyAlignment="1" applyProtection="1"/>
  </cellXfs>
  <cellStyles count="4">
    <cellStyle name="Currency" xfId="1" builtinId="4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6"/>
  <sheetViews>
    <sheetView tabSelected="1" zoomScaleNormal="100" workbookViewId="0">
      <selection activeCell="K28" sqref="K28"/>
    </sheetView>
  </sheetViews>
  <sheetFormatPr defaultRowHeight="12.75" x14ac:dyDescent="0.2"/>
  <cols>
    <col min="1" max="1" width="4.42578125" style="44" customWidth="1"/>
    <col min="2" max="2" width="29.7109375" style="44" bestFit="1" customWidth="1"/>
    <col min="3" max="3" width="6.5703125" style="44" bestFit="1" customWidth="1"/>
    <col min="4" max="4" width="3.42578125" style="44" customWidth="1"/>
    <col min="5" max="5" width="16.85546875" style="44" bestFit="1" customWidth="1"/>
    <col min="6" max="6" width="12.7109375" style="44" bestFit="1" customWidth="1"/>
    <col min="7" max="7" width="16.85546875" style="44" bestFit="1" customWidth="1"/>
    <col min="8" max="8" width="15.140625" style="44" bestFit="1" customWidth="1"/>
    <col min="9" max="9" width="18.140625" style="44" bestFit="1" customWidth="1"/>
    <col min="10" max="10" width="3.85546875" style="44" customWidth="1"/>
    <col min="11" max="11" width="15.85546875" style="44" bestFit="1" customWidth="1"/>
    <col min="12" max="12" width="14.7109375" style="44" bestFit="1" customWidth="1"/>
    <col min="13" max="14" width="15.85546875" style="44" bestFit="1" customWidth="1"/>
    <col min="15" max="15" width="17" style="44" bestFit="1" customWidth="1"/>
    <col min="16" max="16384" width="9.140625" style="44"/>
  </cols>
  <sheetData>
    <row r="4" spans="2:15" ht="14.1" customHeight="1" x14ac:dyDescent="0.2">
      <c r="E4" s="4" t="s">
        <v>137</v>
      </c>
      <c r="F4" s="3"/>
      <c r="G4" s="3"/>
      <c r="H4" s="3"/>
      <c r="I4" s="55"/>
      <c r="J4" s="51"/>
      <c r="K4" s="4" t="s">
        <v>138</v>
      </c>
      <c r="L4" s="3"/>
      <c r="M4" s="3"/>
      <c r="N4" s="3"/>
      <c r="O4" s="55"/>
    </row>
    <row r="5" spans="2:15" ht="25.5" x14ac:dyDescent="0.2">
      <c r="B5" s="18" t="s">
        <v>139</v>
      </c>
      <c r="C5" s="25" t="s">
        <v>140</v>
      </c>
      <c r="D5" s="20"/>
      <c r="E5" s="52" t="s">
        <v>132</v>
      </c>
      <c r="F5" s="52" t="s">
        <v>133</v>
      </c>
      <c r="G5" s="52" t="s">
        <v>134</v>
      </c>
      <c r="H5" s="52" t="s">
        <v>135</v>
      </c>
      <c r="I5" s="52" t="s">
        <v>136</v>
      </c>
      <c r="J5" s="51"/>
      <c r="K5" s="52" t="s">
        <v>132</v>
      </c>
      <c r="L5" s="52" t="s">
        <v>133</v>
      </c>
      <c r="M5" s="52" t="s">
        <v>134</v>
      </c>
      <c r="N5" s="52" t="s">
        <v>135</v>
      </c>
      <c r="O5" s="52" t="s">
        <v>136</v>
      </c>
    </row>
    <row r="6" spans="2:15" x14ac:dyDescent="0.2">
      <c r="B6" s="19"/>
      <c r="C6" s="19"/>
      <c r="D6" s="19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x14ac:dyDescent="0.2">
      <c r="B7" s="20" t="s">
        <v>122</v>
      </c>
      <c r="C7" s="21" t="s">
        <v>123</v>
      </c>
      <c r="D7" s="21"/>
      <c r="E7" s="53">
        <f ca="1">IFERROR(INDIRECT(ADDRESS(MATCH("        Total Common Equity",INDIRECT(ADDRESS(1,1,,,C7)):INDIRECT(ADDRESS(100,1,,,C7)),0),6,,,C7)),0)*1000</f>
        <v>529945000</v>
      </c>
      <c r="F7" s="53">
        <f ca="1">IFERROR(INDIRECT(ADDRESS(MATCH("        Total Preferred Equity",INDIRECT(ADDRESS(1,1,,,C7)):INDIRECT(ADDRESS(100,1,,,C7)),0),6,,,C7)),0)*1000</f>
        <v>0</v>
      </c>
      <c r="G7" s="53">
        <f ca="1">(IFERROR(INDIRECT(ADDRESS(MATCH("Long-Term Debt",INDIRECT(ADDRESS(1,1,,,C7)):INDIRECT(ADDRESS(100,1,,,C7)),0),6,,,C7)),0)+IFERROR(INDIRECT(ADDRESS(MATCH("Curr. Port. of LT Debt",INDIRECT(ADDRESS(1,1,,,C7)):INDIRECT(ADDRESS(100,1,,,C7)),0),6,,,C7)),0))*1000</f>
        <v>321363000</v>
      </c>
      <c r="H7" s="53">
        <f ca="1">IFERROR(INDIRECT(ADDRESS(MATCH("Short-term Borrowings",INDIRECT(ADDRESS(1,1,,,C7)):INDIRECT(ADDRESS(100,1,,,C7)),0),6,,,C7)),0)*1000</f>
        <v>59000000</v>
      </c>
      <c r="I7" s="53">
        <f ca="1">SUM(E7:H7)</f>
        <v>910308000</v>
      </c>
      <c r="J7" s="51"/>
      <c r="K7" s="54">
        <f ca="1">E7/$I7</f>
        <v>0.58216010405269425</v>
      </c>
      <c r="L7" s="54">
        <f t="shared" ref="L7:N11" ca="1" si="0">F7/$I7</f>
        <v>0</v>
      </c>
      <c r="M7" s="54">
        <f t="shared" ca="1" si="0"/>
        <v>0.35302666789701947</v>
      </c>
      <c r="N7" s="54">
        <f t="shared" ca="1" si="0"/>
        <v>6.4813228050286276E-2</v>
      </c>
      <c r="O7" s="54">
        <f ca="1">SUM(K7:N7)</f>
        <v>1</v>
      </c>
    </row>
    <row r="8" spans="2:15" x14ac:dyDescent="0.2">
      <c r="B8" s="20" t="s">
        <v>124</v>
      </c>
      <c r="C8" s="21" t="s">
        <v>125</v>
      </c>
      <c r="D8" s="21"/>
      <c r="E8" s="53">
        <f ca="1">IFERROR(INDIRECT(ADDRESS(MATCH("        Total Common Equity",INDIRECT(ADDRESS(1,1,,,C8)):INDIRECT(ADDRESS(100,1,,,C8)),0),6,,,C8)),0)*1000</f>
        <v>5385000000</v>
      </c>
      <c r="F8" s="53">
        <f ca="1">IFERROR(INDIRECT(ADDRESS(MATCH("        Total Preferred Equity",INDIRECT(ADDRESS(1,1,,,C8)):INDIRECT(ADDRESS(100,1,,,C8)),0),6,,,C8)),0)*1000</f>
        <v>8000000</v>
      </c>
      <c r="G8" s="53">
        <f ca="1">(IFERROR(INDIRECT(ADDRESS(MATCH("Long-Term Debt",INDIRECT(ADDRESS(1,1,,,C8)):INDIRECT(ADDRESS(100,1,,,C8)),0),6,,,C8)),0)+IFERROR(INDIRECT(ADDRESS(MATCH("Curr. Port. of LT Debt",INDIRECT(ADDRESS(1,1,,,C8)):INDIRECT(ADDRESS(100,1,,,C8)),0),6,,,C8)),0))*1000</f>
        <v>6812000000</v>
      </c>
      <c r="H8" s="53">
        <f ca="1">IFERROR(INDIRECT(ADDRESS(MATCH("Short-term Borrowings",INDIRECT(ADDRESS(1,1,,,C8)):INDIRECT(ADDRESS(100,1,,,C8)),0),6,,,C8)),0)*1000</f>
        <v>905000000</v>
      </c>
      <c r="I8" s="53">
        <f t="shared" ref="I8:I10" ca="1" si="1">SUM(E8:H8)</f>
        <v>13110000000</v>
      </c>
      <c r="J8" s="51"/>
      <c r="K8" s="54">
        <f t="shared" ref="K8:K11" ca="1" si="2">E8/$I8</f>
        <v>0.41075514874141877</v>
      </c>
      <c r="L8" s="54">
        <f t="shared" ca="1" si="0"/>
        <v>6.1022120518688027E-4</v>
      </c>
      <c r="M8" s="54">
        <f t="shared" ca="1" si="0"/>
        <v>0.51960335621662856</v>
      </c>
      <c r="N8" s="54">
        <f t="shared" ca="1" si="0"/>
        <v>6.9031273836765827E-2</v>
      </c>
      <c r="O8" s="54">
        <f t="shared" ref="O8:O11" ca="1" si="3">SUM(K8:N8)</f>
        <v>1</v>
      </c>
    </row>
    <row r="9" spans="2:15" x14ac:dyDescent="0.2">
      <c r="B9" s="20" t="s">
        <v>126</v>
      </c>
      <c r="C9" s="21" t="s">
        <v>127</v>
      </c>
      <c r="D9" s="21"/>
      <c r="E9" s="53">
        <f ca="1">IFERROR(INDIRECT(ADDRESS(MATCH("        Total Common Equity",INDIRECT(ADDRESS(1,1,,,C9)):INDIRECT(ADDRESS(100,1,,,C9)),0),6,,,C9)),0)*1000</f>
        <v>693462000</v>
      </c>
      <c r="F9" s="53">
        <f ca="1">IFERROR(INDIRECT(ADDRESS(MATCH("        Total Preferred Equity",INDIRECT(ADDRESS(1,1,,,C9)):INDIRECT(ADDRESS(100,1,,,C9)),0),6,,,C9)),0)*1000</f>
        <v>0</v>
      </c>
      <c r="G9" s="53">
        <f ca="1">(IFERROR(INDIRECT(ADDRESS(MATCH("Long-Term Debt",INDIRECT(ADDRESS(1,1,,,C9)):INDIRECT(ADDRESS(100,1,,,C9)),0),6,,,C9)),0)+IFERROR(INDIRECT(ADDRESS(MATCH("Curr. Port. of LT Debt",INDIRECT(ADDRESS(1,1,,,C9)):INDIRECT(ADDRESS(100,1,,,C9)),0),6,,,C9)),0))*1000</f>
        <v>531713000</v>
      </c>
      <c r="H9" s="53">
        <f ca="1">IFERROR(INDIRECT(ADDRESS(MATCH("Short-term Borrowings",INDIRECT(ADDRESS(1,1,,,C9)):INDIRECT(ADDRESS(100,1,,,C9)),0),6,,,C9)),0)*1000</f>
        <v>275100000</v>
      </c>
      <c r="I9" s="53">
        <f t="shared" ca="1" si="1"/>
        <v>1500275000</v>
      </c>
      <c r="J9" s="51"/>
      <c r="K9" s="54">
        <f t="shared" ca="1" si="2"/>
        <v>0.46222325906917067</v>
      </c>
      <c r="L9" s="54">
        <f t="shared" ca="1" si="0"/>
        <v>0</v>
      </c>
      <c r="M9" s="54">
        <f t="shared" ca="1" si="0"/>
        <v>0.35441035810101479</v>
      </c>
      <c r="N9" s="54">
        <f t="shared" ca="1" si="0"/>
        <v>0.18336638282981454</v>
      </c>
      <c r="O9" s="54">
        <f t="shared" ca="1" si="3"/>
        <v>1</v>
      </c>
    </row>
    <row r="10" spans="2:15" x14ac:dyDescent="0.2">
      <c r="B10" s="20" t="s">
        <v>128</v>
      </c>
      <c r="C10" s="21" t="s">
        <v>129</v>
      </c>
      <c r="D10" s="21"/>
      <c r="E10" s="53">
        <f ca="1">IFERROR(INDIRECT(ADDRESS(MATCH("        Total Common Equity",INDIRECT(ADDRESS(1,1,,,C10)):INDIRECT(ADDRESS(100,1,,,C10)),0),6,,,C10)),0)*1000</f>
        <v>229175000</v>
      </c>
      <c r="F10" s="53">
        <f ca="1">IFERROR(INDIRECT(ADDRESS(MATCH("        Total Preferred Equity",INDIRECT(ADDRESS(1,1,,,C10)):INDIRECT(ADDRESS(100,1,,,C10)),0),6,,,C10)),0)*1000</f>
        <v>2433000</v>
      </c>
      <c r="G10" s="53">
        <f ca="1">(IFERROR(INDIRECT(ADDRESS(MATCH("Long-Term Debt",INDIRECT(ADDRESS(1,1,,,C10)):INDIRECT(ADDRESS(100,1,,,C10)),0),6,,,C10)),0)+IFERROR(INDIRECT(ADDRESS(MATCH("Curr. Port. of LT Debt",INDIRECT(ADDRESS(1,1,,,C10)):INDIRECT(ADDRESS(100,1,,,C10)),0),6,,,C10)),0))*1000</f>
        <v>145910000</v>
      </c>
      <c r="H10" s="53">
        <f ca="1">IFERROR(INDIRECT(ADDRESS(MATCH("Short-term Borrowings",INDIRECT(ADDRESS(1,1,,,C10)):INDIRECT(ADDRESS(100,1,,,C10)),0),6,,,C10)),0)*1000</f>
        <v>28000000</v>
      </c>
      <c r="I10" s="53">
        <f t="shared" ca="1" si="1"/>
        <v>405518000</v>
      </c>
      <c r="J10" s="51"/>
      <c r="K10" s="54">
        <f t="shared" ca="1" si="2"/>
        <v>0.56514137473552351</v>
      </c>
      <c r="L10" s="54">
        <f t="shared" ca="1" si="0"/>
        <v>5.9997336739676171E-3</v>
      </c>
      <c r="M10" s="54">
        <f t="shared" ca="1" si="0"/>
        <v>0.35981140171336412</v>
      </c>
      <c r="N10" s="54">
        <f t="shared" ca="1" si="0"/>
        <v>6.9047489877144791E-2</v>
      </c>
      <c r="O10" s="54">
        <f t="shared" ca="1" si="3"/>
        <v>1</v>
      </c>
    </row>
    <row r="11" spans="2:15" x14ac:dyDescent="0.2">
      <c r="B11" s="20" t="s">
        <v>130</v>
      </c>
      <c r="C11" s="21" t="s">
        <v>131</v>
      </c>
      <c r="D11" s="21"/>
      <c r="E11" s="53">
        <f ca="1">IFERROR(INDIRECT(ADDRESS(MATCH("        Total Common Equity",INDIRECT(ADDRESS(1,1,,,C11)):INDIRECT(ADDRESS(100,1,,,C11)),0),6,,,C11)),0)*1000</f>
        <v>119405000</v>
      </c>
      <c r="F11" s="53">
        <f ca="1">IFERROR(INDIRECT(ADDRESS(MATCH("        Total Preferred Equity",INDIRECT(ADDRESS(1,1,,,C11)):INDIRECT(ADDRESS(100,1,,,C11)),0),6,,,C11)),0)*1000</f>
        <v>0</v>
      </c>
      <c r="G11" s="53">
        <f ca="1">(IFERROR(INDIRECT(ADDRESS(MATCH("Long-Term Debt",INDIRECT(ADDRESS(1,1,,,C11)):INDIRECT(ADDRESS(100,1,,,C11)),0),6,,,C11)),0)+IFERROR(INDIRECT(ADDRESS(MATCH("Curr. Port. of LT Debt",INDIRECT(ADDRESS(1,1,,,C11)):INDIRECT(ADDRESS(100,1,,,C11)),0),6,,,C11)),0))*1000</f>
        <v>92338000</v>
      </c>
      <c r="H11" s="53">
        <f ca="1">IFERROR(INDIRECT(ADDRESS(MATCH("Short-term Borrowings",INDIRECT(ADDRESS(1,1,,,C11)):INDIRECT(ADDRESS(100,1,,,C11)),0),6,,,C11)),0)*1000</f>
        <v>1000000</v>
      </c>
      <c r="I11" s="53">
        <f ca="1">SUM(E11:H11)</f>
        <v>212743000</v>
      </c>
      <c r="K11" s="54">
        <f t="shared" ca="1" si="2"/>
        <v>0.56126406039211629</v>
      </c>
      <c r="L11" s="54">
        <f t="shared" ca="1" si="0"/>
        <v>0</v>
      </c>
      <c r="M11" s="54">
        <f t="shared" ca="1" si="0"/>
        <v>0.43403543242315845</v>
      </c>
      <c r="N11" s="54">
        <f t="shared" ca="1" si="0"/>
        <v>4.7005071847252321E-3</v>
      </c>
      <c r="O11" s="54">
        <f t="shared" ca="1" si="3"/>
        <v>1</v>
      </c>
    </row>
    <row r="13" spans="2:15" x14ac:dyDescent="0.2">
      <c r="B13" s="20" t="s">
        <v>145</v>
      </c>
      <c r="D13" s="45"/>
    </row>
    <row r="14" spans="2:15" x14ac:dyDescent="0.2">
      <c r="B14" s="46" t="s">
        <v>141</v>
      </c>
      <c r="C14" s="46"/>
      <c r="D14" s="45"/>
      <c r="E14" s="47"/>
      <c r="F14" s="47"/>
      <c r="G14" s="47"/>
      <c r="H14" s="47"/>
      <c r="I14" s="47"/>
      <c r="K14" s="47">
        <f ca="1">AVERAGE(K7:K11)</f>
        <v>0.5163087893981847</v>
      </c>
      <c r="L14" s="47">
        <f ca="1">AVERAGE(L7:L11)</f>
        <v>1.3219909758308995E-3</v>
      </c>
      <c r="M14" s="47">
        <f ca="1">AVERAGE(M7:M11)</f>
        <v>0.40417744327023702</v>
      </c>
      <c r="N14" s="47">
        <f ca="1">AVERAGE(N7:N11)</f>
        <v>7.8191776355747339E-2</v>
      </c>
      <c r="O14" s="47">
        <f ca="1">AVERAGE(O7:O11)</f>
        <v>1</v>
      </c>
    </row>
    <row r="15" spans="2:15" x14ac:dyDescent="0.2">
      <c r="B15" s="45" t="s">
        <v>142</v>
      </c>
      <c r="C15" s="45"/>
      <c r="D15" s="45"/>
      <c r="E15" s="48"/>
      <c r="F15" s="48"/>
      <c r="G15" s="48"/>
      <c r="H15" s="48"/>
      <c r="I15" s="48"/>
      <c r="K15" s="48">
        <f ca="1">MEDIAN(K7:K11)</f>
        <v>0.56126406039211629</v>
      </c>
      <c r="L15" s="48">
        <f ca="1">MEDIAN(L7:L11)</f>
        <v>0</v>
      </c>
      <c r="M15" s="48">
        <f ca="1">MEDIAN(M7:M11)</f>
        <v>0.35981140171336412</v>
      </c>
      <c r="N15" s="48">
        <f ca="1">MEDIAN(N7:N11)</f>
        <v>6.9031273836765827E-2</v>
      </c>
      <c r="O15" s="48">
        <f ca="1">MEDIAN(O7:O11)</f>
        <v>1</v>
      </c>
    </row>
    <row r="16" spans="2:15" x14ac:dyDescent="0.2">
      <c r="B16" s="45" t="s">
        <v>143</v>
      </c>
      <c r="C16" s="45"/>
      <c r="D16" s="45"/>
      <c r="E16" s="48"/>
      <c r="F16" s="48"/>
      <c r="G16" s="48"/>
      <c r="H16" s="48"/>
      <c r="I16" s="48"/>
      <c r="K16" s="48">
        <f ca="1">MIN(K7:K11)</f>
        <v>0.41075514874141877</v>
      </c>
      <c r="L16" s="48">
        <f ca="1">MIN(L7:L11)</f>
        <v>0</v>
      </c>
      <c r="M16" s="48">
        <f ca="1">MIN(M7:M11)</f>
        <v>0.35302666789701947</v>
      </c>
      <c r="N16" s="48">
        <f ca="1">MIN(N7:N11)</f>
        <v>4.7005071847252321E-3</v>
      </c>
      <c r="O16" s="48">
        <f ca="1">MIN(O7:O11)</f>
        <v>1</v>
      </c>
    </row>
    <row r="17" spans="2:15" ht="13.5" thickBot="1" x14ac:dyDescent="0.25">
      <c r="B17" s="49" t="s">
        <v>144</v>
      </c>
      <c r="C17" s="49"/>
      <c r="D17" s="45"/>
      <c r="E17" s="50"/>
      <c r="F17" s="50"/>
      <c r="G17" s="50"/>
      <c r="H17" s="50"/>
      <c r="I17" s="50"/>
      <c r="K17" s="50">
        <f ca="1">MAX(K7:K11)</f>
        <v>0.58216010405269425</v>
      </c>
      <c r="L17" s="50">
        <f ca="1">MAX(L7:L11)</f>
        <v>5.9997336739676171E-3</v>
      </c>
      <c r="M17" s="50">
        <f ca="1">MAX(M7:M11)</f>
        <v>0.51960335621662856</v>
      </c>
      <c r="N17" s="50">
        <f ca="1">MAX(N7:N11)</f>
        <v>0.18336638282981454</v>
      </c>
      <c r="O17" s="50">
        <f ca="1">MAX(O7:O11)</f>
        <v>1</v>
      </c>
    </row>
    <row r="18" spans="2:15" x14ac:dyDescent="0.2">
      <c r="D18" s="45"/>
    </row>
    <row r="19" spans="2:15" x14ac:dyDescent="0.2">
      <c r="B19" s="20" t="s">
        <v>146</v>
      </c>
      <c r="D19" s="45"/>
    </row>
    <row r="20" spans="2:15" x14ac:dyDescent="0.2">
      <c r="B20" s="46" t="s">
        <v>141</v>
      </c>
      <c r="C20" s="46"/>
      <c r="D20" s="45"/>
      <c r="E20" s="47"/>
      <c r="F20" s="47"/>
      <c r="G20" s="47"/>
      <c r="H20" s="47"/>
      <c r="I20" s="47"/>
      <c r="K20" s="47">
        <f ca="1">AVERAGE(K7,K9:K11)</f>
        <v>0.54269719956237616</v>
      </c>
      <c r="L20" s="47">
        <f ca="1">AVERAGE(L7,L9:L11)</f>
        <v>1.4999334184919043E-3</v>
      </c>
      <c r="M20" s="47">
        <f ca="1">AVERAGE(M7,M9:M11)</f>
        <v>0.37532096503363921</v>
      </c>
      <c r="N20" s="47">
        <f ca="1">AVERAGE(N7,N9:N11)</f>
        <v>8.048190198549271E-2</v>
      </c>
      <c r="O20" s="47">
        <f ca="1">AVERAGE(O7,O9:O11)</f>
        <v>1</v>
      </c>
    </row>
    <row r="21" spans="2:15" x14ac:dyDescent="0.2">
      <c r="B21" s="45" t="s">
        <v>142</v>
      </c>
      <c r="C21" s="45"/>
      <c r="D21" s="45"/>
      <c r="E21" s="48"/>
      <c r="F21" s="48"/>
      <c r="G21" s="48"/>
      <c r="H21" s="48"/>
      <c r="I21" s="48"/>
      <c r="K21" s="48">
        <f ca="1">MEDIAN(K7,K9:K11)</f>
        <v>0.5632027175638199</v>
      </c>
      <c r="L21" s="48">
        <f ca="1">MEDIAN(L7,L9:L11)</f>
        <v>0</v>
      </c>
      <c r="M21" s="48">
        <f ca="1">MEDIAN(M7,M9:M11)</f>
        <v>0.35711087990718948</v>
      </c>
      <c r="N21" s="48">
        <f ca="1">MEDIAN(N7,N9:N11)</f>
        <v>6.6930358963715533E-2</v>
      </c>
      <c r="O21" s="48">
        <f ca="1">MEDIAN(O7,O9:O11)</f>
        <v>1</v>
      </c>
    </row>
    <row r="22" spans="2:15" x14ac:dyDescent="0.2">
      <c r="B22" s="45" t="s">
        <v>143</v>
      </c>
      <c r="C22" s="45"/>
      <c r="D22" s="45"/>
      <c r="E22" s="48"/>
      <c r="F22" s="48"/>
      <c r="G22" s="48"/>
      <c r="H22" s="48"/>
      <c r="I22" s="48"/>
      <c r="K22" s="48">
        <f ca="1">MIN(K7,K9:K11)</f>
        <v>0.46222325906917067</v>
      </c>
      <c r="L22" s="48">
        <f ca="1">MIN(L7,L9:L11)</f>
        <v>0</v>
      </c>
      <c r="M22" s="48">
        <f ca="1">MIN(M7,M9:M11)</f>
        <v>0.35302666789701947</v>
      </c>
      <c r="N22" s="48">
        <f ca="1">MIN(N7,N9:N11)</f>
        <v>4.7005071847252321E-3</v>
      </c>
      <c r="O22" s="48">
        <f ca="1">MIN(O7,O9:O11)</f>
        <v>1</v>
      </c>
    </row>
    <row r="23" spans="2:15" ht="13.5" thickBot="1" x14ac:dyDescent="0.25">
      <c r="B23" s="49" t="s">
        <v>144</v>
      </c>
      <c r="C23" s="49"/>
      <c r="D23" s="45"/>
      <c r="E23" s="50"/>
      <c r="F23" s="50"/>
      <c r="G23" s="50"/>
      <c r="H23" s="50"/>
      <c r="I23" s="50"/>
      <c r="K23" s="50">
        <f ca="1">MAX(K7,K9:K11)</f>
        <v>0.58216010405269425</v>
      </c>
      <c r="L23" s="50">
        <f ca="1">MAX(L7,L9:L11)</f>
        <v>5.9997336739676171E-3</v>
      </c>
      <c r="M23" s="50">
        <f ca="1">MAX(M7,M9:M11)</f>
        <v>0.43403543242315845</v>
      </c>
      <c r="N23" s="50">
        <f ca="1">MAX(N7,N9:N11)</f>
        <v>0.18336638282981454</v>
      </c>
      <c r="O23" s="50">
        <f ca="1">MAX(O7,O9:O11)</f>
        <v>1</v>
      </c>
    </row>
    <row r="24" spans="2:15" x14ac:dyDescent="0.2">
      <c r="D24" s="45"/>
    </row>
    <row r="25" spans="2:15" x14ac:dyDescent="0.2">
      <c r="D25" s="45"/>
    </row>
    <row r="26" spans="2:15" x14ac:dyDescent="0.2">
      <c r="D26" s="45"/>
    </row>
  </sheetData>
  <mergeCells count="2">
    <mergeCell ref="E4:I4"/>
    <mergeCell ref="K4:O4"/>
  </mergeCells>
  <pageMargins left="0.7" right="0.7" top="0.75" bottom="0.75" header="0.3" footer="0.3"/>
  <pageSetup scale="42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96"/>
  <sheetViews>
    <sheetView zoomScaleNormal="100" workbookViewId="0">
      <pane ySplit="12" topLeftCell="A13" activePane="bottomLeft" state="frozen"/>
      <selection pane="bottomLeft" sqref="A1:L1"/>
    </sheetView>
  </sheetViews>
  <sheetFormatPr defaultRowHeight="12.75" x14ac:dyDescent="0.2"/>
  <cols>
    <col min="1" max="1" width="48.5703125" style="27" customWidth="1"/>
    <col min="2" max="6" width="17.5703125" style="27" customWidth="1"/>
    <col min="7" max="16384" width="9.140625" style="27"/>
  </cols>
  <sheetData>
    <row r="1" spans="1:12" ht="18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">
      <c r="A2" s="1" t="s">
        <v>1</v>
      </c>
    </row>
    <row r="5" spans="1:12" x14ac:dyDescent="0.2">
      <c r="A5" s="1" t="s">
        <v>2</v>
      </c>
      <c r="B5" s="2"/>
    </row>
    <row r="6" spans="1:12" x14ac:dyDescent="0.2">
      <c r="A6" s="1" t="s">
        <v>3</v>
      </c>
      <c r="B6" s="2"/>
    </row>
    <row r="7" spans="1:12" x14ac:dyDescent="0.2">
      <c r="A7" s="1" t="s">
        <v>4</v>
      </c>
      <c r="B7" s="2"/>
    </row>
    <row r="8" spans="1:12" x14ac:dyDescent="0.2">
      <c r="A8" s="1" t="s">
        <v>5</v>
      </c>
      <c r="B8" s="2"/>
    </row>
    <row r="11" spans="1:12" x14ac:dyDescent="0.2">
      <c r="A11" s="3"/>
      <c r="B11" s="56"/>
      <c r="C11" s="56"/>
      <c r="D11" s="56"/>
      <c r="E11" s="56"/>
      <c r="F11" s="56"/>
    </row>
    <row r="12" spans="1:12" x14ac:dyDescent="0.2">
      <c r="A12" s="3"/>
      <c r="B12" s="28" t="s">
        <v>6</v>
      </c>
      <c r="C12" s="28" t="s">
        <v>7</v>
      </c>
      <c r="D12" s="28" t="s">
        <v>8</v>
      </c>
      <c r="E12" s="28" t="s">
        <v>9</v>
      </c>
      <c r="F12" s="28" t="s">
        <v>10</v>
      </c>
    </row>
    <row r="13" spans="1:12" x14ac:dyDescent="0.2">
      <c r="A13" s="1" t="s">
        <v>11</v>
      </c>
      <c r="B13" s="4">
        <v>41639</v>
      </c>
      <c r="C13" s="4">
        <v>42004</v>
      </c>
      <c r="D13" s="4">
        <v>42369</v>
      </c>
      <c r="E13" s="4">
        <v>42735</v>
      </c>
      <c r="F13" s="4">
        <v>43100</v>
      </c>
    </row>
    <row r="14" spans="1:12" x14ac:dyDescent="0.2">
      <c r="A14" s="1" t="s">
        <v>12</v>
      </c>
      <c r="B14" s="4">
        <v>42424</v>
      </c>
      <c r="C14" s="4">
        <v>42789</v>
      </c>
      <c r="D14" s="4">
        <v>43157</v>
      </c>
      <c r="E14" s="4">
        <v>43157</v>
      </c>
      <c r="F14" s="4">
        <v>43157</v>
      </c>
    </row>
    <row r="15" spans="1:12" x14ac:dyDescent="0.2">
      <c r="A15" s="1" t="s">
        <v>13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</row>
    <row r="16" spans="1:12" x14ac:dyDescent="0.2">
      <c r="A16" s="1" t="s">
        <v>14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</row>
    <row r="17" spans="1:6" x14ac:dyDescent="0.2">
      <c r="A17" s="1" t="s">
        <v>15</v>
      </c>
      <c r="B17" s="6" t="s">
        <v>16</v>
      </c>
      <c r="C17" s="6" t="s">
        <v>16</v>
      </c>
      <c r="D17" s="6" t="s">
        <v>16</v>
      </c>
      <c r="E17" s="6" t="s">
        <v>16</v>
      </c>
      <c r="F17" s="6" t="s">
        <v>16</v>
      </c>
    </row>
    <row r="18" spans="1:6" x14ac:dyDescent="0.2">
      <c r="A18" s="1" t="s">
        <v>17</v>
      </c>
      <c r="B18" s="6"/>
      <c r="C18" s="6"/>
      <c r="D18" s="6"/>
      <c r="E18" s="6"/>
      <c r="F18" s="6"/>
    </row>
    <row r="19" spans="1:6" x14ac:dyDescent="0.2">
      <c r="A19" s="7" t="s">
        <v>18</v>
      </c>
      <c r="B19" s="6"/>
      <c r="C19" s="6"/>
      <c r="D19" s="6"/>
      <c r="E19" s="6"/>
      <c r="F19" s="6"/>
    </row>
    <row r="20" spans="1:6" x14ac:dyDescent="0.2">
      <c r="A20" s="1" t="s">
        <v>19</v>
      </c>
      <c r="B20" s="8">
        <v>38226</v>
      </c>
      <c r="C20" s="8">
        <v>75988</v>
      </c>
      <c r="D20" s="8">
        <v>4364</v>
      </c>
      <c r="E20" s="8">
        <v>436</v>
      </c>
      <c r="F20" s="8">
        <v>214</v>
      </c>
    </row>
    <row r="21" spans="1:6" x14ac:dyDescent="0.2">
      <c r="A21" s="1" t="s">
        <v>20</v>
      </c>
      <c r="B21" s="8">
        <v>38226</v>
      </c>
      <c r="C21" s="8">
        <v>75988</v>
      </c>
      <c r="D21" s="8">
        <v>4364</v>
      </c>
      <c r="E21" s="8">
        <v>436</v>
      </c>
      <c r="F21" s="8">
        <v>214</v>
      </c>
    </row>
    <row r="22" spans="1:6" x14ac:dyDescent="0.2">
      <c r="A22" s="1" t="s">
        <v>17</v>
      </c>
      <c r="B22" s="6"/>
      <c r="C22" s="6"/>
      <c r="D22" s="6"/>
      <c r="E22" s="6"/>
      <c r="F22" s="6"/>
    </row>
    <row r="23" spans="1:6" x14ac:dyDescent="0.2">
      <c r="A23" s="1" t="s">
        <v>21</v>
      </c>
      <c r="B23" s="8">
        <v>49487</v>
      </c>
      <c r="C23" s="8">
        <v>46945</v>
      </c>
      <c r="D23" s="8">
        <v>44291</v>
      </c>
      <c r="E23" s="8">
        <v>52851</v>
      </c>
      <c r="F23" s="8">
        <v>56263</v>
      </c>
    </row>
    <row r="24" spans="1:6" x14ac:dyDescent="0.2">
      <c r="A24" s="1" t="s">
        <v>22</v>
      </c>
      <c r="B24" s="8">
        <v>59636</v>
      </c>
      <c r="C24" s="8">
        <v>60371</v>
      </c>
      <c r="D24" s="8">
        <v>45264</v>
      </c>
      <c r="E24" s="8">
        <v>62263</v>
      </c>
      <c r="F24" s="8">
        <v>54375</v>
      </c>
    </row>
    <row r="25" spans="1:6" x14ac:dyDescent="0.2">
      <c r="A25" s="1" t="s">
        <v>23</v>
      </c>
      <c r="B25" s="8">
        <v>109123</v>
      </c>
      <c r="C25" s="8">
        <v>107316</v>
      </c>
      <c r="D25" s="8">
        <v>89555</v>
      </c>
      <c r="E25" s="8">
        <v>115114</v>
      </c>
      <c r="F25" s="8">
        <v>110638</v>
      </c>
    </row>
    <row r="26" spans="1:6" x14ac:dyDescent="0.2">
      <c r="A26" s="1" t="s">
        <v>17</v>
      </c>
      <c r="B26" s="6"/>
      <c r="C26" s="6"/>
      <c r="D26" s="6"/>
      <c r="E26" s="6"/>
      <c r="F26" s="6"/>
    </row>
    <row r="27" spans="1:6" x14ac:dyDescent="0.2">
      <c r="A27" s="1" t="s">
        <v>24</v>
      </c>
      <c r="B27" s="8">
        <v>4558</v>
      </c>
      <c r="C27" s="8">
        <v>3588</v>
      </c>
      <c r="D27" s="8">
        <v>5415</v>
      </c>
      <c r="E27" s="8">
        <v>4294</v>
      </c>
      <c r="F27" s="8">
        <v>4795</v>
      </c>
    </row>
    <row r="28" spans="1:6" x14ac:dyDescent="0.2">
      <c r="A28" s="1" t="s">
        <v>25</v>
      </c>
      <c r="B28" s="8">
        <v>2481</v>
      </c>
      <c r="C28" s="8">
        <v>2745</v>
      </c>
      <c r="D28" s="8">
        <v>3229</v>
      </c>
      <c r="E28" s="8">
        <v>3735</v>
      </c>
      <c r="F28" s="8">
        <v>5596</v>
      </c>
    </row>
    <row r="29" spans="1:6" x14ac:dyDescent="0.2">
      <c r="A29" s="1" t="s">
        <v>26</v>
      </c>
      <c r="B29" s="8">
        <v>9553</v>
      </c>
      <c r="C29" s="8">
        <v>7435</v>
      </c>
      <c r="D29" s="6" t="s">
        <v>27</v>
      </c>
      <c r="E29" s="6" t="s">
        <v>27</v>
      </c>
      <c r="F29" s="6" t="s">
        <v>27</v>
      </c>
    </row>
    <row r="30" spans="1:6" x14ac:dyDescent="0.2">
      <c r="A30" s="1" t="s">
        <v>28</v>
      </c>
      <c r="B30" s="8">
        <v>27676</v>
      </c>
      <c r="C30" s="8">
        <v>12379</v>
      </c>
      <c r="D30" s="8">
        <v>30134</v>
      </c>
      <c r="E30" s="8">
        <v>43296</v>
      </c>
      <c r="F30" s="8">
        <v>34220</v>
      </c>
    </row>
    <row r="31" spans="1:6" x14ac:dyDescent="0.2">
      <c r="A31" s="1" t="s">
        <v>29</v>
      </c>
      <c r="B31" s="8">
        <v>191617</v>
      </c>
      <c r="C31" s="8">
        <v>209451</v>
      </c>
      <c r="D31" s="8">
        <v>132697</v>
      </c>
      <c r="E31" s="8">
        <v>166875</v>
      </c>
      <c r="F31" s="8">
        <v>155463</v>
      </c>
    </row>
    <row r="32" spans="1:6" x14ac:dyDescent="0.2">
      <c r="A32" s="1" t="s">
        <v>17</v>
      </c>
      <c r="B32" s="6"/>
      <c r="C32" s="6"/>
      <c r="D32" s="6"/>
      <c r="E32" s="6"/>
      <c r="F32" s="6"/>
    </row>
    <row r="33" spans="1:6" x14ac:dyDescent="0.2">
      <c r="A33" s="1" t="s">
        <v>30</v>
      </c>
      <c r="B33" s="8">
        <v>1468948</v>
      </c>
      <c r="C33" s="8">
        <v>1521295</v>
      </c>
      <c r="D33" s="8">
        <v>1599336</v>
      </c>
      <c r="E33" s="8">
        <v>1692519</v>
      </c>
      <c r="F33" s="8">
        <v>1747205</v>
      </c>
    </row>
    <row r="34" spans="1:6" x14ac:dyDescent="0.2">
      <c r="A34" s="1" t="s">
        <v>31</v>
      </c>
      <c r="B34" s="8">
        <v>-471665</v>
      </c>
      <c r="C34" s="8">
        <v>-500239</v>
      </c>
      <c r="D34" s="8">
        <v>-529698</v>
      </c>
      <c r="E34" s="8">
        <v>-532753</v>
      </c>
      <c r="F34" s="8">
        <v>-533370</v>
      </c>
    </row>
    <row r="35" spans="1:6" x14ac:dyDescent="0.2">
      <c r="A35" s="1" t="s">
        <v>32</v>
      </c>
      <c r="B35" s="8">
        <v>997283</v>
      </c>
      <c r="C35" s="8">
        <v>1021056</v>
      </c>
      <c r="D35" s="8">
        <v>1069638</v>
      </c>
      <c r="E35" s="8">
        <v>1159766</v>
      </c>
      <c r="F35" s="8">
        <v>1213835</v>
      </c>
    </row>
    <row r="36" spans="1:6" x14ac:dyDescent="0.2">
      <c r="A36" s="1" t="s">
        <v>17</v>
      </c>
      <c r="B36" s="6"/>
      <c r="C36" s="6"/>
      <c r="D36" s="6"/>
      <c r="E36" s="6"/>
      <c r="F36" s="6"/>
    </row>
    <row r="37" spans="1:6" x14ac:dyDescent="0.2">
      <c r="A37" s="1" t="s">
        <v>33</v>
      </c>
      <c r="B37" s="8">
        <v>1116</v>
      </c>
      <c r="C37" s="8">
        <v>1116</v>
      </c>
      <c r="D37" s="8">
        <v>1116</v>
      </c>
      <c r="E37" s="8">
        <v>1116</v>
      </c>
      <c r="F37" s="8">
        <v>1116</v>
      </c>
    </row>
    <row r="38" spans="1:6" x14ac:dyDescent="0.2">
      <c r="A38" s="1" t="s">
        <v>34</v>
      </c>
      <c r="B38" s="8">
        <v>3104</v>
      </c>
      <c r="C38" s="6" t="s">
        <v>27</v>
      </c>
      <c r="D38" s="6" t="s">
        <v>27</v>
      </c>
      <c r="E38" s="6" t="s">
        <v>27</v>
      </c>
      <c r="F38" s="6" t="s">
        <v>27</v>
      </c>
    </row>
    <row r="39" spans="1:6" x14ac:dyDescent="0.2">
      <c r="A39" s="1" t="s">
        <v>35</v>
      </c>
      <c r="B39" s="8">
        <v>8</v>
      </c>
      <c r="C39" s="6" t="s">
        <v>27</v>
      </c>
      <c r="D39" s="6" t="s">
        <v>27</v>
      </c>
      <c r="E39" s="6" t="s">
        <v>27</v>
      </c>
      <c r="F39" s="6" t="s">
        <v>27</v>
      </c>
    </row>
    <row r="40" spans="1:6" x14ac:dyDescent="0.2">
      <c r="A40" s="1" t="s">
        <v>36</v>
      </c>
      <c r="B40" s="8">
        <v>95005</v>
      </c>
      <c r="C40" s="8">
        <v>118829</v>
      </c>
      <c r="D40" s="8">
        <v>102562</v>
      </c>
      <c r="E40" s="8">
        <v>102985</v>
      </c>
      <c r="F40" s="6" t="s">
        <v>27</v>
      </c>
    </row>
    <row r="41" spans="1:6" x14ac:dyDescent="0.2">
      <c r="A41" s="1" t="s">
        <v>37</v>
      </c>
      <c r="B41" s="8">
        <v>22050</v>
      </c>
      <c r="C41" s="8">
        <v>27846</v>
      </c>
      <c r="D41" s="8">
        <v>37946</v>
      </c>
      <c r="E41" s="8">
        <v>39751</v>
      </c>
      <c r="F41" s="8">
        <v>46320</v>
      </c>
    </row>
    <row r="42" spans="1:6" x14ac:dyDescent="0.2">
      <c r="A42" s="1" t="s">
        <v>38</v>
      </c>
      <c r="B42" s="8">
        <v>1310183</v>
      </c>
      <c r="C42" s="8">
        <v>1378298</v>
      </c>
      <c r="D42" s="8">
        <v>1343959</v>
      </c>
      <c r="E42" s="8">
        <v>1470493</v>
      </c>
      <c r="F42" s="8">
        <v>1416734</v>
      </c>
    </row>
    <row r="43" spans="1:6" x14ac:dyDescent="0.2">
      <c r="A43" s="1" t="s">
        <v>17</v>
      </c>
      <c r="B43" s="6"/>
      <c r="C43" s="6"/>
      <c r="D43" s="6"/>
      <c r="E43" s="6"/>
      <c r="F43" s="6"/>
    </row>
    <row r="44" spans="1:6" x14ac:dyDescent="0.2">
      <c r="A44" s="7" t="s">
        <v>39</v>
      </c>
      <c r="B44" s="6"/>
      <c r="C44" s="6"/>
      <c r="D44" s="6"/>
      <c r="E44" s="6"/>
      <c r="F44" s="6"/>
    </row>
    <row r="45" spans="1:6" x14ac:dyDescent="0.2">
      <c r="A45" s="1" t="s">
        <v>40</v>
      </c>
      <c r="B45" s="8">
        <v>49787</v>
      </c>
      <c r="C45" s="8">
        <v>41855</v>
      </c>
      <c r="D45" s="8">
        <v>50585</v>
      </c>
      <c r="E45" s="8">
        <v>43724</v>
      </c>
      <c r="F45" s="8">
        <v>50978</v>
      </c>
    </row>
    <row r="46" spans="1:6" x14ac:dyDescent="0.2">
      <c r="A46" s="1" t="s">
        <v>41</v>
      </c>
      <c r="B46" s="8">
        <v>24500</v>
      </c>
      <c r="C46" s="8">
        <v>22670</v>
      </c>
      <c r="D46" s="8">
        <v>23516</v>
      </c>
      <c r="E46" s="8">
        <v>25280</v>
      </c>
      <c r="F46" s="8">
        <v>24174</v>
      </c>
    </row>
    <row r="47" spans="1:6" x14ac:dyDescent="0.2">
      <c r="A47" s="24" t="s">
        <v>42</v>
      </c>
      <c r="B47" s="6" t="s">
        <v>27</v>
      </c>
      <c r="C47" s="6" t="s">
        <v>27</v>
      </c>
      <c r="D47" s="8">
        <v>28000</v>
      </c>
      <c r="E47" s="8">
        <v>90000</v>
      </c>
      <c r="F47" s="8">
        <v>59000</v>
      </c>
    </row>
    <row r="48" spans="1:6" x14ac:dyDescent="0.2">
      <c r="A48" s="24" t="s">
        <v>43</v>
      </c>
      <c r="B48" s="8">
        <v>6298</v>
      </c>
      <c r="C48" s="8">
        <v>292</v>
      </c>
      <c r="D48" s="8">
        <v>312</v>
      </c>
      <c r="E48" s="8">
        <v>330</v>
      </c>
      <c r="F48" s="8">
        <v>324</v>
      </c>
    </row>
    <row r="49" spans="1:6" x14ac:dyDescent="0.2">
      <c r="A49" s="1" t="s">
        <v>44</v>
      </c>
      <c r="B49" s="8">
        <v>507</v>
      </c>
      <c r="C49" s="8">
        <v>638</v>
      </c>
      <c r="D49" s="8">
        <v>68</v>
      </c>
      <c r="E49" s="8">
        <v>149</v>
      </c>
      <c r="F49" s="8">
        <v>225</v>
      </c>
    </row>
    <row r="50" spans="1:6" x14ac:dyDescent="0.2">
      <c r="A50" s="1" t="s">
        <v>45</v>
      </c>
      <c r="B50" s="8">
        <v>6852</v>
      </c>
      <c r="C50" s="8">
        <v>11736</v>
      </c>
      <c r="D50" s="8">
        <v>3764</v>
      </c>
      <c r="E50" s="8">
        <v>2263</v>
      </c>
      <c r="F50" s="8">
        <v>3911</v>
      </c>
    </row>
    <row r="51" spans="1:6" x14ac:dyDescent="0.2">
      <c r="A51" s="1" t="s">
        <v>46</v>
      </c>
      <c r="B51" s="8">
        <v>12962</v>
      </c>
      <c r="C51" s="8">
        <v>22099</v>
      </c>
      <c r="D51" s="8">
        <v>17262</v>
      </c>
      <c r="E51" s="8">
        <v>16198</v>
      </c>
      <c r="F51" s="8">
        <v>18050</v>
      </c>
    </row>
    <row r="52" spans="1:6" x14ac:dyDescent="0.2">
      <c r="A52" s="1" t="s">
        <v>47</v>
      </c>
      <c r="B52" s="8">
        <v>100906</v>
      </c>
      <c r="C52" s="8">
        <v>99290</v>
      </c>
      <c r="D52" s="8">
        <v>123507</v>
      </c>
      <c r="E52" s="8">
        <v>177944</v>
      </c>
      <c r="F52" s="8">
        <v>156662</v>
      </c>
    </row>
    <row r="53" spans="1:6" x14ac:dyDescent="0.2">
      <c r="A53" s="1" t="s">
        <v>17</v>
      </c>
      <c r="B53" s="6"/>
      <c r="C53" s="6"/>
      <c r="D53" s="6"/>
      <c r="E53" s="6"/>
      <c r="F53" s="6"/>
    </row>
    <row r="54" spans="1:6" x14ac:dyDescent="0.2">
      <c r="A54" s="24" t="s">
        <v>48</v>
      </c>
      <c r="B54" s="8">
        <v>326079</v>
      </c>
      <c r="C54" s="8">
        <v>325798</v>
      </c>
      <c r="D54" s="8">
        <v>320900</v>
      </c>
      <c r="E54" s="8">
        <v>320981</v>
      </c>
      <c r="F54" s="8">
        <v>321039</v>
      </c>
    </row>
    <row r="55" spans="1:6" x14ac:dyDescent="0.2">
      <c r="A55" s="1" t="s">
        <v>49</v>
      </c>
      <c r="B55" s="8">
        <v>114916</v>
      </c>
      <c r="C55" s="8">
        <v>116629</v>
      </c>
      <c r="D55" s="8">
        <v>117810</v>
      </c>
      <c r="E55" s="8">
        <v>120518</v>
      </c>
      <c r="F55" s="8">
        <v>123602</v>
      </c>
    </row>
    <row r="56" spans="1:6" x14ac:dyDescent="0.2">
      <c r="A56" s="1" t="s">
        <v>50</v>
      </c>
      <c r="B56" s="8">
        <v>38726</v>
      </c>
      <c r="C56" s="8">
        <v>61773</v>
      </c>
      <c r="D56" s="8">
        <v>42666</v>
      </c>
      <c r="E56" s="8">
        <v>49856</v>
      </c>
      <c r="F56" s="8">
        <v>57695</v>
      </c>
    </row>
    <row r="57" spans="1:6" x14ac:dyDescent="0.2">
      <c r="A57" s="1" t="s">
        <v>51</v>
      </c>
      <c r="B57" s="8">
        <v>161296</v>
      </c>
      <c r="C57" s="8">
        <v>192908</v>
      </c>
      <c r="D57" s="8">
        <v>194464</v>
      </c>
      <c r="E57" s="8">
        <v>226059</v>
      </c>
      <c r="F57" s="8">
        <v>117139</v>
      </c>
    </row>
    <row r="58" spans="1:6" x14ac:dyDescent="0.2">
      <c r="A58" s="1" t="s">
        <v>52</v>
      </c>
      <c r="B58" s="8">
        <v>75856</v>
      </c>
      <c r="C58" s="8">
        <v>75099</v>
      </c>
      <c r="D58" s="8">
        <v>78667</v>
      </c>
      <c r="E58" s="8">
        <v>80838</v>
      </c>
      <c r="F58" s="8">
        <v>110652</v>
      </c>
    </row>
    <row r="59" spans="1:6" x14ac:dyDescent="0.2">
      <c r="A59" s="1" t="s">
        <v>53</v>
      </c>
      <c r="B59" s="8">
        <v>817779</v>
      </c>
      <c r="C59" s="8">
        <v>871497</v>
      </c>
      <c r="D59" s="8">
        <v>878014</v>
      </c>
      <c r="E59" s="8">
        <v>976196</v>
      </c>
      <c r="F59" s="8">
        <v>886789</v>
      </c>
    </row>
    <row r="60" spans="1:6" x14ac:dyDescent="0.2">
      <c r="A60" s="1" t="s">
        <v>17</v>
      </c>
      <c r="B60" s="6"/>
      <c r="C60" s="6"/>
      <c r="D60" s="6"/>
      <c r="E60" s="6"/>
      <c r="F60" s="6"/>
    </row>
    <row r="61" spans="1:6" x14ac:dyDescent="0.2">
      <c r="A61" s="7" t="s">
        <v>54</v>
      </c>
      <c r="B61" s="6"/>
      <c r="C61" s="6"/>
      <c r="D61" s="6"/>
      <c r="E61" s="6"/>
      <c r="F61" s="6"/>
    </row>
    <row r="62" spans="1:6" x14ac:dyDescent="0.2">
      <c r="A62" s="22" t="s">
        <v>55</v>
      </c>
      <c r="B62" s="8">
        <v>253961</v>
      </c>
      <c r="C62" s="8">
        <v>253199</v>
      </c>
      <c r="D62" s="8">
        <v>245022</v>
      </c>
      <c r="E62" s="8">
        <v>247232</v>
      </c>
      <c r="F62" s="8">
        <v>250124</v>
      </c>
    </row>
    <row r="63" spans="1:6" x14ac:dyDescent="0.2">
      <c r="A63" s="1" t="s">
        <v>56</v>
      </c>
      <c r="B63" s="8">
        <v>238443</v>
      </c>
      <c r="C63" s="8">
        <v>253602</v>
      </c>
      <c r="D63" s="8">
        <v>220923</v>
      </c>
      <c r="E63" s="8">
        <v>247065</v>
      </c>
      <c r="F63" s="8">
        <v>279821</v>
      </c>
    </row>
    <row r="64" spans="1:6" x14ac:dyDescent="0.2">
      <c r="A64" s="29" t="s">
        <v>57</v>
      </c>
      <c r="B64" s="8">
        <v>492404</v>
      </c>
      <c r="C64" s="8">
        <v>506801</v>
      </c>
      <c r="D64" s="8">
        <v>465945</v>
      </c>
      <c r="E64" s="8">
        <v>494297</v>
      </c>
      <c r="F64" s="8">
        <v>529945</v>
      </c>
    </row>
    <row r="65" spans="1:6" x14ac:dyDescent="0.2">
      <c r="A65" s="1" t="s">
        <v>17</v>
      </c>
      <c r="B65" s="6"/>
      <c r="C65" s="6"/>
      <c r="D65" s="6"/>
      <c r="E65" s="6"/>
      <c r="F65" s="6"/>
    </row>
    <row r="66" spans="1:6" x14ac:dyDescent="0.2">
      <c r="A66" s="1" t="s">
        <v>58</v>
      </c>
      <c r="B66" s="8">
        <v>492404</v>
      </c>
      <c r="C66" s="8">
        <v>506801</v>
      </c>
      <c r="D66" s="8">
        <v>465945</v>
      </c>
      <c r="E66" s="8">
        <v>494297</v>
      </c>
      <c r="F66" s="8">
        <v>529945</v>
      </c>
    </row>
    <row r="67" spans="1:6" x14ac:dyDescent="0.2">
      <c r="A67" s="1" t="s">
        <v>17</v>
      </c>
      <c r="B67" s="6"/>
      <c r="C67" s="6"/>
      <c r="D67" s="6"/>
      <c r="E67" s="6"/>
      <c r="F67" s="6"/>
    </row>
    <row r="68" spans="1:6" x14ac:dyDescent="0.2">
      <c r="A68" s="1" t="s">
        <v>59</v>
      </c>
      <c r="B68" s="8">
        <v>1310183</v>
      </c>
      <c r="C68" s="8">
        <v>1378298</v>
      </c>
      <c r="D68" s="8">
        <v>1343959</v>
      </c>
      <c r="E68" s="8">
        <v>1470493</v>
      </c>
      <c r="F68" s="8">
        <v>1416734</v>
      </c>
    </row>
    <row r="69" spans="1:6" x14ac:dyDescent="0.2">
      <c r="A69" s="1" t="s">
        <v>17</v>
      </c>
      <c r="B69" s="6"/>
      <c r="C69" s="6"/>
      <c r="D69" s="6"/>
      <c r="E69" s="6"/>
      <c r="F69" s="6"/>
    </row>
    <row r="70" spans="1:6" x14ac:dyDescent="0.2">
      <c r="A70" s="7" t="s">
        <v>60</v>
      </c>
      <c r="B70" s="6"/>
      <c r="C70" s="6"/>
      <c r="D70" s="6"/>
      <c r="E70" s="6"/>
      <c r="F70" s="6"/>
    </row>
    <row r="71" spans="1:6" x14ac:dyDescent="0.2">
      <c r="A71" s="1" t="s">
        <v>61</v>
      </c>
      <c r="B71" s="8">
        <v>38746762</v>
      </c>
      <c r="C71" s="8">
        <v>38220567</v>
      </c>
      <c r="D71" s="8">
        <v>36523179</v>
      </c>
      <c r="E71" s="8">
        <v>36571360</v>
      </c>
      <c r="F71" s="8">
        <v>36715525</v>
      </c>
    </row>
    <row r="72" spans="1:6" x14ac:dyDescent="0.2">
      <c r="A72" s="1" t="s">
        <v>62</v>
      </c>
      <c r="B72" s="8">
        <v>38720693</v>
      </c>
      <c r="C72" s="8">
        <v>38286626</v>
      </c>
      <c r="D72" s="8">
        <v>36501914</v>
      </c>
      <c r="E72" s="8">
        <v>36571360</v>
      </c>
      <c r="F72" s="8">
        <v>36680794</v>
      </c>
    </row>
    <row r="73" spans="1:6" x14ac:dyDescent="0.2">
      <c r="A73" s="1" t="s">
        <v>63</v>
      </c>
      <c r="B73" s="9">
        <v>12.717000000000001</v>
      </c>
      <c r="C73" s="9">
        <v>13.237</v>
      </c>
      <c r="D73" s="9">
        <v>12.765000000000001</v>
      </c>
      <c r="E73" s="9">
        <v>13.516</v>
      </c>
      <c r="F73" s="9">
        <v>14.446999999999999</v>
      </c>
    </row>
    <row r="74" spans="1:6" x14ac:dyDescent="0.2">
      <c r="A74" s="1" t="s">
        <v>64</v>
      </c>
      <c r="B74" s="8">
        <v>491288</v>
      </c>
      <c r="C74" s="8">
        <v>505685</v>
      </c>
      <c r="D74" s="8">
        <v>464829</v>
      </c>
      <c r="E74" s="8">
        <v>493181</v>
      </c>
      <c r="F74" s="8">
        <v>528829</v>
      </c>
    </row>
    <row r="75" spans="1:6" x14ac:dyDescent="0.2">
      <c r="A75" s="1" t="s">
        <v>65</v>
      </c>
      <c r="B75" s="9">
        <v>12.688000000000001</v>
      </c>
      <c r="C75" s="9">
        <v>13.208</v>
      </c>
      <c r="D75" s="9">
        <v>12.734</v>
      </c>
      <c r="E75" s="9">
        <v>13.484999999999999</v>
      </c>
      <c r="F75" s="9">
        <v>14.417</v>
      </c>
    </row>
    <row r="76" spans="1:6" x14ac:dyDescent="0.2">
      <c r="A76" s="1" t="s">
        <v>66</v>
      </c>
      <c r="B76" s="8">
        <v>332377</v>
      </c>
      <c r="C76" s="8">
        <v>326090</v>
      </c>
      <c r="D76" s="8">
        <v>349212</v>
      </c>
      <c r="E76" s="8">
        <v>411311</v>
      </c>
      <c r="F76" s="8">
        <v>380363</v>
      </c>
    </row>
    <row r="77" spans="1:6" x14ac:dyDescent="0.2">
      <c r="A77" s="1" t="s">
        <v>67</v>
      </c>
      <c r="B77" s="8">
        <v>294151</v>
      </c>
      <c r="C77" s="8">
        <v>250102</v>
      </c>
      <c r="D77" s="8">
        <v>344848</v>
      </c>
      <c r="E77" s="8">
        <v>410875</v>
      </c>
      <c r="F77" s="8">
        <v>380149</v>
      </c>
    </row>
    <row r="78" spans="1:6" x14ac:dyDescent="0.2">
      <c r="A78" s="1" t="s">
        <v>68</v>
      </c>
      <c r="B78" s="8">
        <v>37442</v>
      </c>
      <c r="C78" s="8">
        <v>60549</v>
      </c>
      <c r="D78" s="8">
        <v>43077</v>
      </c>
      <c r="E78" s="8">
        <v>50275</v>
      </c>
      <c r="F78" s="8">
        <v>58104</v>
      </c>
    </row>
    <row r="79" spans="1:6" x14ac:dyDescent="0.2">
      <c r="A79" s="1" t="s">
        <v>69</v>
      </c>
      <c r="B79" s="8">
        <v>23856</v>
      </c>
      <c r="C79" s="8">
        <v>23856</v>
      </c>
      <c r="D79" s="8">
        <v>21920</v>
      </c>
      <c r="E79" s="8">
        <v>18384</v>
      </c>
      <c r="F79" s="8">
        <v>19584</v>
      </c>
    </row>
    <row r="80" spans="1:6" x14ac:dyDescent="0.2">
      <c r="A80" s="1" t="s">
        <v>70</v>
      </c>
      <c r="B80" s="8">
        <v>15423</v>
      </c>
      <c r="C80" s="8">
        <v>15423</v>
      </c>
      <c r="D80" s="8">
        <v>15299</v>
      </c>
      <c r="E80" s="8">
        <v>15393</v>
      </c>
      <c r="F80" s="8">
        <v>14895</v>
      </c>
    </row>
    <row r="81" spans="1:6" x14ac:dyDescent="0.2">
      <c r="A81" s="1" t="s">
        <v>71</v>
      </c>
      <c r="B81" s="8">
        <v>1146107</v>
      </c>
      <c r="C81" s="8">
        <v>1194692</v>
      </c>
      <c r="D81" s="8">
        <v>1254241</v>
      </c>
      <c r="E81" s="8">
        <v>1343583</v>
      </c>
      <c r="F81" s="8">
        <v>1410293</v>
      </c>
    </row>
    <row r="82" spans="1:6" x14ac:dyDescent="0.2">
      <c r="A82" s="1" t="s">
        <v>72</v>
      </c>
      <c r="B82" s="8">
        <v>57183</v>
      </c>
      <c r="C82" s="8">
        <v>48343</v>
      </c>
      <c r="D82" s="8">
        <v>62955</v>
      </c>
      <c r="E82" s="8">
        <v>63354</v>
      </c>
      <c r="F82" s="8">
        <v>63835</v>
      </c>
    </row>
    <row r="83" spans="1:6" x14ac:dyDescent="0.2">
      <c r="A83" s="1" t="s">
        <v>73</v>
      </c>
      <c r="B83" s="8">
        <v>722</v>
      </c>
      <c r="C83" s="8">
        <v>707</v>
      </c>
      <c r="D83" s="8">
        <v>707</v>
      </c>
      <c r="E83" s="8">
        <v>736</v>
      </c>
      <c r="F83" s="8">
        <v>758</v>
      </c>
    </row>
    <row r="84" spans="1:6" x14ac:dyDescent="0.2">
      <c r="A84" s="1" t="s">
        <v>74</v>
      </c>
      <c r="B84" s="8">
        <v>755</v>
      </c>
      <c r="C84" s="8">
        <v>803</v>
      </c>
      <c r="D84" s="8">
        <v>790</v>
      </c>
      <c r="E84" s="8">
        <v>702</v>
      </c>
      <c r="F84" s="8">
        <v>806</v>
      </c>
    </row>
    <row r="85" spans="1:6" x14ac:dyDescent="0.2">
      <c r="A85" s="1" t="s">
        <v>17</v>
      </c>
      <c r="B85" s="6"/>
      <c r="C85" s="6"/>
      <c r="D85" s="6"/>
      <c r="E85" s="6"/>
      <c r="F85" s="6"/>
    </row>
    <row r="86" spans="1:6" x14ac:dyDescent="0.2">
      <c r="A86" s="7" t="s">
        <v>75</v>
      </c>
      <c r="B86" s="6"/>
      <c r="C86" s="6"/>
      <c r="D86" s="6"/>
      <c r="E86" s="6"/>
      <c r="F86" s="6"/>
    </row>
    <row r="87" spans="1:6" x14ac:dyDescent="0.2">
      <c r="A87" s="1" t="s">
        <v>76</v>
      </c>
      <c r="B87" s="6" t="s">
        <v>27</v>
      </c>
      <c r="C87" s="8">
        <v>3600</v>
      </c>
      <c r="D87" s="6" t="s">
        <v>27</v>
      </c>
      <c r="E87" s="6" t="s">
        <v>27</v>
      </c>
      <c r="F87" s="6" t="s">
        <v>27</v>
      </c>
    </row>
    <row r="88" spans="1:6" x14ac:dyDescent="0.2">
      <c r="A88" s="1" t="s">
        <v>77</v>
      </c>
      <c r="B88" s="6" t="s">
        <v>27</v>
      </c>
      <c r="C88" s="8">
        <v>3600</v>
      </c>
      <c r="D88" s="6" t="s">
        <v>27</v>
      </c>
      <c r="E88" s="6" t="s">
        <v>27</v>
      </c>
      <c r="F88" s="6" t="s">
        <v>27</v>
      </c>
    </row>
    <row r="89" spans="1:6" x14ac:dyDescent="0.2">
      <c r="A89" s="1" t="s">
        <v>78</v>
      </c>
      <c r="B89" s="6" t="s">
        <v>27</v>
      </c>
      <c r="C89" s="6">
        <v>2034</v>
      </c>
      <c r="D89" s="6" t="s">
        <v>27</v>
      </c>
      <c r="E89" s="6" t="s">
        <v>27</v>
      </c>
      <c r="F89" s="6" t="s">
        <v>27</v>
      </c>
    </row>
    <row r="90" spans="1:6" x14ac:dyDescent="0.2">
      <c r="A90" s="1" t="s">
        <v>17</v>
      </c>
      <c r="B90" s="6"/>
      <c r="C90" s="6"/>
      <c r="D90" s="6"/>
      <c r="E90" s="6"/>
      <c r="F90" s="6"/>
    </row>
    <row r="91" spans="1:6" x14ac:dyDescent="0.2">
      <c r="A91" s="7" t="s">
        <v>79</v>
      </c>
      <c r="B91" s="6"/>
      <c r="C91" s="6"/>
      <c r="D91" s="6"/>
      <c r="E91" s="6"/>
      <c r="F91" s="6"/>
    </row>
    <row r="92" spans="1:6" x14ac:dyDescent="0.2">
      <c r="A92" s="1" t="s">
        <v>80</v>
      </c>
      <c r="B92" s="6" t="s">
        <v>27</v>
      </c>
      <c r="C92" s="6" t="s">
        <v>27</v>
      </c>
      <c r="D92" s="6" t="s">
        <v>27</v>
      </c>
      <c r="E92" s="6" t="s">
        <v>27</v>
      </c>
      <c r="F92" s="8">
        <v>424042</v>
      </c>
    </row>
    <row r="93" spans="1:6" x14ac:dyDescent="0.2">
      <c r="A93" s="1" t="s">
        <v>81</v>
      </c>
      <c r="B93" s="6" t="s">
        <v>27</v>
      </c>
      <c r="C93" s="8">
        <v>3339</v>
      </c>
      <c r="D93" s="8">
        <v>7053</v>
      </c>
      <c r="E93" s="8">
        <v>4901</v>
      </c>
      <c r="F93" s="8">
        <v>2941</v>
      </c>
    </row>
    <row r="94" spans="1:6" x14ac:dyDescent="0.2">
      <c r="A94" s="1" t="s">
        <v>82</v>
      </c>
      <c r="B94" s="6" t="s">
        <v>27</v>
      </c>
      <c r="C94" s="8">
        <v>3339</v>
      </c>
      <c r="D94" s="8">
        <v>7053</v>
      </c>
      <c r="E94" s="8">
        <v>4901</v>
      </c>
      <c r="F94" s="8">
        <v>426983</v>
      </c>
    </row>
    <row r="95" spans="1:6" x14ac:dyDescent="0.2">
      <c r="A95" s="1" t="s">
        <v>83</v>
      </c>
      <c r="B95" s="6" t="s">
        <v>27</v>
      </c>
      <c r="C95" s="6" t="s">
        <v>27</v>
      </c>
      <c r="D95" s="6" t="s">
        <v>27</v>
      </c>
      <c r="E95" s="8">
        <v>2152</v>
      </c>
      <c r="F95" s="8">
        <v>1960</v>
      </c>
    </row>
    <row r="96" spans="1:6" x14ac:dyDescent="0.2">
      <c r="A96" s="1" t="s">
        <v>17</v>
      </c>
      <c r="B96" s="6"/>
      <c r="C96" s="6"/>
      <c r="D96" s="6"/>
      <c r="E96" s="6"/>
      <c r="F96" s="6"/>
    </row>
  </sheetData>
  <mergeCells count="2">
    <mergeCell ref="A11:F11"/>
    <mergeCell ref="A1:L1"/>
  </mergeCells>
  <phoneticPr fontId="0" type="noConversion"/>
  <printOptions gridLines="1" gridLinesSet="0"/>
  <pageMargins left="0.75" right="0.75" top="1" bottom="1" header="0.5" footer="0.5"/>
  <pageSetup scale="61" fitToWidth="0" fitToHeight="0" orientation="landscape" r:id="rId1"/>
  <headerFooter alignWithMargins="0"/>
  <rowBreaks count="1" manualBreakCount="1">
    <brk id="60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zoomScaleNormal="100" workbookViewId="0">
      <pane ySplit="12" topLeftCell="A13" activePane="bottomLeft" state="frozen"/>
      <selection pane="bottomLeft" sqref="A1:L1"/>
    </sheetView>
  </sheetViews>
  <sheetFormatPr defaultColWidth="9.140625" defaultRowHeight="12.75" x14ac:dyDescent="0.2"/>
  <cols>
    <col min="1" max="1" width="48.5703125" style="34" customWidth="1"/>
    <col min="2" max="6" width="17.5703125" style="34" customWidth="1"/>
    <col min="7" max="16384" width="9.140625" style="34"/>
  </cols>
  <sheetData>
    <row r="1" spans="1:12" ht="18" x14ac:dyDescent="0.25">
      <c r="A1" s="59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A2" s="35" t="s">
        <v>85</v>
      </c>
    </row>
    <row r="5" spans="1:12" x14ac:dyDescent="0.2">
      <c r="A5" s="35" t="s">
        <v>2</v>
      </c>
      <c r="B5" s="36"/>
    </row>
    <row r="6" spans="1:12" x14ac:dyDescent="0.2">
      <c r="A6" s="35" t="s">
        <v>3</v>
      </c>
      <c r="B6" s="36"/>
    </row>
    <row r="7" spans="1:12" x14ac:dyDescent="0.2">
      <c r="A7" s="35" t="s">
        <v>4</v>
      </c>
      <c r="B7" s="36"/>
    </row>
    <row r="8" spans="1:12" x14ac:dyDescent="0.2">
      <c r="A8" s="35" t="s">
        <v>5</v>
      </c>
      <c r="B8" s="36"/>
    </row>
    <row r="11" spans="1:12" x14ac:dyDescent="0.2">
      <c r="A11" s="61"/>
      <c r="B11" s="62"/>
      <c r="C11" s="62"/>
      <c r="D11" s="62"/>
      <c r="E11" s="62"/>
      <c r="F11" s="62"/>
    </row>
    <row r="12" spans="1:12" ht="15" x14ac:dyDescent="0.2">
      <c r="A12" s="31"/>
      <c r="B12" s="37" t="s">
        <v>6</v>
      </c>
      <c r="C12" s="37" t="s">
        <v>7</v>
      </c>
      <c r="D12" s="37" t="s">
        <v>8</v>
      </c>
      <c r="E12" s="37" t="s">
        <v>9</v>
      </c>
      <c r="F12" s="37" t="s">
        <v>10</v>
      </c>
    </row>
    <row r="13" spans="1:12" x14ac:dyDescent="0.2">
      <c r="A13" s="35" t="s">
        <v>11</v>
      </c>
      <c r="B13" s="38">
        <v>41639</v>
      </c>
      <c r="C13" s="38">
        <v>42004</v>
      </c>
      <c r="D13" s="38">
        <v>42369</v>
      </c>
      <c r="E13" s="38">
        <v>42735</v>
      </c>
      <c r="F13" s="38">
        <v>43100</v>
      </c>
    </row>
    <row r="14" spans="1:12" x14ac:dyDescent="0.2">
      <c r="A14" s="35" t="s">
        <v>12</v>
      </c>
      <c r="B14" s="38">
        <v>42425</v>
      </c>
      <c r="C14" s="38">
        <v>42787</v>
      </c>
      <c r="D14" s="38">
        <v>43151</v>
      </c>
      <c r="E14" s="38">
        <v>43151</v>
      </c>
      <c r="F14" s="38">
        <v>43151</v>
      </c>
    </row>
    <row r="15" spans="1:12" x14ac:dyDescent="0.2">
      <c r="A15" s="35" t="s">
        <v>13</v>
      </c>
      <c r="B15" s="39">
        <v>1</v>
      </c>
      <c r="C15" s="39">
        <v>1</v>
      </c>
      <c r="D15" s="39">
        <v>1</v>
      </c>
      <c r="E15" s="39">
        <v>1</v>
      </c>
      <c r="F15" s="39">
        <v>1</v>
      </c>
    </row>
    <row r="16" spans="1:12" x14ac:dyDescent="0.2">
      <c r="A16" s="35" t="s">
        <v>14</v>
      </c>
      <c r="B16" s="39">
        <v>1</v>
      </c>
      <c r="C16" s="39">
        <v>1</v>
      </c>
      <c r="D16" s="39">
        <v>1</v>
      </c>
      <c r="E16" s="39">
        <v>1</v>
      </c>
      <c r="F16" s="39">
        <v>1</v>
      </c>
    </row>
    <row r="17" spans="1:6" x14ac:dyDescent="0.2">
      <c r="A17" s="35" t="s">
        <v>15</v>
      </c>
      <c r="B17" s="40" t="s">
        <v>16</v>
      </c>
      <c r="C17" s="40" t="s">
        <v>16</v>
      </c>
      <c r="D17" s="40" t="s">
        <v>16</v>
      </c>
      <c r="E17" s="40" t="s">
        <v>16</v>
      </c>
      <c r="F17" s="40" t="s">
        <v>16</v>
      </c>
    </row>
    <row r="18" spans="1:6" x14ac:dyDescent="0.2">
      <c r="A18" s="35" t="s">
        <v>17</v>
      </c>
      <c r="B18" s="40"/>
      <c r="C18" s="40"/>
      <c r="D18" s="40"/>
      <c r="E18" s="40"/>
      <c r="F18" s="40"/>
    </row>
    <row r="19" spans="1:6" x14ac:dyDescent="0.2">
      <c r="A19" s="32" t="s">
        <v>18</v>
      </c>
      <c r="B19" s="40"/>
      <c r="C19" s="40"/>
      <c r="D19" s="40"/>
      <c r="E19" s="40"/>
      <c r="F19" s="40"/>
    </row>
    <row r="20" spans="1:6" x14ac:dyDescent="0.2">
      <c r="A20" s="35" t="s">
        <v>19</v>
      </c>
      <c r="B20" s="41">
        <v>26964</v>
      </c>
      <c r="C20" s="41">
        <v>23000</v>
      </c>
      <c r="D20" s="41">
        <v>45000</v>
      </c>
      <c r="E20" s="41">
        <v>75000</v>
      </c>
      <c r="F20" s="41">
        <v>55000</v>
      </c>
    </row>
    <row r="21" spans="1:6" x14ac:dyDescent="0.2">
      <c r="A21" s="35" t="s">
        <v>86</v>
      </c>
      <c r="B21" s="40" t="s">
        <v>27</v>
      </c>
      <c r="C21" s="40" t="s">
        <v>27</v>
      </c>
      <c r="D21" s="41">
        <v>4000</v>
      </c>
      <c r="E21" s="41">
        <v>1000</v>
      </c>
      <c r="F21" s="41">
        <v>3000</v>
      </c>
    </row>
    <row r="22" spans="1:6" x14ac:dyDescent="0.2">
      <c r="A22" s="35" t="s">
        <v>108</v>
      </c>
      <c r="B22" s="40" t="s">
        <v>27</v>
      </c>
      <c r="C22" s="40" t="s">
        <v>27</v>
      </c>
      <c r="D22" s="40" t="s">
        <v>27</v>
      </c>
      <c r="E22" s="41">
        <v>1000</v>
      </c>
      <c r="F22" s="40" t="s">
        <v>27</v>
      </c>
    </row>
    <row r="23" spans="1:6" x14ac:dyDescent="0.2">
      <c r="A23" s="35" t="s">
        <v>20</v>
      </c>
      <c r="B23" s="41">
        <v>26964</v>
      </c>
      <c r="C23" s="41">
        <v>23000</v>
      </c>
      <c r="D23" s="41">
        <v>49000</v>
      </c>
      <c r="E23" s="41">
        <v>77000</v>
      </c>
      <c r="F23" s="41">
        <v>58000</v>
      </c>
    </row>
    <row r="24" spans="1:6" x14ac:dyDescent="0.2">
      <c r="A24" s="35" t="s">
        <v>17</v>
      </c>
      <c r="B24" s="40"/>
      <c r="C24" s="40"/>
      <c r="D24" s="40"/>
      <c r="E24" s="40"/>
      <c r="F24" s="40"/>
    </row>
    <row r="25" spans="1:6" x14ac:dyDescent="0.2">
      <c r="A25" s="35" t="s">
        <v>21</v>
      </c>
      <c r="B25" s="41">
        <v>423828</v>
      </c>
      <c r="C25" s="41">
        <v>453000</v>
      </c>
      <c r="D25" s="41">
        <v>522000</v>
      </c>
      <c r="E25" s="41">
        <v>532000</v>
      </c>
      <c r="F25" s="41">
        <v>484000</v>
      </c>
    </row>
    <row r="26" spans="1:6" x14ac:dyDescent="0.2">
      <c r="A26" s="35" t="s">
        <v>22</v>
      </c>
      <c r="B26" s="41">
        <v>5778</v>
      </c>
      <c r="C26" s="40" t="s">
        <v>27</v>
      </c>
      <c r="D26" s="40" t="s">
        <v>27</v>
      </c>
      <c r="E26" s="40" t="s">
        <v>27</v>
      </c>
      <c r="F26" s="41">
        <v>22000</v>
      </c>
    </row>
    <row r="27" spans="1:6" x14ac:dyDescent="0.2">
      <c r="A27" s="35" t="s">
        <v>23</v>
      </c>
      <c r="B27" s="41">
        <v>429606</v>
      </c>
      <c r="C27" s="41">
        <v>453000</v>
      </c>
      <c r="D27" s="41">
        <v>522000</v>
      </c>
      <c r="E27" s="41">
        <v>532000</v>
      </c>
      <c r="F27" s="41">
        <v>506000</v>
      </c>
    </row>
    <row r="28" spans="1:6" x14ac:dyDescent="0.2">
      <c r="A28" s="35" t="s">
        <v>17</v>
      </c>
      <c r="B28" s="40"/>
      <c r="C28" s="40"/>
      <c r="D28" s="40"/>
      <c r="E28" s="40"/>
      <c r="F28" s="40"/>
    </row>
    <row r="29" spans="1:6" x14ac:dyDescent="0.2">
      <c r="A29" s="35" t="s">
        <v>24</v>
      </c>
      <c r="B29" s="41">
        <v>32973</v>
      </c>
      <c r="C29" s="41">
        <v>37000</v>
      </c>
      <c r="D29" s="41">
        <v>38000</v>
      </c>
      <c r="E29" s="41">
        <v>39000</v>
      </c>
      <c r="F29" s="41">
        <v>41000</v>
      </c>
    </row>
    <row r="30" spans="1:6" x14ac:dyDescent="0.2">
      <c r="A30" s="35" t="s">
        <v>26</v>
      </c>
      <c r="B30" s="41">
        <v>17722</v>
      </c>
      <c r="C30" s="40" t="s">
        <v>27</v>
      </c>
      <c r="D30" s="40" t="s">
        <v>27</v>
      </c>
      <c r="E30" s="40" t="s">
        <v>27</v>
      </c>
      <c r="F30" s="40" t="s">
        <v>27</v>
      </c>
    </row>
    <row r="31" spans="1:6" x14ac:dyDescent="0.2">
      <c r="A31" s="35" t="s">
        <v>87</v>
      </c>
      <c r="B31" s="41">
        <v>28505</v>
      </c>
      <c r="C31" s="41">
        <v>14000</v>
      </c>
      <c r="D31" s="41">
        <v>21000</v>
      </c>
      <c r="E31" s="41">
        <v>20000</v>
      </c>
      <c r="F31" s="41">
        <v>27000</v>
      </c>
    </row>
    <row r="32" spans="1:6" x14ac:dyDescent="0.2">
      <c r="A32" s="35" t="s">
        <v>28</v>
      </c>
      <c r="B32" s="41">
        <v>36037</v>
      </c>
      <c r="C32" s="41">
        <v>48000</v>
      </c>
      <c r="D32" s="41">
        <v>27000</v>
      </c>
      <c r="E32" s="41">
        <v>116000</v>
      </c>
      <c r="F32" s="41">
        <v>88000</v>
      </c>
    </row>
    <row r="33" spans="1:6" x14ac:dyDescent="0.2">
      <c r="A33" s="35" t="s">
        <v>29</v>
      </c>
      <c r="B33" s="41">
        <v>571807</v>
      </c>
      <c r="C33" s="41">
        <v>575000</v>
      </c>
      <c r="D33" s="41">
        <v>657000</v>
      </c>
      <c r="E33" s="41">
        <v>784000</v>
      </c>
      <c r="F33" s="41">
        <v>720000</v>
      </c>
    </row>
    <row r="34" spans="1:6" x14ac:dyDescent="0.2">
      <c r="A34" s="35" t="s">
        <v>17</v>
      </c>
      <c r="B34" s="40"/>
      <c r="C34" s="40"/>
      <c r="D34" s="40"/>
      <c r="E34" s="40"/>
      <c r="F34" s="40"/>
    </row>
    <row r="35" spans="1:6" x14ac:dyDescent="0.2">
      <c r="A35" s="35" t="s">
        <v>30</v>
      </c>
      <c r="B35" s="41">
        <v>16497763</v>
      </c>
      <c r="C35" s="41">
        <v>17269000</v>
      </c>
      <c r="D35" s="41">
        <v>18504000</v>
      </c>
      <c r="E35" s="41">
        <v>19954000</v>
      </c>
      <c r="F35" s="41">
        <v>21716000</v>
      </c>
    </row>
    <row r="36" spans="1:6" x14ac:dyDescent="0.2">
      <c r="A36" s="35" t="s">
        <v>31</v>
      </c>
      <c r="B36" s="41">
        <v>-4109409</v>
      </c>
      <c r="C36" s="41">
        <v>-4240000</v>
      </c>
      <c r="D36" s="41">
        <v>-4571000</v>
      </c>
      <c r="E36" s="41">
        <v>-4962000</v>
      </c>
      <c r="F36" s="41">
        <v>-5470000</v>
      </c>
    </row>
    <row r="37" spans="1:6" x14ac:dyDescent="0.2">
      <c r="A37" s="35" t="s">
        <v>32</v>
      </c>
      <c r="B37" s="41">
        <v>12388354</v>
      </c>
      <c r="C37" s="41">
        <v>13029000</v>
      </c>
      <c r="D37" s="41">
        <v>13933000</v>
      </c>
      <c r="E37" s="41">
        <v>14992000</v>
      </c>
      <c r="F37" s="41">
        <v>16246000</v>
      </c>
    </row>
    <row r="38" spans="1:6" x14ac:dyDescent="0.2">
      <c r="A38" s="35" t="s">
        <v>17</v>
      </c>
      <c r="B38" s="40"/>
      <c r="C38" s="40"/>
      <c r="D38" s="40"/>
      <c r="E38" s="40"/>
      <c r="F38" s="40"/>
    </row>
    <row r="39" spans="1:6" x14ac:dyDescent="0.2">
      <c r="A39" s="35" t="s">
        <v>97</v>
      </c>
      <c r="B39" s="41">
        <v>4776</v>
      </c>
      <c r="C39" s="41">
        <v>4000</v>
      </c>
      <c r="D39" s="41">
        <v>2000</v>
      </c>
      <c r="E39" s="40" t="s">
        <v>27</v>
      </c>
      <c r="F39" s="40" t="s">
        <v>27</v>
      </c>
    </row>
    <row r="40" spans="1:6" x14ac:dyDescent="0.2">
      <c r="A40" s="35" t="s">
        <v>33</v>
      </c>
      <c r="B40" s="41">
        <v>1207764</v>
      </c>
      <c r="C40" s="41">
        <v>1208000</v>
      </c>
      <c r="D40" s="41">
        <v>1302000</v>
      </c>
      <c r="E40" s="41">
        <v>1345000</v>
      </c>
      <c r="F40" s="41">
        <v>1379000</v>
      </c>
    </row>
    <row r="41" spans="1:6" x14ac:dyDescent="0.2">
      <c r="A41" s="35" t="s">
        <v>88</v>
      </c>
      <c r="B41" s="40" t="s">
        <v>27</v>
      </c>
      <c r="C41" s="40" t="s">
        <v>27</v>
      </c>
      <c r="D41" s="41">
        <v>12000</v>
      </c>
      <c r="E41" s="41">
        <v>10000</v>
      </c>
      <c r="F41" s="41">
        <v>8000</v>
      </c>
    </row>
    <row r="42" spans="1:6" x14ac:dyDescent="0.2">
      <c r="A42" s="35" t="s">
        <v>36</v>
      </c>
      <c r="B42" s="41">
        <v>858465</v>
      </c>
      <c r="C42" s="41">
        <v>1153000</v>
      </c>
      <c r="D42" s="41">
        <v>1271000</v>
      </c>
      <c r="E42" s="41">
        <v>1289000</v>
      </c>
      <c r="F42" s="41">
        <v>1061000</v>
      </c>
    </row>
    <row r="43" spans="1:6" x14ac:dyDescent="0.2">
      <c r="A43" s="35" t="s">
        <v>37</v>
      </c>
      <c r="B43" s="41">
        <v>56976</v>
      </c>
      <c r="C43" s="41">
        <v>69000</v>
      </c>
      <c r="D43" s="41">
        <v>64000</v>
      </c>
      <c r="E43" s="41">
        <v>62000</v>
      </c>
      <c r="F43" s="41">
        <v>68000</v>
      </c>
    </row>
    <row r="44" spans="1:6" x14ac:dyDescent="0.2">
      <c r="A44" s="35" t="s">
        <v>38</v>
      </c>
      <c r="B44" s="41">
        <v>15088142</v>
      </c>
      <c r="C44" s="41">
        <v>16038000</v>
      </c>
      <c r="D44" s="41">
        <v>17241000</v>
      </c>
      <c r="E44" s="41">
        <v>18482000</v>
      </c>
      <c r="F44" s="41">
        <v>19482000</v>
      </c>
    </row>
    <row r="45" spans="1:6" x14ac:dyDescent="0.2">
      <c r="A45" s="35" t="s">
        <v>17</v>
      </c>
      <c r="B45" s="40"/>
      <c r="C45" s="40"/>
      <c r="D45" s="40"/>
      <c r="E45" s="40"/>
      <c r="F45" s="40"/>
    </row>
    <row r="46" spans="1:6" x14ac:dyDescent="0.2">
      <c r="A46" s="32" t="s">
        <v>39</v>
      </c>
      <c r="B46" s="40"/>
      <c r="C46" s="40"/>
      <c r="D46" s="40"/>
      <c r="E46" s="40"/>
      <c r="F46" s="40"/>
    </row>
    <row r="47" spans="1:6" x14ac:dyDescent="0.2">
      <c r="A47" s="35" t="s">
        <v>40</v>
      </c>
      <c r="B47" s="41">
        <v>264115</v>
      </c>
      <c r="C47" s="41">
        <v>100000</v>
      </c>
      <c r="D47" s="41">
        <v>126000</v>
      </c>
      <c r="E47" s="41">
        <v>154000</v>
      </c>
      <c r="F47" s="41">
        <v>195000</v>
      </c>
    </row>
    <row r="48" spans="1:6" x14ac:dyDescent="0.2">
      <c r="A48" s="35" t="s">
        <v>41</v>
      </c>
      <c r="B48" s="41">
        <v>52087</v>
      </c>
      <c r="C48" s="41">
        <v>452000</v>
      </c>
      <c r="D48" s="41">
        <v>555000</v>
      </c>
      <c r="E48" s="41">
        <v>672000</v>
      </c>
      <c r="F48" s="41">
        <v>703000</v>
      </c>
    </row>
    <row r="49" spans="1:6" x14ac:dyDescent="0.2">
      <c r="A49" s="35" t="s">
        <v>42</v>
      </c>
      <c r="B49" s="41">
        <v>630307</v>
      </c>
      <c r="C49" s="41">
        <v>450000</v>
      </c>
      <c r="D49" s="41">
        <v>628000</v>
      </c>
      <c r="E49" s="41">
        <v>849000</v>
      </c>
      <c r="F49" s="41">
        <v>905000</v>
      </c>
    </row>
    <row r="50" spans="1:6" x14ac:dyDescent="0.2">
      <c r="A50" s="35" t="s">
        <v>43</v>
      </c>
      <c r="B50" s="41">
        <v>14174</v>
      </c>
      <c r="C50" s="41">
        <v>61000</v>
      </c>
      <c r="D50" s="41">
        <v>54000</v>
      </c>
      <c r="E50" s="41">
        <v>574000</v>
      </c>
      <c r="F50" s="41">
        <v>322000</v>
      </c>
    </row>
    <row r="51" spans="1:6" x14ac:dyDescent="0.2">
      <c r="A51" s="35" t="s">
        <v>44</v>
      </c>
      <c r="B51" s="41">
        <v>32166</v>
      </c>
      <c r="C51" s="41">
        <v>25000</v>
      </c>
      <c r="D51" s="41">
        <v>26000</v>
      </c>
      <c r="E51" s="41">
        <v>31000</v>
      </c>
      <c r="F51" s="41">
        <v>33000</v>
      </c>
    </row>
    <row r="52" spans="1:6" x14ac:dyDescent="0.2">
      <c r="A52" s="35" t="s">
        <v>46</v>
      </c>
      <c r="B52" s="41">
        <v>242684</v>
      </c>
      <c r="C52" s="41">
        <v>153000</v>
      </c>
      <c r="D52" s="41">
        <v>144000</v>
      </c>
      <c r="E52" s="41">
        <v>112000</v>
      </c>
      <c r="F52" s="41">
        <v>167000</v>
      </c>
    </row>
    <row r="53" spans="1:6" x14ac:dyDescent="0.2">
      <c r="A53" s="35" t="s">
        <v>47</v>
      </c>
      <c r="B53" s="41">
        <v>1235533</v>
      </c>
      <c r="C53" s="41">
        <v>1241000</v>
      </c>
      <c r="D53" s="41">
        <v>1533000</v>
      </c>
      <c r="E53" s="41">
        <v>2392000</v>
      </c>
      <c r="F53" s="41">
        <v>2325000</v>
      </c>
    </row>
    <row r="54" spans="1:6" x14ac:dyDescent="0.2">
      <c r="A54" s="35" t="s">
        <v>17</v>
      </c>
      <c r="B54" s="40"/>
      <c r="C54" s="40"/>
      <c r="D54" s="40"/>
      <c r="E54" s="40"/>
      <c r="F54" s="40"/>
    </row>
    <row r="55" spans="1:6" x14ac:dyDescent="0.2">
      <c r="A55" s="35" t="s">
        <v>48</v>
      </c>
      <c r="B55" s="41">
        <v>5230058</v>
      </c>
      <c r="C55" s="41">
        <v>5442000</v>
      </c>
      <c r="D55" s="41">
        <v>5875000</v>
      </c>
      <c r="E55" s="41">
        <v>5759000</v>
      </c>
      <c r="F55" s="41">
        <f>6498000-F62</f>
        <v>6490000</v>
      </c>
    </row>
    <row r="56" spans="1:6" x14ac:dyDescent="0.2">
      <c r="A56" s="35" t="s">
        <v>49</v>
      </c>
      <c r="B56" s="41">
        <v>1042704</v>
      </c>
      <c r="C56" s="41">
        <v>1075000</v>
      </c>
      <c r="D56" s="41">
        <v>1121000</v>
      </c>
      <c r="E56" s="41">
        <v>1218000</v>
      </c>
      <c r="F56" s="41">
        <v>1276000</v>
      </c>
    </row>
    <row r="57" spans="1:6" x14ac:dyDescent="0.2">
      <c r="A57" s="35" t="s">
        <v>50</v>
      </c>
      <c r="B57" s="41">
        <v>237798</v>
      </c>
      <c r="C57" s="41">
        <v>563000</v>
      </c>
      <c r="D57" s="41">
        <v>570000</v>
      </c>
      <c r="E57" s="41">
        <v>561000</v>
      </c>
      <c r="F57" s="41">
        <v>472000</v>
      </c>
    </row>
    <row r="58" spans="1:6" x14ac:dyDescent="0.2">
      <c r="A58" s="35" t="s">
        <v>51</v>
      </c>
      <c r="B58" s="41">
        <v>1867105</v>
      </c>
      <c r="C58" s="41">
        <v>2059000</v>
      </c>
      <c r="D58" s="41">
        <v>2334000</v>
      </c>
      <c r="E58" s="41">
        <v>2619000</v>
      </c>
      <c r="F58" s="41">
        <v>1573000</v>
      </c>
    </row>
    <row r="59" spans="1:6" x14ac:dyDescent="0.2">
      <c r="A59" s="35" t="s">
        <v>52</v>
      </c>
      <c r="B59" s="41">
        <v>747140</v>
      </c>
      <c r="C59" s="41">
        <v>743000</v>
      </c>
      <c r="D59" s="41">
        <v>759000</v>
      </c>
      <c r="E59" s="41">
        <v>715000</v>
      </c>
      <c r="F59" s="41">
        <v>1953000</v>
      </c>
    </row>
    <row r="60" spans="1:6" x14ac:dyDescent="0.2">
      <c r="A60" s="35" t="s">
        <v>53</v>
      </c>
      <c r="B60" s="41">
        <v>10360338</v>
      </c>
      <c r="C60" s="41">
        <v>11123000</v>
      </c>
      <c r="D60" s="41">
        <v>12192000</v>
      </c>
      <c r="E60" s="41">
        <v>13264000</v>
      </c>
      <c r="F60" s="41">
        <v>14097000</v>
      </c>
    </row>
    <row r="61" spans="1:6" x14ac:dyDescent="0.2">
      <c r="A61" s="35" t="s">
        <v>17</v>
      </c>
      <c r="B61" s="40"/>
      <c r="C61" s="40"/>
      <c r="D61" s="40"/>
      <c r="E61" s="40"/>
      <c r="F61" s="40"/>
    </row>
    <row r="62" spans="1:6" x14ac:dyDescent="0.2">
      <c r="A62" s="23" t="s">
        <v>118</v>
      </c>
      <c r="B62" s="40"/>
      <c r="C62" s="40"/>
      <c r="D62" s="40"/>
      <c r="E62" s="40"/>
      <c r="F62" s="42">
        <v>8000</v>
      </c>
    </row>
    <row r="63" spans="1:6" x14ac:dyDescent="0.2">
      <c r="A63" s="35"/>
      <c r="B63" s="40"/>
      <c r="C63" s="40"/>
      <c r="D63" s="40"/>
      <c r="E63" s="40"/>
      <c r="F63" s="40"/>
    </row>
    <row r="64" spans="1:6" x14ac:dyDescent="0.2">
      <c r="A64" s="32" t="s">
        <v>54</v>
      </c>
      <c r="B64" s="40"/>
      <c r="C64" s="40"/>
      <c r="D64" s="40"/>
      <c r="E64" s="40"/>
      <c r="F64" s="40"/>
    </row>
    <row r="65" spans="1:6" x14ac:dyDescent="0.2">
      <c r="A65" s="35" t="s">
        <v>55</v>
      </c>
      <c r="B65" s="41">
        <v>1784</v>
      </c>
      <c r="C65" s="41">
        <v>2000</v>
      </c>
      <c r="D65" s="41">
        <v>2000</v>
      </c>
      <c r="E65" s="41">
        <v>2000</v>
      </c>
      <c r="F65" s="41">
        <v>2000</v>
      </c>
    </row>
    <row r="66" spans="1:6" x14ac:dyDescent="0.2">
      <c r="A66" s="35" t="s">
        <v>89</v>
      </c>
      <c r="B66" s="41">
        <v>6261396</v>
      </c>
      <c r="C66" s="41">
        <v>6302000</v>
      </c>
      <c r="D66" s="41">
        <v>6351000</v>
      </c>
      <c r="E66" s="41">
        <v>6388000</v>
      </c>
      <c r="F66" s="41">
        <v>6432000</v>
      </c>
    </row>
    <row r="67" spans="1:6" x14ac:dyDescent="0.2">
      <c r="A67" s="35" t="s">
        <v>56</v>
      </c>
      <c r="B67" s="41">
        <v>-1495698</v>
      </c>
      <c r="C67" s="41">
        <v>-1296000</v>
      </c>
      <c r="D67" s="41">
        <v>-1073000</v>
      </c>
      <c r="E67" s="41">
        <v>-873000</v>
      </c>
      <c r="F67" s="41">
        <v>-723000</v>
      </c>
    </row>
    <row r="68" spans="1:6" x14ac:dyDescent="0.2">
      <c r="A68" s="35" t="s">
        <v>90</v>
      </c>
      <c r="B68" s="41">
        <v>-5043</v>
      </c>
      <c r="C68" s="41">
        <v>-11000</v>
      </c>
      <c r="D68" s="41">
        <v>-143000</v>
      </c>
      <c r="E68" s="41">
        <v>-213000</v>
      </c>
      <c r="F68" s="41">
        <v>-247000</v>
      </c>
    </row>
    <row r="69" spans="1:6" x14ac:dyDescent="0.2">
      <c r="A69" s="35" t="s">
        <v>91</v>
      </c>
      <c r="B69" s="41">
        <v>-34635</v>
      </c>
      <c r="C69" s="41">
        <v>-82000</v>
      </c>
      <c r="D69" s="41">
        <v>-88000</v>
      </c>
      <c r="E69" s="41">
        <v>-86000</v>
      </c>
      <c r="F69" s="41">
        <v>-79000</v>
      </c>
    </row>
    <row r="70" spans="1:6" x14ac:dyDescent="0.2">
      <c r="A70" s="35" t="s">
        <v>57</v>
      </c>
      <c r="B70" s="41">
        <v>4727804</v>
      </c>
      <c r="C70" s="41">
        <v>4915000</v>
      </c>
      <c r="D70" s="41">
        <v>5049000</v>
      </c>
      <c r="E70" s="41">
        <v>5218000</v>
      </c>
      <c r="F70" s="41">
        <v>5385000</v>
      </c>
    </row>
    <row r="71" spans="1:6" x14ac:dyDescent="0.2">
      <c r="A71" s="35" t="s">
        <v>17</v>
      </c>
      <c r="B71" s="40"/>
      <c r="C71" s="40"/>
      <c r="D71" s="40"/>
      <c r="E71" s="40"/>
      <c r="F71" s="40"/>
    </row>
    <row r="72" spans="1:6" x14ac:dyDescent="0.2">
      <c r="A72" s="35" t="s">
        <v>58</v>
      </c>
      <c r="B72" s="41">
        <v>4727804</v>
      </c>
      <c r="C72" s="41">
        <v>4915000</v>
      </c>
      <c r="D72" s="41">
        <v>5049000</v>
      </c>
      <c r="E72" s="41">
        <v>5218000</v>
      </c>
      <c r="F72" s="41">
        <v>5385000</v>
      </c>
    </row>
    <row r="73" spans="1:6" x14ac:dyDescent="0.2">
      <c r="A73" s="35" t="s">
        <v>17</v>
      </c>
      <c r="B73" s="40"/>
      <c r="C73" s="40"/>
      <c r="D73" s="40"/>
      <c r="E73" s="40"/>
      <c r="F73" s="40"/>
    </row>
    <row r="74" spans="1:6" x14ac:dyDescent="0.2">
      <c r="A74" s="35" t="s">
        <v>59</v>
      </c>
      <c r="B74" s="41">
        <v>15088142</v>
      </c>
      <c r="C74" s="41">
        <v>16038000</v>
      </c>
      <c r="D74" s="41">
        <v>17241000</v>
      </c>
      <c r="E74" s="41">
        <v>18482000</v>
      </c>
      <c r="F74" s="41">
        <v>19482000</v>
      </c>
    </row>
    <row r="75" spans="1:6" x14ac:dyDescent="0.2">
      <c r="A75" s="35" t="s">
        <v>17</v>
      </c>
      <c r="B75" s="40"/>
      <c r="C75" s="40"/>
      <c r="D75" s="40"/>
      <c r="E75" s="40"/>
      <c r="F75" s="40"/>
    </row>
    <row r="76" spans="1:6" x14ac:dyDescent="0.2">
      <c r="A76" s="32" t="s">
        <v>60</v>
      </c>
      <c r="B76" s="40"/>
      <c r="C76" s="40"/>
      <c r="D76" s="40"/>
      <c r="E76" s="40"/>
      <c r="F76" s="40"/>
    </row>
    <row r="77" spans="1:6" x14ac:dyDescent="0.2">
      <c r="A77" s="35" t="s">
        <v>61</v>
      </c>
      <c r="B77" s="41">
        <v>178247000</v>
      </c>
      <c r="C77" s="41">
        <v>179201363</v>
      </c>
      <c r="D77" s="41">
        <v>178008765</v>
      </c>
      <c r="E77" s="41">
        <v>178096688</v>
      </c>
      <c r="F77" s="41">
        <v>178551923</v>
      </c>
    </row>
    <row r="78" spans="1:6" x14ac:dyDescent="0.2">
      <c r="A78" s="35" t="s">
        <v>62</v>
      </c>
      <c r="B78" s="41">
        <v>178247000</v>
      </c>
      <c r="C78" s="41">
        <v>179201363</v>
      </c>
      <c r="D78" s="41">
        <v>178282371</v>
      </c>
      <c r="E78" s="41">
        <v>178096688</v>
      </c>
      <c r="F78" s="41">
        <v>178444554</v>
      </c>
    </row>
    <row r="79" spans="1:6" x14ac:dyDescent="0.2">
      <c r="A79" s="35" t="s">
        <v>63</v>
      </c>
      <c r="B79" s="43">
        <v>26.524000000000001</v>
      </c>
      <c r="C79" s="43">
        <v>27.427</v>
      </c>
      <c r="D79" s="43">
        <v>28.32</v>
      </c>
      <c r="E79" s="43">
        <v>29.298999999999999</v>
      </c>
      <c r="F79" s="43">
        <v>30.177</v>
      </c>
    </row>
    <row r="80" spans="1:6" x14ac:dyDescent="0.2">
      <c r="A80" s="35" t="s">
        <v>64</v>
      </c>
      <c r="B80" s="41">
        <v>3520040</v>
      </c>
      <c r="C80" s="41">
        <v>3707000</v>
      </c>
      <c r="D80" s="41">
        <v>3735000</v>
      </c>
      <c r="E80" s="41">
        <v>3863000</v>
      </c>
      <c r="F80" s="41">
        <v>3998000</v>
      </c>
    </row>
    <row r="81" spans="1:6" x14ac:dyDescent="0.2">
      <c r="A81" s="35" t="s">
        <v>65</v>
      </c>
      <c r="B81" s="43">
        <v>19.748000000000001</v>
      </c>
      <c r="C81" s="43">
        <v>20.686</v>
      </c>
      <c r="D81" s="43">
        <v>20.95</v>
      </c>
      <c r="E81" s="43">
        <v>21.69</v>
      </c>
      <c r="F81" s="43">
        <v>22.405000000000001</v>
      </c>
    </row>
    <row r="82" spans="1:6" x14ac:dyDescent="0.2">
      <c r="A82" s="35" t="s">
        <v>66</v>
      </c>
      <c r="B82" s="41">
        <v>5874539</v>
      </c>
      <c r="C82" s="41">
        <v>5953000</v>
      </c>
      <c r="D82" s="41">
        <v>6557000</v>
      </c>
      <c r="E82" s="41">
        <v>7182000</v>
      </c>
      <c r="F82" s="41">
        <v>7725000</v>
      </c>
    </row>
    <row r="83" spans="1:6" x14ac:dyDescent="0.2">
      <c r="A83" s="35" t="s">
        <v>67</v>
      </c>
      <c r="B83" s="41">
        <v>5847575</v>
      </c>
      <c r="C83" s="41">
        <v>5930000</v>
      </c>
      <c r="D83" s="41">
        <v>6508000</v>
      </c>
      <c r="E83" s="41">
        <v>7105000</v>
      </c>
      <c r="F83" s="41">
        <v>7667000</v>
      </c>
    </row>
    <row r="84" spans="1:6" x14ac:dyDescent="0.2">
      <c r="A84" s="35" t="s">
        <v>68</v>
      </c>
      <c r="B84" s="41">
        <v>110511</v>
      </c>
      <c r="C84" s="41">
        <v>318000</v>
      </c>
      <c r="D84" s="41">
        <v>344000</v>
      </c>
      <c r="E84" s="41">
        <v>421000</v>
      </c>
      <c r="F84" s="41">
        <v>385000</v>
      </c>
    </row>
    <row r="85" spans="1:6" x14ac:dyDescent="0.2">
      <c r="A85" s="35" t="s">
        <v>69</v>
      </c>
      <c r="B85" s="41">
        <v>184000</v>
      </c>
      <c r="C85" s="41">
        <v>176000</v>
      </c>
      <c r="D85" s="41">
        <v>168000</v>
      </c>
      <c r="E85" s="41">
        <v>192000</v>
      </c>
      <c r="F85" s="41">
        <v>232000</v>
      </c>
    </row>
    <row r="86" spans="1:6" x14ac:dyDescent="0.2">
      <c r="A86" s="35" t="s">
        <v>70</v>
      </c>
      <c r="B86" s="41">
        <v>132295</v>
      </c>
      <c r="C86" s="41">
        <v>137000</v>
      </c>
      <c r="D86" s="41">
        <v>141000</v>
      </c>
      <c r="E86" s="41">
        <v>147000</v>
      </c>
      <c r="F86" s="41">
        <v>151000</v>
      </c>
    </row>
    <row r="87" spans="1:6" x14ac:dyDescent="0.2">
      <c r="A87" s="35" t="s">
        <v>92</v>
      </c>
      <c r="B87" s="41">
        <v>995186</v>
      </c>
      <c r="C87" s="41">
        <v>1096000</v>
      </c>
      <c r="D87" s="41">
        <v>1227000</v>
      </c>
      <c r="E87" s="41">
        <v>1343000</v>
      </c>
      <c r="F87" s="41">
        <v>1458000</v>
      </c>
    </row>
    <row r="88" spans="1:6" x14ac:dyDescent="0.2">
      <c r="A88" s="35" t="s">
        <v>71</v>
      </c>
      <c r="B88" s="41">
        <v>683112</v>
      </c>
      <c r="C88" s="40" t="s">
        <v>27</v>
      </c>
      <c r="D88" s="40" t="s">
        <v>27</v>
      </c>
      <c r="E88" s="40" t="s">
        <v>27</v>
      </c>
      <c r="F88" s="40" t="s">
        <v>27</v>
      </c>
    </row>
    <row r="89" spans="1:6" x14ac:dyDescent="0.2">
      <c r="A89" s="35" t="s">
        <v>72</v>
      </c>
      <c r="B89" s="41">
        <v>275202</v>
      </c>
      <c r="C89" s="41">
        <v>303000</v>
      </c>
      <c r="D89" s="41">
        <v>404000</v>
      </c>
      <c r="E89" s="41">
        <v>419000</v>
      </c>
      <c r="F89" s="41">
        <v>585000</v>
      </c>
    </row>
    <row r="90" spans="1:6" x14ac:dyDescent="0.2">
      <c r="A90" s="35" t="s">
        <v>73</v>
      </c>
      <c r="B90" s="41">
        <v>6600</v>
      </c>
      <c r="C90" s="41">
        <v>6400</v>
      </c>
      <c r="D90" s="41">
        <v>6700</v>
      </c>
      <c r="E90" s="41">
        <v>6800</v>
      </c>
      <c r="F90" s="41">
        <v>6900</v>
      </c>
    </row>
    <row r="91" spans="1:6" x14ac:dyDescent="0.2">
      <c r="A91" s="35" t="s">
        <v>74</v>
      </c>
      <c r="B91" s="41">
        <v>33823</v>
      </c>
      <c r="C91" s="41">
        <v>35000</v>
      </c>
      <c r="D91" s="41">
        <v>39000</v>
      </c>
      <c r="E91" s="41">
        <v>40000</v>
      </c>
      <c r="F91" s="41">
        <v>42000</v>
      </c>
    </row>
    <row r="92" spans="1:6" x14ac:dyDescent="0.2">
      <c r="A92" s="35" t="s">
        <v>109</v>
      </c>
      <c r="B92" s="40" t="s">
        <v>27</v>
      </c>
      <c r="C92" s="40" t="s">
        <v>27</v>
      </c>
      <c r="D92" s="40" t="s">
        <v>27</v>
      </c>
      <c r="E92" s="40" t="s">
        <v>27</v>
      </c>
      <c r="F92" s="41">
        <v>3600000</v>
      </c>
    </row>
    <row r="93" spans="1:6" x14ac:dyDescent="0.2">
      <c r="A93" s="35" t="s">
        <v>17</v>
      </c>
      <c r="B93" s="40"/>
      <c r="C93" s="40"/>
      <c r="D93" s="40"/>
      <c r="E93" s="40"/>
      <c r="F93" s="40"/>
    </row>
    <row r="94" spans="1:6" x14ac:dyDescent="0.2">
      <c r="A94" s="32" t="s">
        <v>75</v>
      </c>
      <c r="B94" s="40"/>
      <c r="C94" s="40"/>
      <c r="D94" s="40"/>
      <c r="E94" s="40"/>
      <c r="F94" s="40"/>
    </row>
    <row r="95" spans="1:6" x14ac:dyDescent="0.2">
      <c r="A95" s="35" t="s">
        <v>76</v>
      </c>
      <c r="B95" s="41">
        <v>1816447</v>
      </c>
      <c r="C95" s="41">
        <v>1553908</v>
      </c>
      <c r="D95" s="41">
        <v>1616000</v>
      </c>
      <c r="E95" s="41">
        <v>1852000</v>
      </c>
      <c r="F95" s="41">
        <v>1372000</v>
      </c>
    </row>
    <row r="96" spans="1:6" x14ac:dyDescent="0.2">
      <c r="A96" s="35" t="s">
        <v>77</v>
      </c>
      <c r="B96" s="41">
        <v>1816447</v>
      </c>
      <c r="C96" s="41">
        <v>1553908</v>
      </c>
      <c r="D96" s="41">
        <v>1616000</v>
      </c>
      <c r="E96" s="41">
        <v>1852000</v>
      </c>
      <c r="F96" s="41">
        <v>1372000</v>
      </c>
    </row>
    <row r="97" spans="1:6" x14ac:dyDescent="0.2">
      <c r="A97" s="35" t="s">
        <v>17</v>
      </c>
      <c r="B97" s="40"/>
      <c r="C97" s="40"/>
      <c r="D97" s="40"/>
      <c r="E97" s="40"/>
      <c r="F97" s="40"/>
    </row>
    <row r="98" spans="1:6" x14ac:dyDescent="0.2">
      <c r="A98" s="35" t="s">
        <v>110</v>
      </c>
      <c r="B98" s="41">
        <v>3844</v>
      </c>
      <c r="C98" s="41">
        <v>3844</v>
      </c>
      <c r="D98" s="41">
        <v>4000</v>
      </c>
      <c r="E98" s="40" t="s">
        <v>27</v>
      </c>
      <c r="F98" s="40" t="s">
        <v>27</v>
      </c>
    </row>
    <row r="99" spans="1:6" x14ac:dyDescent="0.2">
      <c r="A99" s="35" t="s">
        <v>111</v>
      </c>
      <c r="B99" s="41">
        <v>3844</v>
      </c>
      <c r="C99" s="41">
        <v>3844</v>
      </c>
      <c r="D99" s="41">
        <v>4000</v>
      </c>
      <c r="E99" s="40" t="s">
        <v>27</v>
      </c>
      <c r="F99" s="40" t="s">
        <v>27</v>
      </c>
    </row>
    <row r="100" spans="1:6" x14ac:dyDescent="0.2">
      <c r="A100" s="35" t="s">
        <v>17</v>
      </c>
      <c r="B100" s="40"/>
      <c r="C100" s="40"/>
      <c r="D100" s="40"/>
      <c r="E100" s="40"/>
      <c r="F100" s="40"/>
    </row>
    <row r="101" spans="1:6" x14ac:dyDescent="0.2">
      <c r="A101" s="35" t="s">
        <v>99</v>
      </c>
      <c r="B101" s="41">
        <v>10027</v>
      </c>
      <c r="C101" s="41">
        <v>9452</v>
      </c>
      <c r="D101" s="40" t="s">
        <v>27</v>
      </c>
      <c r="E101" s="40" t="s">
        <v>27</v>
      </c>
      <c r="F101" s="40" t="s">
        <v>27</v>
      </c>
    </row>
    <row r="102" spans="1:6" x14ac:dyDescent="0.2">
      <c r="A102" s="35" t="s">
        <v>100</v>
      </c>
      <c r="B102" s="41">
        <v>10027</v>
      </c>
      <c r="C102" s="41">
        <v>9452</v>
      </c>
      <c r="D102" s="40" t="s">
        <v>27</v>
      </c>
      <c r="E102" s="40" t="s">
        <v>27</v>
      </c>
      <c r="F102" s="40" t="s">
        <v>27</v>
      </c>
    </row>
    <row r="103" spans="1:6" x14ac:dyDescent="0.2">
      <c r="A103" s="35" t="s">
        <v>17</v>
      </c>
      <c r="B103" s="40"/>
      <c r="C103" s="40"/>
      <c r="D103" s="40"/>
      <c r="E103" s="40"/>
      <c r="F103" s="40"/>
    </row>
    <row r="104" spans="1:6" x14ac:dyDescent="0.2">
      <c r="A104" s="32" t="s">
        <v>101</v>
      </c>
      <c r="B104" s="40"/>
      <c r="C104" s="40"/>
      <c r="D104" s="40"/>
      <c r="E104" s="40"/>
      <c r="F104" s="40"/>
    </row>
    <row r="105" spans="1:6" x14ac:dyDescent="0.2">
      <c r="A105" s="35" t="s">
        <v>102</v>
      </c>
      <c r="B105" s="40" t="s">
        <v>27</v>
      </c>
      <c r="C105" s="40" t="s">
        <v>27</v>
      </c>
      <c r="D105" s="40" t="s">
        <v>27</v>
      </c>
      <c r="E105" s="41">
        <v>233000</v>
      </c>
      <c r="F105" s="41">
        <v>169000</v>
      </c>
    </row>
    <row r="106" spans="1:6" x14ac:dyDescent="0.2">
      <c r="A106" s="35" t="s">
        <v>103</v>
      </c>
      <c r="B106" s="40" t="s">
        <v>27</v>
      </c>
      <c r="C106" s="40" t="s">
        <v>27</v>
      </c>
      <c r="D106" s="40" t="s">
        <v>27</v>
      </c>
      <c r="E106" s="41">
        <v>10000</v>
      </c>
      <c r="F106" s="41">
        <v>8000</v>
      </c>
    </row>
    <row r="107" spans="1:6" x14ac:dyDescent="0.2">
      <c r="A107" s="35" t="s">
        <v>105</v>
      </c>
      <c r="B107" s="40" t="s">
        <v>27</v>
      </c>
      <c r="C107" s="40" t="s">
        <v>27</v>
      </c>
      <c r="D107" s="40" t="s">
        <v>27</v>
      </c>
      <c r="E107" s="41">
        <v>-74000</v>
      </c>
      <c r="F107" s="41">
        <v>-71000</v>
      </c>
    </row>
    <row r="108" spans="1:6" x14ac:dyDescent="0.2">
      <c r="A108" s="35" t="s">
        <v>106</v>
      </c>
      <c r="B108" s="40" t="s">
        <v>27</v>
      </c>
      <c r="C108" s="40" t="s">
        <v>27</v>
      </c>
      <c r="D108" s="40" t="s">
        <v>27</v>
      </c>
      <c r="E108" s="41">
        <v>169000</v>
      </c>
      <c r="F108" s="41">
        <v>106000</v>
      </c>
    </row>
    <row r="109" spans="1:6" x14ac:dyDescent="0.2">
      <c r="A109" s="35" t="s">
        <v>17</v>
      </c>
      <c r="B109" s="40"/>
      <c r="C109" s="40"/>
      <c r="D109" s="40"/>
      <c r="E109" s="40"/>
      <c r="F109" s="40"/>
    </row>
    <row r="110" spans="1:6" x14ac:dyDescent="0.2">
      <c r="A110" s="35" t="s">
        <v>107</v>
      </c>
      <c r="B110" s="40" t="s">
        <v>27</v>
      </c>
      <c r="C110" s="40" t="s">
        <v>27</v>
      </c>
      <c r="D110" s="40" t="s">
        <v>27</v>
      </c>
      <c r="E110" s="40" t="s">
        <v>27</v>
      </c>
      <c r="F110" s="41">
        <v>10000</v>
      </c>
    </row>
    <row r="111" spans="1:6" x14ac:dyDescent="0.2">
      <c r="A111" s="35" t="s">
        <v>17</v>
      </c>
      <c r="B111" s="40"/>
      <c r="C111" s="40"/>
      <c r="D111" s="40"/>
      <c r="E111" s="40"/>
      <c r="F111" s="40"/>
    </row>
    <row r="112" spans="1:6" x14ac:dyDescent="0.2">
      <c r="A112" s="32" t="s">
        <v>79</v>
      </c>
      <c r="B112" s="40"/>
      <c r="C112" s="40"/>
      <c r="D112" s="40"/>
      <c r="E112" s="40"/>
      <c r="F112" s="40"/>
    </row>
    <row r="113" spans="1:6" x14ac:dyDescent="0.2">
      <c r="A113" s="35" t="s">
        <v>93</v>
      </c>
      <c r="B113" s="41">
        <v>31160</v>
      </c>
      <c r="C113" s="41">
        <v>49000</v>
      </c>
      <c r="D113" s="41">
        <v>44000</v>
      </c>
      <c r="E113" s="41">
        <v>40000</v>
      </c>
      <c r="F113" s="41">
        <v>50000</v>
      </c>
    </row>
    <row r="114" spans="1:6" x14ac:dyDescent="0.2">
      <c r="A114" s="35" t="s">
        <v>94</v>
      </c>
      <c r="B114" s="41">
        <v>5220</v>
      </c>
      <c r="C114" s="41">
        <v>16000</v>
      </c>
      <c r="D114" s="41">
        <v>2000</v>
      </c>
      <c r="E114" s="41">
        <v>28000</v>
      </c>
      <c r="F114" s="40" t="s">
        <v>27</v>
      </c>
    </row>
    <row r="115" spans="1:6" x14ac:dyDescent="0.2">
      <c r="A115" s="35" t="s">
        <v>95</v>
      </c>
      <c r="B115" s="41">
        <v>36380</v>
      </c>
      <c r="C115" s="41">
        <v>65000</v>
      </c>
      <c r="D115" s="41">
        <v>46000</v>
      </c>
      <c r="E115" s="41">
        <v>68000</v>
      </c>
      <c r="F115" s="41">
        <v>50000</v>
      </c>
    </row>
    <row r="116" spans="1:6" x14ac:dyDescent="0.2">
      <c r="A116" s="35" t="s">
        <v>17</v>
      </c>
      <c r="B116" s="40"/>
      <c r="C116" s="40"/>
      <c r="D116" s="40"/>
      <c r="E116" s="40"/>
      <c r="F116" s="40"/>
    </row>
    <row r="117" spans="1:6" x14ac:dyDescent="0.2">
      <c r="A117" s="35" t="s">
        <v>96</v>
      </c>
      <c r="B117" s="41">
        <v>2263355</v>
      </c>
      <c r="C117" s="41">
        <v>2874000</v>
      </c>
      <c r="D117" s="41">
        <v>3408000</v>
      </c>
      <c r="E117" s="41">
        <v>3889000</v>
      </c>
      <c r="F117" s="41">
        <v>4863000</v>
      </c>
    </row>
    <row r="118" spans="1:6" x14ac:dyDescent="0.2">
      <c r="A118" s="35" t="s">
        <v>80</v>
      </c>
      <c r="B118" s="41">
        <v>1475608</v>
      </c>
      <c r="C118" s="41">
        <v>1488000</v>
      </c>
      <c r="D118" s="41">
        <v>1420000</v>
      </c>
      <c r="E118" s="41">
        <v>1363000</v>
      </c>
      <c r="F118" s="41">
        <v>979000</v>
      </c>
    </row>
    <row r="119" spans="1:6" x14ac:dyDescent="0.2">
      <c r="A119" s="35" t="s">
        <v>81</v>
      </c>
      <c r="B119" s="41">
        <v>2080301</v>
      </c>
      <c r="C119" s="41">
        <v>2077000</v>
      </c>
      <c r="D119" s="41">
        <v>1959000</v>
      </c>
      <c r="E119" s="41">
        <v>1820000</v>
      </c>
      <c r="F119" s="41">
        <v>1835000</v>
      </c>
    </row>
    <row r="120" spans="1:6" x14ac:dyDescent="0.2">
      <c r="A120" s="35" t="s">
        <v>82</v>
      </c>
      <c r="B120" s="41">
        <v>5819264</v>
      </c>
      <c r="C120" s="41">
        <v>6439000</v>
      </c>
      <c r="D120" s="41">
        <v>6787000</v>
      </c>
      <c r="E120" s="41">
        <v>7072000</v>
      </c>
      <c r="F120" s="41">
        <v>7677000</v>
      </c>
    </row>
    <row r="121" spans="1:6" x14ac:dyDescent="0.2">
      <c r="A121" s="35" t="s">
        <v>17</v>
      </c>
      <c r="B121" s="40"/>
      <c r="C121" s="40"/>
      <c r="D121" s="40"/>
      <c r="E121" s="40"/>
      <c r="F121" s="40"/>
    </row>
  </sheetData>
  <mergeCells count="2">
    <mergeCell ref="A1:L1"/>
    <mergeCell ref="A11:F11"/>
  </mergeCells>
  <pageMargins left="0.75" right="0.75" top="1" bottom="1" header="0.5" footer="0.5"/>
  <pageSetup scale="43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04"/>
  <sheetViews>
    <sheetView zoomScaleNormal="100" workbookViewId="0">
      <pane ySplit="12" topLeftCell="A13" activePane="bottomLeft" state="frozen"/>
      <selection pane="bottomLeft" sqref="A1:L1"/>
    </sheetView>
  </sheetViews>
  <sheetFormatPr defaultColWidth="9.140625" defaultRowHeight="12.75" x14ac:dyDescent="0.2"/>
  <cols>
    <col min="1" max="1" width="48.5703125" style="30" customWidth="1"/>
    <col min="2" max="6" width="17.5703125" style="30" customWidth="1"/>
    <col min="7" max="16384" width="9.140625" style="30"/>
  </cols>
  <sheetData>
    <row r="1" spans="1:12" ht="18" x14ac:dyDescent="0.25">
      <c r="A1" s="63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">
      <c r="A2" s="10" t="s">
        <v>113</v>
      </c>
    </row>
    <row r="5" spans="1:12" x14ac:dyDescent="0.2">
      <c r="A5" s="10" t="s">
        <v>2</v>
      </c>
      <c r="B5" s="26"/>
    </row>
    <row r="6" spans="1:12" x14ac:dyDescent="0.2">
      <c r="A6" s="10" t="s">
        <v>3</v>
      </c>
      <c r="B6" s="26"/>
    </row>
    <row r="7" spans="1:12" x14ac:dyDescent="0.2">
      <c r="A7" s="10" t="s">
        <v>4</v>
      </c>
      <c r="B7" s="26"/>
    </row>
    <row r="8" spans="1:12" x14ac:dyDescent="0.2">
      <c r="A8" s="10" t="s">
        <v>5</v>
      </c>
      <c r="B8" s="26"/>
    </row>
    <row r="11" spans="1:12" x14ac:dyDescent="0.2">
      <c r="A11" s="65"/>
      <c r="B11" s="66"/>
      <c r="C11" s="66"/>
      <c r="D11" s="66"/>
      <c r="E11" s="66"/>
      <c r="F11" s="66"/>
    </row>
    <row r="12" spans="1:12" x14ac:dyDescent="0.2">
      <c r="A12" s="11"/>
      <c r="B12" s="33" t="s">
        <v>6</v>
      </c>
      <c r="C12" s="33" t="s">
        <v>7</v>
      </c>
      <c r="D12" s="33" t="s">
        <v>8</v>
      </c>
      <c r="E12" s="33" t="s">
        <v>9</v>
      </c>
      <c r="F12" s="33" t="s">
        <v>10</v>
      </c>
    </row>
    <row r="13" spans="1:12" x14ac:dyDescent="0.2">
      <c r="A13" s="10" t="s">
        <v>11</v>
      </c>
      <c r="B13" s="12">
        <v>41639</v>
      </c>
      <c r="C13" s="12">
        <v>42004</v>
      </c>
      <c r="D13" s="12">
        <v>42369</v>
      </c>
      <c r="E13" s="12">
        <v>42735</v>
      </c>
      <c r="F13" s="12">
        <v>43100</v>
      </c>
    </row>
    <row r="14" spans="1:12" x14ac:dyDescent="0.2">
      <c r="A14" s="10" t="s">
        <v>12</v>
      </c>
      <c r="B14" s="12">
        <v>42425</v>
      </c>
      <c r="C14" s="12">
        <v>42789</v>
      </c>
      <c r="D14" s="12">
        <v>43160</v>
      </c>
      <c r="E14" s="12">
        <v>43160</v>
      </c>
      <c r="F14" s="12">
        <v>43160</v>
      </c>
    </row>
    <row r="15" spans="1:12" x14ac:dyDescent="0.2">
      <c r="A15" s="10" t="s">
        <v>13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</row>
    <row r="16" spans="1:12" x14ac:dyDescent="0.2">
      <c r="A16" s="10" t="s">
        <v>14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</row>
    <row r="17" spans="1:6" x14ac:dyDescent="0.2">
      <c r="A17" s="10" t="s">
        <v>15</v>
      </c>
      <c r="B17" s="14" t="s">
        <v>16</v>
      </c>
      <c r="C17" s="14" t="s">
        <v>16</v>
      </c>
      <c r="D17" s="14" t="s">
        <v>16</v>
      </c>
      <c r="E17" s="14" t="s">
        <v>16</v>
      </c>
      <c r="F17" s="14" t="s">
        <v>16</v>
      </c>
    </row>
    <row r="18" spans="1:6" x14ac:dyDescent="0.2">
      <c r="A18" s="10" t="s">
        <v>17</v>
      </c>
      <c r="B18" s="14"/>
      <c r="C18" s="14"/>
      <c r="D18" s="14"/>
      <c r="E18" s="14"/>
      <c r="F18" s="14"/>
    </row>
    <row r="19" spans="1:6" x14ac:dyDescent="0.2">
      <c r="A19" s="15" t="s">
        <v>18</v>
      </c>
      <c r="B19" s="14"/>
      <c r="C19" s="14"/>
      <c r="D19" s="14"/>
      <c r="E19" s="14"/>
      <c r="F19" s="14"/>
    </row>
    <row r="20" spans="1:6" x14ac:dyDescent="0.2">
      <c r="A20" s="10" t="s">
        <v>19</v>
      </c>
      <c r="B20" s="16">
        <v>27506</v>
      </c>
      <c r="C20" s="16">
        <v>19587</v>
      </c>
      <c r="D20" s="16">
        <v>8837</v>
      </c>
      <c r="E20" s="16">
        <v>25492</v>
      </c>
      <c r="F20" s="16">
        <v>94776</v>
      </c>
    </row>
    <row r="21" spans="1:6" x14ac:dyDescent="0.2">
      <c r="A21" s="10" t="s">
        <v>20</v>
      </c>
      <c r="B21" s="16">
        <v>27506</v>
      </c>
      <c r="C21" s="16">
        <v>19587</v>
      </c>
      <c r="D21" s="16">
        <v>8837</v>
      </c>
      <c r="E21" s="16">
        <v>25492</v>
      </c>
      <c r="F21" s="16">
        <v>94776</v>
      </c>
    </row>
    <row r="22" spans="1:6" x14ac:dyDescent="0.2">
      <c r="A22" s="10" t="s">
        <v>17</v>
      </c>
      <c r="B22" s="14"/>
      <c r="C22" s="14"/>
      <c r="D22" s="14"/>
      <c r="E22" s="14"/>
      <c r="F22" s="14"/>
    </row>
    <row r="23" spans="1:6" x14ac:dyDescent="0.2">
      <c r="A23" s="10" t="s">
        <v>21</v>
      </c>
      <c r="B23" s="16">
        <v>48502</v>
      </c>
      <c r="C23" s="16">
        <v>49543</v>
      </c>
      <c r="D23" s="16">
        <v>54693</v>
      </c>
      <c r="E23" s="16">
        <v>55533</v>
      </c>
      <c r="F23" s="16">
        <v>62207</v>
      </c>
    </row>
    <row r="24" spans="1:6" x14ac:dyDescent="0.2">
      <c r="A24" s="10" t="s">
        <v>22</v>
      </c>
      <c r="B24" s="16">
        <v>25831</v>
      </c>
      <c r="C24" s="16">
        <v>24854</v>
      </c>
      <c r="D24" s="16">
        <v>22157</v>
      </c>
      <c r="E24" s="16">
        <v>24020</v>
      </c>
      <c r="F24" s="16">
        <v>27044</v>
      </c>
    </row>
    <row r="25" spans="1:6" x14ac:dyDescent="0.2">
      <c r="A25" s="10" t="s">
        <v>23</v>
      </c>
      <c r="B25" s="16">
        <v>74333</v>
      </c>
      <c r="C25" s="16">
        <v>74397</v>
      </c>
      <c r="D25" s="16">
        <v>76850</v>
      </c>
      <c r="E25" s="16">
        <v>79553</v>
      </c>
      <c r="F25" s="16">
        <v>89251</v>
      </c>
    </row>
    <row r="26" spans="1:6" x14ac:dyDescent="0.2">
      <c r="A26" s="10" t="s">
        <v>17</v>
      </c>
      <c r="B26" s="14"/>
      <c r="C26" s="14"/>
      <c r="D26" s="14"/>
      <c r="E26" s="14"/>
      <c r="F26" s="14"/>
    </row>
    <row r="27" spans="1:6" x14ac:dyDescent="0.2">
      <c r="A27" s="10" t="s">
        <v>24</v>
      </c>
      <c r="B27" s="16">
        <v>5571</v>
      </c>
      <c r="C27" s="16">
        <v>6041</v>
      </c>
      <c r="D27" s="16">
        <v>6339</v>
      </c>
      <c r="E27" s="16">
        <v>6292</v>
      </c>
      <c r="F27" s="16">
        <v>6463</v>
      </c>
    </row>
    <row r="28" spans="1:6" x14ac:dyDescent="0.2">
      <c r="A28" s="10" t="s">
        <v>87</v>
      </c>
      <c r="B28" s="16">
        <v>1193</v>
      </c>
      <c r="C28" s="16">
        <v>900</v>
      </c>
      <c r="D28" s="16">
        <v>500</v>
      </c>
      <c r="E28" s="16">
        <v>400</v>
      </c>
      <c r="F28" s="16">
        <v>600</v>
      </c>
    </row>
    <row r="29" spans="1:6" x14ac:dyDescent="0.2">
      <c r="A29" s="10" t="s">
        <v>28</v>
      </c>
      <c r="B29" s="16">
        <v>30887</v>
      </c>
      <c r="C29" s="16">
        <v>53199</v>
      </c>
      <c r="D29" s="16">
        <v>35052</v>
      </c>
      <c r="E29" s="16">
        <v>30332</v>
      </c>
      <c r="F29" s="16">
        <v>36783</v>
      </c>
    </row>
    <row r="30" spans="1:6" x14ac:dyDescent="0.2">
      <c r="A30" s="10" t="s">
        <v>29</v>
      </c>
      <c r="B30" s="16">
        <v>139490</v>
      </c>
      <c r="C30" s="16">
        <v>154124</v>
      </c>
      <c r="D30" s="16">
        <v>127578</v>
      </c>
      <c r="E30" s="16">
        <v>142069</v>
      </c>
      <c r="F30" s="16">
        <v>227873</v>
      </c>
    </row>
    <row r="31" spans="1:6" x14ac:dyDescent="0.2">
      <c r="A31" s="10" t="s">
        <v>17</v>
      </c>
      <c r="B31" s="14"/>
      <c r="C31" s="14"/>
      <c r="D31" s="14"/>
      <c r="E31" s="14"/>
      <c r="F31" s="14"/>
    </row>
    <row r="32" spans="1:6" x14ac:dyDescent="0.2">
      <c r="A32" s="10" t="s">
        <v>30</v>
      </c>
      <c r="B32" s="16">
        <v>2195096</v>
      </c>
      <c r="C32" s="16">
        <v>2323703</v>
      </c>
      <c r="D32" s="16">
        <v>2485727</v>
      </c>
      <c r="E32" s="16">
        <v>2695414</v>
      </c>
      <c r="F32" s="16">
        <v>2947967</v>
      </c>
    </row>
    <row r="33" spans="1:6" x14ac:dyDescent="0.2">
      <c r="A33" s="10" t="s">
        <v>31</v>
      </c>
      <c r="B33" s="16">
        <v>-691484</v>
      </c>
      <c r="C33" s="16">
        <v>-744643</v>
      </c>
      <c r="D33" s="16">
        <v>-796476</v>
      </c>
      <c r="E33" s="16">
        <v>-847954</v>
      </c>
      <c r="F33" s="16">
        <v>-910996</v>
      </c>
    </row>
    <row r="34" spans="1:6" x14ac:dyDescent="0.2">
      <c r="A34" s="10" t="s">
        <v>32</v>
      </c>
      <c r="B34" s="16">
        <v>1503612</v>
      </c>
      <c r="C34" s="16">
        <v>1579060</v>
      </c>
      <c r="D34" s="16">
        <v>1689251</v>
      </c>
      <c r="E34" s="16">
        <v>1847460</v>
      </c>
      <c r="F34" s="16">
        <v>2036971</v>
      </c>
    </row>
    <row r="35" spans="1:6" x14ac:dyDescent="0.2">
      <c r="A35" s="10" t="s">
        <v>17</v>
      </c>
      <c r="B35" s="14"/>
      <c r="C35" s="14"/>
      <c r="D35" s="14"/>
      <c r="E35" s="14"/>
      <c r="F35" s="14"/>
    </row>
    <row r="36" spans="1:6" x14ac:dyDescent="0.2">
      <c r="A36" s="10" t="s">
        <v>33</v>
      </c>
      <c r="B36" s="16">
        <v>2615</v>
      </c>
      <c r="C36" s="16">
        <v>2615</v>
      </c>
      <c r="D36" s="16">
        <v>2615</v>
      </c>
      <c r="E36" s="16">
        <v>2615</v>
      </c>
      <c r="F36" s="16">
        <v>2615</v>
      </c>
    </row>
    <row r="37" spans="1:6" x14ac:dyDescent="0.2">
      <c r="A37" s="10" t="s">
        <v>88</v>
      </c>
      <c r="B37" s="16">
        <v>12219</v>
      </c>
      <c r="C37" s="16">
        <v>11371</v>
      </c>
      <c r="D37" s="16">
        <v>12517</v>
      </c>
      <c r="E37" s="16">
        <v>11817</v>
      </c>
      <c r="F37" s="16">
        <v>10994</v>
      </c>
    </row>
    <row r="38" spans="1:6" x14ac:dyDescent="0.2">
      <c r="A38" s="10" t="s">
        <v>36</v>
      </c>
      <c r="B38" s="16">
        <v>256795</v>
      </c>
      <c r="C38" s="16">
        <v>394971</v>
      </c>
      <c r="D38" s="16">
        <v>361893</v>
      </c>
      <c r="E38" s="16">
        <v>355930</v>
      </c>
      <c r="F38" s="16">
        <v>401147</v>
      </c>
    </row>
    <row r="39" spans="1:6" x14ac:dyDescent="0.2">
      <c r="A39" s="10" t="s">
        <v>37</v>
      </c>
      <c r="B39" s="16">
        <v>45124</v>
      </c>
      <c r="C39" s="16">
        <v>45210</v>
      </c>
      <c r="D39" s="16">
        <v>47399</v>
      </c>
      <c r="E39" s="16">
        <v>51854</v>
      </c>
      <c r="F39" s="16">
        <v>60775</v>
      </c>
    </row>
    <row r="40" spans="1:6" x14ac:dyDescent="0.2">
      <c r="A40" s="10" t="s">
        <v>38</v>
      </c>
      <c r="B40" s="16">
        <v>1959855</v>
      </c>
      <c r="C40" s="16">
        <v>2187351</v>
      </c>
      <c r="D40" s="16">
        <v>2241253</v>
      </c>
      <c r="E40" s="16">
        <v>2411745</v>
      </c>
      <c r="F40" s="16">
        <v>2740375</v>
      </c>
    </row>
    <row r="41" spans="1:6" x14ac:dyDescent="0.2">
      <c r="A41" s="10" t="s">
        <v>17</v>
      </c>
      <c r="B41" s="14"/>
      <c r="C41" s="14"/>
      <c r="D41" s="14"/>
      <c r="E41" s="14"/>
      <c r="F41" s="14"/>
    </row>
    <row r="42" spans="1:6" x14ac:dyDescent="0.2">
      <c r="A42" s="15" t="s">
        <v>39</v>
      </c>
      <c r="B42" s="14"/>
      <c r="C42" s="14"/>
      <c r="D42" s="14"/>
      <c r="E42" s="14"/>
      <c r="F42" s="14"/>
    </row>
    <row r="43" spans="1:6" x14ac:dyDescent="0.2">
      <c r="A43" s="10" t="s">
        <v>40</v>
      </c>
      <c r="B43" s="16">
        <v>55087</v>
      </c>
      <c r="C43" s="16">
        <v>59395</v>
      </c>
      <c r="D43" s="16">
        <v>66380</v>
      </c>
      <c r="E43" s="16">
        <v>77813</v>
      </c>
      <c r="F43" s="16">
        <v>93955</v>
      </c>
    </row>
    <row r="44" spans="1:6" x14ac:dyDescent="0.2">
      <c r="A44" s="10" t="s">
        <v>41</v>
      </c>
      <c r="B44" s="16">
        <v>39148</v>
      </c>
      <c r="C44" s="16">
        <v>42654</v>
      </c>
      <c r="D44" s="16">
        <v>36216</v>
      </c>
      <c r="E44" s="16">
        <v>40721</v>
      </c>
      <c r="F44" s="16">
        <v>42793</v>
      </c>
    </row>
    <row r="45" spans="1:6" x14ac:dyDescent="0.2">
      <c r="A45" s="10" t="s">
        <v>42</v>
      </c>
      <c r="B45" s="16">
        <v>46815</v>
      </c>
      <c r="C45" s="16">
        <v>79115</v>
      </c>
      <c r="D45" s="16">
        <v>33615</v>
      </c>
      <c r="E45" s="16">
        <v>97100</v>
      </c>
      <c r="F45" s="16">
        <v>275100</v>
      </c>
    </row>
    <row r="46" spans="1:6" x14ac:dyDescent="0.2">
      <c r="A46" s="10" t="s">
        <v>43</v>
      </c>
      <c r="B46" s="16">
        <v>7908</v>
      </c>
      <c r="C46" s="16">
        <v>6607</v>
      </c>
      <c r="D46" s="16">
        <v>6043</v>
      </c>
      <c r="E46" s="16">
        <v>26208</v>
      </c>
      <c r="F46" s="16">
        <v>15920</v>
      </c>
    </row>
    <row r="47" spans="1:6" x14ac:dyDescent="0.2">
      <c r="A47" s="10" t="s">
        <v>44</v>
      </c>
      <c r="B47" s="16">
        <v>3575</v>
      </c>
      <c r="C47" s="16">
        <v>4059</v>
      </c>
      <c r="D47" s="16">
        <v>3417</v>
      </c>
      <c r="E47" s="16">
        <v>3629</v>
      </c>
      <c r="F47" s="16">
        <v>3888</v>
      </c>
    </row>
    <row r="48" spans="1:6" x14ac:dyDescent="0.2">
      <c r="A48" s="10" t="s">
        <v>98</v>
      </c>
      <c r="B48" s="16">
        <v>12224</v>
      </c>
      <c r="C48" s="16">
        <v>19750</v>
      </c>
      <c r="D48" s="14" t="s">
        <v>27</v>
      </c>
      <c r="E48" s="14" t="s">
        <v>27</v>
      </c>
      <c r="F48" s="14" t="s">
        <v>27</v>
      </c>
    </row>
    <row r="49" spans="1:6" x14ac:dyDescent="0.2">
      <c r="A49" s="10" t="s">
        <v>46</v>
      </c>
      <c r="B49" s="16">
        <v>1827</v>
      </c>
      <c r="C49" s="16">
        <v>6126</v>
      </c>
      <c r="D49" s="16">
        <v>2227</v>
      </c>
      <c r="E49" s="16">
        <v>4759</v>
      </c>
      <c r="F49" s="16">
        <v>59303</v>
      </c>
    </row>
    <row r="50" spans="1:6" x14ac:dyDescent="0.2">
      <c r="A50" s="10" t="s">
        <v>47</v>
      </c>
      <c r="B50" s="16">
        <v>166584</v>
      </c>
      <c r="C50" s="16">
        <v>217706</v>
      </c>
      <c r="D50" s="16">
        <v>147898</v>
      </c>
      <c r="E50" s="16">
        <v>250230</v>
      </c>
      <c r="F50" s="16">
        <v>490959</v>
      </c>
    </row>
    <row r="51" spans="1:6" x14ac:dyDescent="0.2">
      <c r="A51" s="10" t="s">
        <v>17</v>
      </c>
      <c r="B51" s="14"/>
      <c r="C51" s="14"/>
      <c r="D51" s="14"/>
      <c r="E51" s="14"/>
      <c r="F51" s="14"/>
    </row>
    <row r="52" spans="1:6" x14ac:dyDescent="0.2">
      <c r="A52" s="10" t="s">
        <v>48</v>
      </c>
      <c r="B52" s="16">
        <v>426142</v>
      </c>
      <c r="C52" s="16">
        <v>419233</v>
      </c>
      <c r="D52" s="16">
        <v>508002</v>
      </c>
      <c r="E52" s="16">
        <v>531745</v>
      </c>
      <c r="F52" s="16">
        <v>515793</v>
      </c>
    </row>
    <row r="53" spans="1:6" x14ac:dyDescent="0.2">
      <c r="A53" s="10" t="s">
        <v>49</v>
      </c>
      <c r="B53" s="16">
        <v>167723</v>
      </c>
      <c r="C53" s="16">
        <v>170484</v>
      </c>
      <c r="D53" s="16">
        <v>177577</v>
      </c>
      <c r="E53" s="16">
        <v>180790</v>
      </c>
      <c r="F53" s="16">
        <v>186721</v>
      </c>
    </row>
    <row r="54" spans="1:6" x14ac:dyDescent="0.2">
      <c r="A54" s="10" t="s">
        <v>50</v>
      </c>
      <c r="B54" s="16">
        <v>145451</v>
      </c>
      <c r="C54" s="16">
        <v>275156</v>
      </c>
      <c r="D54" s="16">
        <v>237058</v>
      </c>
      <c r="E54" s="16">
        <v>223386</v>
      </c>
      <c r="F54" s="16">
        <v>252505</v>
      </c>
    </row>
    <row r="55" spans="1:6" x14ac:dyDescent="0.2">
      <c r="A55" s="10" t="s">
        <v>51</v>
      </c>
      <c r="B55" s="16">
        <v>185351</v>
      </c>
      <c r="C55" s="16">
        <v>216874</v>
      </c>
      <c r="D55" s="16">
        <v>266769</v>
      </c>
      <c r="E55" s="16">
        <v>300722</v>
      </c>
      <c r="F55" s="16">
        <v>194670</v>
      </c>
    </row>
    <row r="56" spans="1:6" x14ac:dyDescent="0.2">
      <c r="A56" s="10" t="s">
        <v>52</v>
      </c>
      <c r="B56" s="16">
        <v>269848</v>
      </c>
      <c r="C56" s="16">
        <v>261272</v>
      </c>
      <c r="D56" s="16">
        <v>261794</v>
      </c>
      <c r="E56" s="16">
        <v>265401</v>
      </c>
      <c r="F56" s="16">
        <v>406265</v>
      </c>
    </row>
    <row r="57" spans="1:6" x14ac:dyDescent="0.2">
      <c r="A57" s="10" t="s">
        <v>53</v>
      </c>
      <c r="B57" s="16">
        <v>1361099</v>
      </c>
      <c r="C57" s="16">
        <v>1560725</v>
      </c>
      <c r="D57" s="16">
        <v>1599098</v>
      </c>
      <c r="E57" s="16">
        <v>1752274</v>
      </c>
      <c r="F57" s="16">
        <v>2046913</v>
      </c>
    </row>
    <row r="58" spans="1:6" x14ac:dyDescent="0.2">
      <c r="A58" s="10" t="s">
        <v>17</v>
      </c>
      <c r="B58" s="14"/>
      <c r="C58" s="14"/>
      <c r="D58" s="14"/>
      <c r="E58" s="14"/>
      <c r="F58" s="14"/>
    </row>
    <row r="59" spans="1:6" x14ac:dyDescent="0.2">
      <c r="A59" s="15" t="s">
        <v>54</v>
      </c>
      <c r="B59" s="14"/>
      <c r="C59" s="14"/>
      <c r="D59" s="14"/>
      <c r="E59" s="14"/>
      <c r="F59" s="14"/>
    </row>
    <row r="60" spans="1:6" x14ac:dyDescent="0.2">
      <c r="A60" s="10" t="s">
        <v>55</v>
      </c>
      <c r="B60" s="16">
        <v>477</v>
      </c>
      <c r="C60" s="16">
        <v>478</v>
      </c>
      <c r="D60" s="16">
        <v>479</v>
      </c>
      <c r="E60" s="16">
        <v>480</v>
      </c>
      <c r="F60" s="16">
        <v>480</v>
      </c>
    </row>
    <row r="61" spans="1:6" x14ac:dyDescent="0.2">
      <c r="A61" s="10" t="s">
        <v>89</v>
      </c>
      <c r="B61" s="16">
        <v>328364</v>
      </c>
      <c r="C61" s="16">
        <v>330558</v>
      </c>
      <c r="D61" s="16">
        <v>333135</v>
      </c>
      <c r="E61" s="16">
        <v>334856</v>
      </c>
      <c r="F61" s="16">
        <v>336229</v>
      </c>
    </row>
    <row r="62" spans="1:6" x14ac:dyDescent="0.2">
      <c r="A62" s="10" t="s">
        <v>56</v>
      </c>
      <c r="B62" s="16">
        <v>269915</v>
      </c>
      <c r="C62" s="16">
        <v>295590</v>
      </c>
      <c r="D62" s="16">
        <v>308541</v>
      </c>
      <c r="E62" s="16">
        <v>324135</v>
      </c>
      <c r="F62" s="16">
        <v>356753</v>
      </c>
    </row>
    <row r="63" spans="1:6" x14ac:dyDescent="0.2">
      <c r="A63" s="10" t="s">
        <v>57</v>
      </c>
      <c r="B63" s="16">
        <v>598756</v>
      </c>
      <c r="C63" s="16">
        <v>626626</v>
      </c>
      <c r="D63" s="16">
        <v>642155</v>
      </c>
      <c r="E63" s="16">
        <v>659471</v>
      </c>
      <c r="F63" s="16">
        <v>693462</v>
      </c>
    </row>
    <row r="64" spans="1:6" x14ac:dyDescent="0.2">
      <c r="A64" s="10" t="s">
        <v>17</v>
      </c>
      <c r="B64" s="14"/>
      <c r="C64" s="14"/>
      <c r="D64" s="14"/>
      <c r="E64" s="14"/>
      <c r="F64" s="14"/>
    </row>
    <row r="65" spans="1:6" x14ac:dyDescent="0.2">
      <c r="A65" s="10" t="s">
        <v>58</v>
      </c>
      <c r="B65" s="16">
        <v>598756</v>
      </c>
      <c r="C65" s="16">
        <v>626626</v>
      </c>
      <c r="D65" s="16">
        <v>642155</v>
      </c>
      <c r="E65" s="16">
        <v>659471</v>
      </c>
      <c r="F65" s="16">
        <v>693462</v>
      </c>
    </row>
    <row r="66" spans="1:6" x14ac:dyDescent="0.2">
      <c r="A66" s="10" t="s">
        <v>17</v>
      </c>
      <c r="B66" s="14"/>
      <c r="C66" s="14"/>
      <c r="D66" s="14"/>
      <c r="E66" s="14"/>
      <c r="F66" s="14"/>
    </row>
    <row r="67" spans="1:6" x14ac:dyDescent="0.2">
      <c r="A67" s="10" t="s">
        <v>59</v>
      </c>
      <c r="B67" s="16">
        <v>1959855</v>
      </c>
      <c r="C67" s="16">
        <v>2187351</v>
      </c>
      <c r="D67" s="16">
        <v>2241253</v>
      </c>
      <c r="E67" s="16">
        <v>2411745</v>
      </c>
      <c r="F67" s="16">
        <v>2740375</v>
      </c>
    </row>
    <row r="68" spans="1:6" x14ac:dyDescent="0.2">
      <c r="A68" s="10" t="s">
        <v>17</v>
      </c>
      <c r="B68" s="14"/>
      <c r="C68" s="14"/>
      <c r="D68" s="14"/>
      <c r="E68" s="14"/>
      <c r="F68" s="14"/>
    </row>
    <row r="69" spans="1:6" x14ac:dyDescent="0.2">
      <c r="A69" s="15" t="s">
        <v>60</v>
      </c>
      <c r="B69" s="14"/>
      <c r="C69" s="14"/>
      <c r="D69" s="14"/>
      <c r="E69" s="14"/>
      <c r="F69" s="14"/>
    </row>
    <row r="70" spans="1:6" x14ac:dyDescent="0.2">
      <c r="A70" s="10" t="s">
        <v>61</v>
      </c>
      <c r="B70" s="16">
        <v>47740957</v>
      </c>
      <c r="C70" s="16">
        <v>47800997</v>
      </c>
      <c r="D70" s="16">
        <v>47874125</v>
      </c>
      <c r="E70" s="16">
        <v>47964915</v>
      </c>
      <c r="F70" s="16">
        <v>48011346</v>
      </c>
    </row>
    <row r="71" spans="1:6" x14ac:dyDescent="0.2">
      <c r="A71" s="10" t="s">
        <v>62</v>
      </c>
      <c r="B71" s="16">
        <v>47740957</v>
      </c>
      <c r="C71" s="16">
        <v>47806190</v>
      </c>
      <c r="D71" s="16">
        <v>47875139</v>
      </c>
      <c r="E71" s="16">
        <v>47964915</v>
      </c>
      <c r="F71" s="16">
        <v>48012432</v>
      </c>
    </row>
    <row r="72" spans="1:6" x14ac:dyDescent="0.2">
      <c r="A72" s="10" t="s">
        <v>63</v>
      </c>
      <c r="B72" s="17">
        <v>12.542</v>
      </c>
      <c r="C72" s="17">
        <v>13.108000000000001</v>
      </c>
      <c r="D72" s="17">
        <v>13.413</v>
      </c>
      <c r="E72" s="17">
        <v>13.749000000000001</v>
      </c>
      <c r="F72" s="17">
        <v>14.443</v>
      </c>
    </row>
    <row r="73" spans="1:6" x14ac:dyDescent="0.2">
      <c r="A73" s="10" t="s">
        <v>64</v>
      </c>
      <c r="B73" s="16">
        <v>583922</v>
      </c>
      <c r="C73" s="16">
        <v>612640</v>
      </c>
      <c r="D73" s="16">
        <v>627023</v>
      </c>
      <c r="E73" s="16">
        <v>645039</v>
      </c>
      <c r="F73" s="16">
        <v>679853</v>
      </c>
    </row>
    <row r="74" spans="1:6" x14ac:dyDescent="0.2">
      <c r="A74" s="10" t="s">
        <v>65</v>
      </c>
      <c r="B74" s="17">
        <v>12.231</v>
      </c>
      <c r="C74" s="17">
        <v>12.815</v>
      </c>
      <c r="D74" s="17">
        <v>13.097</v>
      </c>
      <c r="E74" s="17">
        <v>13.448</v>
      </c>
      <c r="F74" s="17">
        <v>14.16</v>
      </c>
    </row>
    <row r="75" spans="1:6" x14ac:dyDescent="0.2">
      <c r="A75" s="10" t="s">
        <v>66</v>
      </c>
      <c r="B75" s="16">
        <v>480865</v>
      </c>
      <c r="C75" s="16">
        <v>504955</v>
      </c>
      <c r="D75" s="16">
        <v>547660</v>
      </c>
      <c r="E75" s="16">
        <v>655053</v>
      </c>
      <c r="F75" s="16">
        <v>806813</v>
      </c>
    </row>
    <row r="76" spans="1:6" x14ac:dyDescent="0.2">
      <c r="A76" s="10" t="s">
        <v>67</v>
      </c>
      <c r="B76" s="16">
        <v>453359</v>
      </c>
      <c r="C76" s="16">
        <v>485368</v>
      </c>
      <c r="D76" s="16">
        <v>538823</v>
      </c>
      <c r="E76" s="16">
        <v>629561</v>
      </c>
      <c r="F76" s="16">
        <v>712037</v>
      </c>
    </row>
    <row r="77" spans="1:6" x14ac:dyDescent="0.2">
      <c r="A77" s="10" t="s">
        <v>68</v>
      </c>
      <c r="B77" s="16">
        <v>117020</v>
      </c>
      <c r="C77" s="16">
        <v>196241</v>
      </c>
      <c r="D77" s="16">
        <v>173245</v>
      </c>
      <c r="E77" s="16">
        <v>188206</v>
      </c>
      <c r="F77" s="16">
        <v>210456</v>
      </c>
    </row>
    <row r="78" spans="1:6" x14ac:dyDescent="0.2">
      <c r="A78" s="10" t="s">
        <v>69</v>
      </c>
      <c r="B78" s="16">
        <v>8800</v>
      </c>
      <c r="C78" s="16">
        <v>7200</v>
      </c>
      <c r="D78" s="16">
        <v>8800</v>
      </c>
      <c r="E78" s="16">
        <v>8000</v>
      </c>
      <c r="F78" s="16">
        <v>8800</v>
      </c>
    </row>
    <row r="79" spans="1:6" x14ac:dyDescent="0.2">
      <c r="A79" s="10" t="s">
        <v>70</v>
      </c>
      <c r="B79" s="16">
        <v>42208</v>
      </c>
      <c r="C79" s="16">
        <v>42181</v>
      </c>
      <c r="D79" s="16">
        <v>42264</v>
      </c>
      <c r="E79" s="16">
        <v>40283</v>
      </c>
      <c r="F79" s="16">
        <v>42517</v>
      </c>
    </row>
    <row r="80" spans="1:6" x14ac:dyDescent="0.2">
      <c r="A80" s="10" t="s">
        <v>92</v>
      </c>
      <c r="B80" s="16">
        <v>179023</v>
      </c>
      <c r="C80" s="16">
        <v>194905</v>
      </c>
      <c r="D80" s="16">
        <v>198798</v>
      </c>
      <c r="E80" s="16">
        <v>218711</v>
      </c>
      <c r="F80" s="16">
        <v>245877</v>
      </c>
    </row>
    <row r="81" spans="1:6" x14ac:dyDescent="0.2">
      <c r="A81" s="10" t="s">
        <v>71</v>
      </c>
      <c r="B81" s="16">
        <v>1864391</v>
      </c>
      <c r="C81" s="16">
        <v>1996289</v>
      </c>
      <c r="D81" s="16">
        <v>2103043</v>
      </c>
      <c r="E81" s="16">
        <v>2303463</v>
      </c>
      <c r="F81" s="16">
        <v>2483880</v>
      </c>
    </row>
    <row r="82" spans="1:6" x14ac:dyDescent="0.2">
      <c r="A82" s="10" t="s">
        <v>72</v>
      </c>
      <c r="B82" s="16">
        <v>109474</v>
      </c>
      <c r="C82" s="16">
        <v>90328</v>
      </c>
      <c r="D82" s="16">
        <v>141622</v>
      </c>
      <c r="E82" s="16">
        <v>132957</v>
      </c>
      <c r="F82" s="16">
        <v>175693</v>
      </c>
    </row>
    <row r="83" spans="1:6" x14ac:dyDescent="0.2">
      <c r="A83" s="10" t="s">
        <v>73</v>
      </c>
      <c r="B83" s="16">
        <v>1125</v>
      </c>
      <c r="C83" s="16">
        <v>1105</v>
      </c>
      <c r="D83" s="16">
        <v>1155</v>
      </c>
      <c r="E83" s="16">
        <v>1163</v>
      </c>
      <c r="F83" s="16">
        <v>1176</v>
      </c>
    </row>
    <row r="84" spans="1:6" x14ac:dyDescent="0.2">
      <c r="A84" s="10" t="s">
        <v>74</v>
      </c>
      <c r="B84" s="16">
        <v>668</v>
      </c>
      <c r="C84" s="16">
        <v>697</v>
      </c>
      <c r="D84" s="16">
        <v>730</v>
      </c>
      <c r="E84" s="16">
        <v>830</v>
      </c>
      <c r="F84" s="16">
        <v>773</v>
      </c>
    </row>
    <row r="85" spans="1:6" x14ac:dyDescent="0.2">
      <c r="A85" s="10" t="s">
        <v>17</v>
      </c>
      <c r="B85" s="14"/>
      <c r="C85" s="14"/>
      <c r="D85" s="14"/>
      <c r="E85" s="14"/>
      <c r="F85" s="14"/>
    </row>
    <row r="86" spans="1:6" x14ac:dyDescent="0.2">
      <c r="A86" s="15" t="s">
        <v>75</v>
      </c>
      <c r="B86" s="14"/>
      <c r="C86" s="14"/>
      <c r="D86" s="14"/>
      <c r="E86" s="14"/>
      <c r="F86" s="14"/>
    </row>
    <row r="87" spans="1:6" x14ac:dyDescent="0.2">
      <c r="A87" s="10" t="s">
        <v>76</v>
      </c>
      <c r="B87" s="16">
        <v>56800</v>
      </c>
      <c r="C87" s="16">
        <v>93700</v>
      </c>
      <c r="D87" s="16">
        <v>102100</v>
      </c>
      <c r="E87" s="16">
        <v>101300</v>
      </c>
      <c r="F87" s="16">
        <v>128000</v>
      </c>
    </row>
    <row r="88" spans="1:6" x14ac:dyDescent="0.2">
      <c r="A88" s="10" t="s">
        <v>77</v>
      </c>
      <c r="B88" s="16">
        <v>56800</v>
      </c>
      <c r="C88" s="16">
        <v>93700</v>
      </c>
      <c r="D88" s="16">
        <v>102100</v>
      </c>
      <c r="E88" s="16">
        <v>101300</v>
      </c>
      <c r="F88" s="16">
        <v>128000</v>
      </c>
    </row>
    <row r="89" spans="1:6" x14ac:dyDescent="0.2">
      <c r="A89" s="10" t="s">
        <v>17</v>
      </c>
      <c r="B89" s="14"/>
      <c r="C89" s="14"/>
      <c r="D89" s="14"/>
      <c r="E89" s="14"/>
      <c r="F89" s="14"/>
    </row>
    <row r="90" spans="1:6" x14ac:dyDescent="0.2">
      <c r="A90" s="10" t="s">
        <v>99</v>
      </c>
      <c r="B90" s="16">
        <v>2300</v>
      </c>
      <c r="C90" s="16">
        <v>2300</v>
      </c>
      <c r="D90" s="16">
        <v>2300</v>
      </c>
      <c r="E90" s="16">
        <v>2200</v>
      </c>
      <c r="F90" s="16">
        <v>2300</v>
      </c>
    </row>
    <row r="91" spans="1:6" x14ac:dyDescent="0.2">
      <c r="A91" s="10" t="s">
        <v>100</v>
      </c>
      <c r="B91" s="16">
        <v>2300</v>
      </c>
      <c r="C91" s="16">
        <v>2300</v>
      </c>
      <c r="D91" s="16">
        <v>2300</v>
      </c>
      <c r="E91" s="16">
        <v>2200</v>
      </c>
      <c r="F91" s="16">
        <v>2300</v>
      </c>
    </row>
    <row r="92" spans="1:6" x14ac:dyDescent="0.2">
      <c r="A92" s="10" t="s">
        <v>17</v>
      </c>
      <c r="B92" s="14"/>
      <c r="C92" s="14"/>
      <c r="D92" s="14"/>
      <c r="E92" s="14"/>
      <c r="F92" s="14"/>
    </row>
    <row r="93" spans="1:6" x14ac:dyDescent="0.2">
      <c r="A93" s="15" t="s">
        <v>101</v>
      </c>
      <c r="B93" s="14"/>
      <c r="C93" s="14"/>
      <c r="D93" s="14"/>
      <c r="E93" s="14"/>
      <c r="F93" s="14"/>
    </row>
    <row r="94" spans="1:6" x14ac:dyDescent="0.2">
      <c r="A94" s="10" t="s">
        <v>102</v>
      </c>
      <c r="B94" s="14" t="s">
        <v>27</v>
      </c>
      <c r="C94" s="16">
        <v>612</v>
      </c>
      <c r="D94" s="16">
        <v>7916</v>
      </c>
      <c r="E94" s="16">
        <v>10298</v>
      </c>
      <c r="F94" s="16">
        <v>10499</v>
      </c>
    </row>
    <row r="95" spans="1:6" x14ac:dyDescent="0.2">
      <c r="A95" s="10" t="s">
        <v>103</v>
      </c>
      <c r="B95" s="16">
        <v>612</v>
      </c>
      <c r="C95" s="14" t="s">
        <v>27</v>
      </c>
      <c r="D95" s="16">
        <v>2382</v>
      </c>
      <c r="E95" s="16">
        <v>201</v>
      </c>
      <c r="F95" s="16">
        <v>559</v>
      </c>
    </row>
    <row r="96" spans="1:6" x14ac:dyDescent="0.2">
      <c r="A96" s="10" t="s">
        <v>104</v>
      </c>
      <c r="B96" s="14" t="s">
        <v>27</v>
      </c>
      <c r="C96" s="16">
        <v>7304</v>
      </c>
      <c r="D96" s="14" t="s">
        <v>27</v>
      </c>
      <c r="E96" s="14" t="s">
        <v>27</v>
      </c>
      <c r="F96" s="14" t="s">
        <v>27</v>
      </c>
    </row>
    <row r="97" spans="1:6" x14ac:dyDescent="0.2">
      <c r="A97" s="10" t="s">
        <v>106</v>
      </c>
      <c r="B97" s="16">
        <v>612</v>
      </c>
      <c r="C97" s="16">
        <v>7916</v>
      </c>
      <c r="D97" s="16">
        <v>10298</v>
      </c>
      <c r="E97" s="16">
        <v>10499</v>
      </c>
      <c r="F97" s="16">
        <v>11058</v>
      </c>
    </row>
    <row r="98" spans="1:6" x14ac:dyDescent="0.2">
      <c r="A98" s="10" t="s">
        <v>17</v>
      </c>
      <c r="B98" s="14"/>
      <c r="C98" s="14"/>
      <c r="D98" s="14"/>
      <c r="E98" s="14"/>
      <c r="F98" s="14"/>
    </row>
    <row r="99" spans="1:6" x14ac:dyDescent="0.2">
      <c r="A99" s="10" t="s">
        <v>107</v>
      </c>
      <c r="B99" s="16">
        <v>400</v>
      </c>
      <c r="C99" s="14" t="s">
        <v>27</v>
      </c>
      <c r="D99" s="14" t="s">
        <v>27</v>
      </c>
      <c r="E99" s="14" t="s">
        <v>27</v>
      </c>
      <c r="F99" s="16">
        <v>2100</v>
      </c>
    </row>
    <row r="100" spans="1:6" x14ac:dyDescent="0.2">
      <c r="A100" s="10" t="s">
        <v>17</v>
      </c>
      <c r="B100" s="14"/>
      <c r="C100" s="14"/>
      <c r="D100" s="14"/>
      <c r="E100" s="14"/>
      <c r="F100" s="14"/>
    </row>
    <row r="101" spans="1:6" x14ac:dyDescent="0.2">
      <c r="A101" s="15" t="s">
        <v>79</v>
      </c>
      <c r="B101" s="14"/>
      <c r="C101" s="14"/>
      <c r="D101" s="14"/>
      <c r="E101" s="14"/>
      <c r="F101" s="14"/>
    </row>
    <row r="102" spans="1:6" x14ac:dyDescent="0.2">
      <c r="A102" s="10" t="s">
        <v>80</v>
      </c>
      <c r="B102" s="16">
        <v>584535</v>
      </c>
      <c r="C102" s="16">
        <v>606639</v>
      </c>
      <c r="D102" s="16">
        <v>673306</v>
      </c>
      <c r="E102" s="16">
        <v>704970</v>
      </c>
      <c r="F102" s="16">
        <v>682575</v>
      </c>
    </row>
    <row r="103" spans="1:6" x14ac:dyDescent="0.2">
      <c r="A103" s="10" t="s">
        <v>82</v>
      </c>
      <c r="B103" s="16">
        <v>584535</v>
      </c>
      <c r="C103" s="16">
        <v>606639</v>
      </c>
      <c r="D103" s="16">
        <v>673306</v>
      </c>
      <c r="E103" s="16">
        <v>704970</v>
      </c>
      <c r="F103" s="16">
        <v>682575</v>
      </c>
    </row>
    <row r="104" spans="1:6" x14ac:dyDescent="0.2">
      <c r="A104" s="10" t="s">
        <v>17</v>
      </c>
      <c r="B104" s="14"/>
      <c r="C104" s="14"/>
      <c r="D104" s="14"/>
      <c r="E104" s="14"/>
      <c r="F104" s="14"/>
    </row>
  </sheetData>
  <mergeCells count="2">
    <mergeCell ref="A1:L1"/>
    <mergeCell ref="A11:F11"/>
  </mergeCells>
  <printOptions gridLines="1" gridLinesSet="0"/>
  <pageMargins left="0.75" right="0.75" top="1" bottom="1" header="0.5" footer="0.5"/>
  <pageSetup scale="64" fitToWidth="0" fitToHeight="0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89"/>
  <sheetViews>
    <sheetView zoomScaleNormal="100" workbookViewId="0">
      <pane ySplit="12" topLeftCell="A13" activePane="bottomLeft" state="frozen"/>
      <selection pane="bottomLeft" sqref="A1:L1"/>
    </sheetView>
  </sheetViews>
  <sheetFormatPr defaultColWidth="9.140625" defaultRowHeight="12.75" x14ac:dyDescent="0.2"/>
  <cols>
    <col min="1" max="1" width="48.5703125" style="30" customWidth="1"/>
    <col min="2" max="6" width="17.5703125" style="30" customWidth="1"/>
    <col min="7" max="16384" width="9.140625" style="30"/>
  </cols>
  <sheetData>
    <row r="1" spans="1:12" ht="18" x14ac:dyDescent="0.25">
      <c r="A1" s="63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">
      <c r="A2" s="10" t="s">
        <v>115</v>
      </c>
    </row>
    <row r="5" spans="1:12" x14ac:dyDescent="0.2">
      <c r="A5" s="10" t="s">
        <v>2</v>
      </c>
      <c r="B5" s="26"/>
    </row>
    <row r="6" spans="1:12" x14ac:dyDescent="0.2">
      <c r="A6" s="10" t="s">
        <v>3</v>
      </c>
      <c r="B6" s="26"/>
    </row>
    <row r="7" spans="1:12" x14ac:dyDescent="0.2">
      <c r="A7" s="10" t="s">
        <v>4</v>
      </c>
      <c r="B7" s="26"/>
    </row>
    <row r="8" spans="1:12" x14ac:dyDescent="0.2">
      <c r="A8" s="10" t="s">
        <v>5</v>
      </c>
      <c r="B8" s="26"/>
    </row>
    <row r="11" spans="1:12" x14ac:dyDescent="0.2">
      <c r="A11" s="65"/>
      <c r="B11" s="66"/>
      <c r="C11" s="66"/>
      <c r="D11" s="66"/>
      <c r="E11" s="66"/>
      <c r="F11" s="66"/>
    </row>
    <row r="12" spans="1:12" x14ac:dyDescent="0.2">
      <c r="A12" s="11"/>
      <c r="B12" s="33" t="s">
        <v>6</v>
      </c>
      <c r="C12" s="33" t="s">
        <v>7</v>
      </c>
      <c r="D12" s="33" t="s">
        <v>8</v>
      </c>
      <c r="E12" s="33" t="s">
        <v>9</v>
      </c>
      <c r="F12" s="33" t="s">
        <v>10</v>
      </c>
    </row>
    <row r="13" spans="1:12" x14ac:dyDescent="0.2">
      <c r="A13" s="10" t="s">
        <v>11</v>
      </c>
      <c r="B13" s="12">
        <v>41639</v>
      </c>
      <c r="C13" s="12">
        <v>42004</v>
      </c>
      <c r="D13" s="12">
        <v>42369</v>
      </c>
      <c r="E13" s="12">
        <v>42735</v>
      </c>
      <c r="F13" s="12">
        <v>43100</v>
      </c>
    </row>
    <row r="14" spans="1:12" x14ac:dyDescent="0.2">
      <c r="A14" s="10" t="s">
        <v>12</v>
      </c>
      <c r="B14" s="12">
        <v>42433</v>
      </c>
      <c r="C14" s="12">
        <v>42797</v>
      </c>
      <c r="D14" s="12">
        <v>43168</v>
      </c>
      <c r="E14" s="12">
        <v>43168</v>
      </c>
      <c r="F14" s="12">
        <v>43168</v>
      </c>
    </row>
    <row r="15" spans="1:12" x14ac:dyDescent="0.2">
      <c r="A15" s="10" t="s">
        <v>13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</row>
    <row r="16" spans="1:12" x14ac:dyDescent="0.2">
      <c r="A16" s="10" t="s">
        <v>14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</row>
    <row r="17" spans="1:6" x14ac:dyDescent="0.2">
      <c r="A17" s="10" t="s">
        <v>15</v>
      </c>
      <c r="B17" s="14" t="s">
        <v>16</v>
      </c>
      <c r="C17" s="14" t="s">
        <v>16</v>
      </c>
      <c r="D17" s="14" t="s">
        <v>16</v>
      </c>
      <c r="E17" s="14" t="s">
        <v>16</v>
      </c>
      <c r="F17" s="14" t="s">
        <v>16</v>
      </c>
    </row>
    <row r="18" spans="1:6" x14ac:dyDescent="0.2">
      <c r="A18" s="10" t="s">
        <v>17</v>
      </c>
      <c r="B18" s="14"/>
      <c r="C18" s="14"/>
      <c r="D18" s="14"/>
      <c r="E18" s="14"/>
      <c r="F18" s="14"/>
    </row>
    <row r="19" spans="1:6" x14ac:dyDescent="0.2">
      <c r="A19" s="15" t="s">
        <v>18</v>
      </c>
      <c r="B19" s="14"/>
      <c r="C19" s="14"/>
      <c r="D19" s="14"/>
      <c r="E19" s="14"/>
      <c r="F19" s="14"/>
    </row>
    <row r="20" spans="1:6" x14ac:dyDescent="0.2">
      <c r="A20" s="10" t="s">
        <v>19</v>
      </c>
      <c r="B20" s="16">
        <v>4834</v>
      </c>
      <c r="C20" s="16">
        <v>2673</v>
      </c>
      <c r="D20" s="16">
        <v>3469</v>
      </c>
      <c r="E20" s="16">
        <v>3879</v>
      </c>
      <c r="F20" s="16">
        <v>4937</v>
      </c>
    </row>
    <row r="21" spans="1:6" x14ac:dyDescent="0.2">
      <c r="A21" s="10" t="s">
        <v>20</v>
      </c>
      <c r="B21" s="16">
        <v>4834</v>
      </c>
      <c r="C21" s="16">
        <v>2673</v>
      </c>
      <c r="D21" s="16">
        <v>3469</v>
      </c>
      <c r="E21" s="16">
        <v>3879</v>
      </c>
      <c r="F21" s="16">
        <v>4937</v>
      </c>
    </row>
    <row r="22" spans="1:6" x14ac:dyDescent="0.2">
      <c r="A22" s="10" t="s">
        <v>17</v>
      </c>
      <c r="B22" s="14"/>
      <c r="C22" s="14"/>
      <c r="D22" s="14"/>
      <c r="E22" s="14"/>
      <c r="F22" s="14"/>
    </row>
    <row r="23" spans="1:6" x14ac:dyDescent="0.2">
      <c r="A23" s="10" t="s">
        <v>21</v>
      </c>
      <c r="B23" s="16">
        <v>17292</v>
      </c>
      <c r="C23" s="16">
        <v>15949</v>
      </c>
      <c r="D23" s="16">
        <v>16306</v>
      </c>
      <c r="E23" s="16">
        <v>16719</v>
      </c>
      <c r="F23" s="16">
        <v>17784</v>
      </c>
    </row>
    <row r="24" spans="1:6" x14ac:dyDescent="0.2">
      <c r="A24" s="10" t="s">
        <v>23</v>
      </c>
      <c r="B24" s="16">
        <v>17292</v>
      </c>
      <c r="C24" s="16">
        <v>15949</v>
      </c>
      <c r="D24" s="16">
        <v>16306</v>
      </c>
      <c r="E24" s="16">
        <v>16719</v>
      </c>
      <c r="F24" s="16">
        <v>17784</v>
      </c>
    </row>
    <row r="25" spans="1:6" x14ac:dyDescent="0.2">
      <c r="A25" s="10" t="s">
        <v>17</v>
      </c>
      <c r="B25" s="14"/>
      <c r="C25" s="14"/>
      <c r="D25" s="14"/>
      <c r="E25" s="14"/>
      <c r="F25" s="14"/>
    </row>
    <row r="26" spans="1:6" x14ac:dyDescent="0.2">
      <c r="A26" s="10" t="s">
        <v>24</v>
      </c>
      <c r="B26" s="16">
        <v>1984</v>
      </c>
      <c r="C26" s="16">
        <v>2253</v>
      </c>
      <c r="D26" s="16">
        <v>2600</v>
      </c>
      <c r="E26" s="16">
        <v>4094</v>
      </c>
      <c r="F26" s="16">
        <v>4118</v>
      </c>
    </row>
    <row r="27" spans="1:6" x14ac:dyDescent="0.2">
      <c r="A27" s="10" t="s">
        <v>25</v>
      </c>
      <c r="B27" s="16">
        <v>1728</v>
      </c>
      <c r="C27" s="16">
        <v>1989</v>
      </c>
      <c r="D27" s="16">
        <v>2035</v>
      </c>
      <c r="E27" s="16">
        <v>2024</v>
      </c>
      <c r="F27" s="16">
        <v>2408</v>
      </c>
    </row>
    <row r="28" spans="1:6" x14ac:dyDescent="0.2">
      <c r="A28" s="10" t="s">
        <v>29</v>
      </c>
      <c r="B28" s="16">
        <v>25838</v>
      </c>
      <c r="C28" s="16">
        <v>22864</v>
      </c>
      <c r="D28" s="16">
        <v>24410</v>
      </c>
      <c r="E28" s="16">
        <v>26716</v>
      </c>
      <c r="F28" s="16">
        <v>29247</v>
      </c>
    </row>
    <row r="29" spans="1:6" x14ac:dyDescent="0.2">
      <c r="A29" s="10" t="s">
        <v>17</v>
      </c>
      <c r="B29" s="14"/>
      <c r="C29" s="14"/>
      <c r="D29" s="14"/>
      <c r="E29" s="14"/>
      <c r="F29" s="14"/>
    </row>
    <row r="30" spans="1:6" x14ac:dyDescent="0.2">
      <c r="A30" s="10" t="s">
        <v>30</v>
      </c>
      <c r="B30" s="16">
        <v>566285</v>
      </c>
      <c r="C30" s="16">
        <v>592589</v>
      </c>
      <c r="D30" s="16">
        <v>617412</v>
      </c>
      <c r="E30" s="16">
        <v>662635</v>
      </c>
      <c r="F30" s="16">
        <v>712990</v>
      </c>
    </row>
    <row r="31" spans="1:6" x14ac:dyDescent="0.2">
      <c r="A31" s="10" t="s">
        <v>31</v>
      </c>
      <c r="B31" s="16">
        <v>-110366</v>
      </c>
      <c r="C31" s="16">
        <v>-117986</v>
      </c>
      <c r="D31" s="16">
        <v>-126343</v>
      </c>
      <c r="E31" s="16">
        <v>-135728</v>
      </c>
      <c r="F31" s="16">
        <v>-146272</v>
      </c>
    </row>
    <row r="32" spans="1:6" x14ac:dyDescent="0.2">
      <c r="A32" s="10" t="s">
        <v>32</v>
      </c>
      <c r="B32" s="16">
        <v>455919</v>
      </c>
      <c r="C32" s="16">
        <v>474603</v>
      </c>
      <c r="D32" s="16">
        <v>491069</v>
      </c>
      <c r="E32" s="16">
        <v>526907</v>
      </c>
      <c r="F32" s="16">
        <v>566718</v>
      </c>
    </row>
    <row r="33" spans="1:6" x14ac:dyDescent="0.2">
      <c r="A33" s="10" t="s">
        <v>17</v>
      </c>
      <c r="B33" s="14"/>
      <c r="C33" s="14"/>
      <c r="D33" s="14"/>
      <c r="E33" s="14"/>
      <c r="F33" s="14"/>
    </row>
    <row r="34" spans="1:6" x14ac:dyDescent="0.2">
      <c r="A34" s="10" t="s">
        <v>36</v>
      </c>
      <c r="B34" s="16">
        <v>42640</v>
      </c>
      <c r="C34" s="16">
        <v>71901</v>
      </c>
      <c r="D34" s="16">
        <v>60751</v>
      </c>
      <c r="E34" s="16">
        <v>63259</v>
      </c>
      <c r="F34" s="16">
        <v>63099</v>
      </c>
    </row>
    <row r="35" spans="1:6" x14ac:dyDescent="0.2">
      <c r="A35" s="10" t="s">
        <v>37</v>
      </c>
      <c r="B35" s="16">
        <v>5944</v>
      </c>
      <c r="C35" s="16">
        <v>6404</v>
      </c>
      <c r="D35" s="16">
        <v>5153</v>
      </c>
      <c r="E35" s="16">
        <v>3279</v>
      </c>
      <c r="F35" s="16">
        <v>2076</v>
      </c>
    </row>
    <row r="36" spans="1:6" x14ac:dyDescent="0.2">
      <c r="A36" s="10" t="s">
        <v>38</v>
      </c>
      <c r="B36" s="16">
        <v>530341</v>
      </c>
      <c r="C36" s="16">
        <v>575772</v>
      </c>
      <c r="D36" s="16">
        <v>581383</v>
      </c>
      <c r="E36" s="16">
        <v>620161</v>
      </c>
      <c r="F36" s="16">
        <v>661140</v>
      </c>
    </row>
    <row r="37" spans="1:6" x14ac:dyDescent="0.2">
      <c r="A37" s="10" t="s">
        <v>17</v>
      </c>
      <c r="B37" s="14"/>
      <c r="C37" s="14"/>
      <c r="D37" s="14"/>
      <c r="E37" s="14"/>
      <c r="F37" s="14"/>
    </row>
    <row r="38" spans="1:6" x14ac:dyDescent="0.2">
      <c r="A38" s="15" t="s">
        <v>39</v>
      </c>
      <c r="B38" s="14"/>
      <c r="C38" s="14"/>
      <c r="D38" s="14"/>
      <c r="E38" s="14"/>
      <c r="F38" s="14"/>
    </row>
    <row r="39" spans="1:6" x14ac:dyDescent="0.2">
      <c r="A39" s="10" t="s">
        <v>40</v>
      </c>
      <c r="B39" s="16">
        <v>6328</v>
      </c>
      <c r="C39" s="16">
        <v>6354</v>
      </c>
      <c r="D39" s="16">
        <v>6525</v>
      </c>
      <c r="E39" s="16">
        <v>12343</v>
      </c>
      <c r="F39" s="16">
        <v>13929</v>
      </c>
    </row>
    <row r="40" spans="1:6" x14ac:dyDescent="0.2">
      <c r="A40" s="10" t="s">
        <v>41</v>
      </c>
      <c r="B40" s="16">
        <v>1151</v>
      </c>
      <c r="C40" s="16">
        <v>1462</v>
      </c>
      <c r="D40" s="16">
        <v>1431</v>
      </c>
      <c r="E40" s="16">
        <v>1084</v>
      </c>
      <c r="F40" s="16">
        <v>1093</v>
      </c>
    </row>
    <row r="41" spans="1:6" x14ac:dyDescent="0.2">
      <c r="A41" s="10" t="s">
        <v>42</v>
      </c>
      <c r="B41" s="16">
        <v>28450</v>
      </c>
      <c r="C41" s="16">
        <v>19000</v>
      </c>
      <c r="D41" s="16">
        <v>3000</v>
      </c>
      <c r="E41" s="16">
        <v>12000</v>
      </c>
      <c r="F41" s="16">
        <v>28000</v>
      </c>
    </row>
    <row r="42" spans="1:6" x14ac:dyDescent="0.2">
      <c r="A42" s="10" t="s">
        <v>43</v>
      </c>
      <c r="B42" s="16">
        <v>5386</v>
      </c>
      <c r="C42" s="16">
        <v>5910</v>
      </c>
      <c r="D42" s="16">
        <v>5739</v>
      </c>
      <c r="E42" s="16">
        <v>6159</v>
      </c>
      <c r="F42" s="16">
        <v>6865</v>
      </c>
    </row>
    <row r="43" spans="1:6" x14ac:dyDescent="0.2">
      <c r="A43" s="10" t="s">
        <v>44</v>
      </c>
      <c r="B43" s="16">
        <v>8132</v>
      </c>
      <c r="C43" s="16">
        <v>8948</v>
      </c>
      <c r="D43" s="16">
        <v>9126</v>
      </c>
      <c r="E43" s="16">
        <v>12385</v>
      </c>
      <c r="F43" s="16">
        <v>11418</v>
      </c>
    </row>
    <row r="44" spans="1:6" x14ac:dyDescent="0.2">
      <c r="A44" s="10" t="s">
        <v>45</v>
      </c>
      <c r="B44" s="16">
        <v>837</v>
      </c>
      <c r="C44" s="16">
        <v>839</v>
      </c>
      <c r="D44" s="16">
        <v>880</v>
      </c>
      <c r="E44" s="16">
        <v>923</v>
      </c>
      <c r="F44" s="16">
        <v>951</v>
      </c>
    </row>
    <row r="45" spans="1:6" x14ac:dyDescent="0.2">
      <c r="A45" s="10" t="s">
        <v>46</v>
      </c>
      <c r="B45" s="16">
        <v>2394</v>
      </c>
      <c r="C45" s="16">
        <v>1359</v>
      </c>
      <c r="D45" s="16">
        <v>1618</v>
      </c>
      <c r="E45" s="16">
        <v>2162</v>
      </c>
      <c r="F45" s="16">
        <v>2281</v>
      </c>
    </row>
    <row r="46" spans="1:6" x14ac:dyDescent="0.2">
      <c r="A46" s="10" t="s">
        <v>47</v>
      </c>
      <c r="B46" s="16">
        <v>52678</v>
      </c>
      <c r="C46" s="16">
        <v>43872</v>
      </c>
      <c r="D46" s="16">
        <v>28319</v>
      </c>
      <c r="E46" s="16">
        <v>47056</v>
      </c>
      <c r="F46" s="16">
        <v>64537</v>
      </c>
    </row>
    <row r="47" spans="1:6" x14ac:dyDescent="0.2">
      <c r="A47" s="10" t="s">
        <v>17</v>
      </c>
      <c r="B47" s="14"/>
      <c r="C47" s="14"/>
      <c r="D47" s="14"/>
      <c r="E47" s="14"/>
      <c r="F47" s="14"/>
    </row>
    <row r="48" spans="1:6" x14ac:dyDescent="0.2">
      <c r="A48" s="10" t="s">
        <v>48</v>
      </c>
      <c r="B48" s="16">
        <v>129798</v>
      </c>
      <c r="C48" s="16">
        <v>136039</v>
      </c>
      <c r="D48" s="16">
        <v>132908</v>
      </c>
      <c r="E48" s="16">
        <v>134538</v>
      </c>
      <c r="F48" s="16">
        <v>139045</v>
      </c>
    </row>
    <row r="49" spans="1:6" x14ac:dyDescent="0.2">
      <c r="A49" s="10" t="s">
        <v>49</v>
      </c>
      <c r="B49" s="16">
        <v>61976</v>
      </c>
      <c r="C49" s="16">
        <v>69255</v>
      </c>
      <c r="D49" s="16">
        <v>73043</v>
      </c>
      <c r="E49" s="16">
        <v>75104</v>
      </c>
      <c r="F49" s="16">
        <v>79621</v>
      </c>
    </row>
    <row r="50" spans="1:6" x14ac:dyDescent="0.2">
      <c r="A50" s="10" t="s">
        <v>50</v>
      </c>
      <c r="B50" s="16">
        <v>21335</v>
      </c>
      <c r="C50" s="16">
        <v>45135</v>
      </c>
      <c r="D50" s="16">
        <v>36515</v>
      </c>
      <c r="E50" s="16">
        <v>36139</v>
      </c>
      <c r="F50" s="16">
        <v>36686</v>
      </c>
    </row>
    <row r="51" spans="1:6" x14ac:dyDescent="0.2">
      <c r="A51" s="10" t="s">
        <v>51</v>
      </c>
      <c r="B51" s="16">
        <v>40099</v>
      </c>
      <c r="C51" s="16">
        <v>48216</v>
      </c>
      <c r="D51" s="16">
        <v>68534</v>
      </c>
      <c r="E51" s="16">
        <v>72825</v>
      </c>
      <c r="F51" s="16">
        <v>43160</v>
      </c>
    </row>
    <row r="52" spans="1:6" x14ac:dyDescent="0.2">
      <c r="A52" s="10" t="s">
        <v>52</v>
      </c>
      <c r="B52" s="16">
        <v>32824</v>
      </c>
      <c r="C52" s="16">
        <v>33528</v>
      </c>
      <c r="D52" s="16">
        <v>32934</v>
      </c>
      <c r="E52" s="16">
        <v>33626</v>
      </c>
      <c r="F52" s="16">
        <v>66483</v>
      </c>
    </row>
    <row r="53" spans="1:6" x14ac:dyDescent="0.2">
      <c r="A53" s="10" t="s">
        <v>53</v>
      </c>
      <c r="B53" s="16">
        <v>338710</v>
      </c>
      <c r="C53" s="16">
        <v>376045</v>
      </c>
      <c r="D53" s="16">
        <v>372253</v>
      </c>
      <c r="E53" s="16">
        <v>399288</v>
      </c>
      <c r="F53" s="16">
        <v>429532</v>
      </c>
    </row>
    <row r="54" spans="1:6" x14ac:dyDescent="0.2">
      <c r="A54" s="10" t="s">
        <v>17</v>
      </c>
      <c r="B54" s="14"/>
      <c r="C54" s="14"/>
      <c r="D54" s="14"/>
      <c r="E54" s="14"/>
      <c r="F54" s="14"/>
    </row>
    <row r="55" spans="1:6" x14ac:dyDescent="0.2">
      <c r="A55" s="15" t="s">
        <v>54</v>
      </c>
      <c r="B55" s="14"/>
      <c r="C55" s="14"/>
      <c r="D55" s="14"/>
      <c r="E55" s="14"/>
      <c r="F55" s="14"/>
    </row>
    <row r="56" spans="1:6" x14ac:dyDescent="0.2">
      <c r="A56" s="10" t="s">
        <v>116</v>
      </c>
      <c r="B56" s="16">
        <v>1080</v>
      </c>
      <c r="C56" s="16">
        <v>1080</v>
      </c>
      <c r="D56" s="16">
        <v>1080</v>
      </c>
      <c r="E56" s="16">
        <v>1080</v>
      </c>
      <c r="F56" s="16">
        <v>1079</v>
      </c>
    </row>
    <row r="57" spans="1:6" x14ac:dyDescent="0.2">
      <c r="A57" s="10" t="s">
        <v>117</v>
      </c>
      <c r="B57" s="16">
        <v>1806</v>
      </c>
      <c r="C57" s="16">
        <v>1356</v>
      </c>
      <c r="D57" s="16">
        <v>1356</v>
      </c>
      <c r="E57" s="16">
        <v>1356</v>
      </c>
      <c r="F57" s="16">
        <v>1354</v>
      </c>
    </row>
    <row r="58" spans="1:6" x14ac:dyDescent="0.2">
      <c r="A58" s="23" t="s">
        <v>118</v>
      </c>
      <c r="B58" s="16">
        <v>2886</v>
      </c>
      <c r="C58" s="16">
        <v>2436</v>
      </c>
      <c r="D58" s="16">
        <v>2436</v>
      </c>
      <c r="E58" s="16">
        <v>2436</v>
      </c>
      <c r="F58" s="16">
        <v>2433</v>
      </c>
    </row>
    <row r="59" spans="1:6" x14ac:dyDescent="0.2">
      <c r="A59" s="10" t="s">
        <v>17</v>
      </c>
      <c r="B59" s="14"/>
      <c r="C59" s="14"/>
      <c r="D59" s="14"/>
      <c r="E59" s="14"/>
      <c r="F59" s="14"/>
    </row>
    <row r="60" spans="1:6" x14ac:dyDescent="0.2">
      <c r="A60" s="10" t="s">
        <v>55</v>
      </c>
      <c r="B60" s="16">
        <v>146185</v>
      </c>
      <c r="C60" s="16">
        <v>148668</v>
      </c>
      <c r="D60" s="16">
        <v>150763</v>
      </c>
      <c r="E60" s="16">
        <v>153045</v>
      </c>
      <c r="F60" s="16">
        <v>155120</v>
      </c>
    </row>
    <row r="61" spans="1:6" x14ac:dyDescent="0.2">
      <c r="A61" s="10" t="s">
        <v>56</v>
      </c>
      <c r="B61" s="16">
        <v>42560</v>
      </c>
      <c r="C61" s="16">
        <v>48623</v>
      </c>
      <c r="D61" s="16">
        <v>55931</v>
      </c>
      <c r="E61" s="16">
        <v>65392</v>
      </c>
      <c r="F61" s="16">
        <v>74055</v>
      </c>
    </row>
    <row r="62" spans="1:6" x14ac:dyDescent="0.2">
      <c r="A62" s="10" t="s">
        <v>57</v>
      </c>
      <c r="B62" s="16">
        <v>188745</v>
      </c>
      <c r="C62" s="16">
        <v>197291</v>
      </c>
      <c r="D62" s="16">
        <v>206694</v>
      </c>
      <c r="E62" s="16">
        <v>218437</v>
      </c>
      <c r="F62" s="16">
        <v>229175</v>
      </c>
    </row>
    <row r="63" spans="1:6" x14ac:dyDescent="0.2">
      <c r="A63" s="10" t="s">
        <v>17</v>
      </c>
      <c r="B63" s="14"/>
      <c r="C63" s="14"/>
      <c r="D63" s="14"/>
      <c r="E63" s="14"/>
      <c r="F63" s="14"/>
    </row>
    <row r="64" spans="1:6" x14ac:dyDescent="0.2">
      <c r="A64" s="10" t="s">
        <v>58</v>
      </c>
      <c r="B64" s="16">
        <v>191631</v>
      </c>
      <c r="C64" s="16">
        <v>199727</v>
      </c>
      <c r="D64" s="16">
        <v>209130</v>
      </c>
      <c r="E64" s="16">
        <v>220873</v>
      </c>
      <c r="F64" s="16">
        <v>231608</v>
      </c>
    </row>
    <row r="65" spans="1:6" x14ac:dyDescent="0.2">
      <c r="A65" s="10" t="s">
        <v>17</v>
      </c>
      <c r="B65" s="14"/>
      <c r="C65" s="14"/>
      <c r="D65" s="14"/>
      <c r="E65" s="14"/>
      <c r="F65" s="14"/>
    </row>
    <row r="66" spans="1:6" x14ac:dyDescent="0.2">
      <c r="A66" s="10" t="s">
        <v>59</v>
      </c>
      <c r="B66" s="16">
        <v>530341</v>
      </c>
      <c r="C66" s="16">
        <v>575772</v>
      </c>
      <c r="D66" s="16">
        <v>581383</v>
      </c>
      <c r="E66" s="16">
        <v>620161</v>
      </c>
      <c r="F66" s="16">
        <v>661140</v>
      </c>
    </row>
    <row r="67" spans="1:6" x14ac:dyDescent="0.2">
      <c r="A67" s="10" t="s">
        <v>17</v>
      </c>
      <c r="B67" s="14"/>
      <c r="C67" s="14"/>
      <c r="D67" s="14"/>
      <c r="E67" s="14"/>
      <c r="F67" s="14"/>
    </row>
    <row r="68" spans="1:6" x14ac:dyDescent="0.2">
      <c r="A68" s="15" t="s">
        <v>60</v>
      </c>
      <c r="B68" s="14"/>
      <c r="C68" s="14"/>
      <c r="D68" s="14"/>
      <c r="E68" s="14"/>
      <c r="F68" s="14"/>
    </row>
    <row r="69" spans="1:6" x14ac:dyDescent="0.2">
      <c r="A69" s="10" t="s">
        <v>61</v>
      </c>
      <c r="B69" s="16">
        <v>15969164</v>
      </c>
      <c r="C69" s="16">
        <v>16129050</v>
      </c>
      <c r="D69" s="16">
        <v>16229682</v>
      </c>
      <c r="E69" s="16">
        <v>16296000</v>
      </c>
      <c r="F69" s="16">
        <v>16351940</v>
      </c>
    </row>
    <row r="70" spans="1:6" x14ac:dyDescent="0.2">
      <c r="A70" s="10" t="s">
        <v>62</v>
      </c>
      <c r="B70" s="16">
        <v>15963000</v>
      </c>
      <c r="C70" s="16">
        <v>16124000</v>
      </c>
      <c r="D70" s="16">
        <v>16225000</v>
      </c>
      <c r="E70" s="16">
        <v>16296000</v>
      </c>
      <c r="F70" s="16">
        <v>16352000</v>
      </c>
    </row>
    <row r="71" spans="1:6" x14ac:dyDescent="0.2">
      <c r="A71" s="10" t="s">
        <v>63</v>
      </c>
      <c r="B71" s="17">
        <v>11.824</v>
      </c>
      <c r="C71" s="17">
        <v>12.236000000000001</v>
      </c>
      <c r="D71" s="17">
        <v>12.739000000000001</v>
      </c>
      <c r="E71" s="17">
        <v>13.404</v>
      </c>
      <c r="F71" s="17">
        <v>14.015000000000001</v>
      </c>
    </row>
    <row r="72" spans="1:6" x14ac:dyDescent="0.2">
      <c r="A72" s="10" t="s">
        <v>64</v>
      </c>
      <c r="B72" s="16">
        <v>188745</v>
      </c>
      <c r="C72" s="16">
        <v>197291</v>
      </c>
      <c r="D72" s="16">
        <v>206694</v>
      </c>
      <c r="E72" s="16">
        <v>218437</v>
      </c>
      <c r="F72" s="16">
        <v>229175</v>
      </c>
    </row>
    <row r="73" spans="1:6" x14ac:dyDescent="0.2">
      <c r="A73" s="10" t="s">
        <v>65</v>
      </c>
      <c r="B73" s="17">
        <v>11.824</v>
      </c>
      <c r="C73" s="17">
        <v>12.236000000000001</v>
      </c>
      <c r="D73" s="17">
        <v>12.739000000000001</v>
      </c>
      <c r="E73" s="17">
        <v>13.404</v>
      </c>
      <c r="F73" s="17">
        <v>14.015000000000001</v>
      </c>
    </row>
    <row r="74" spans="1:6" x14ac:dyDescent="0.2">
      <c r="A74" s="10" t="s">
        <v>66</v>
      </c>
      <c r="B74" s="16">
        <v>163634</v>
      </c>
      <c r="C74" s="16">
        <v>160949</v>
      </c>
      <c r="D74" s="16">
        <v>141647</v>
      </c>
      <c r="E74" s="16">
        <v>152697</v>
      </c>
      <c r="F74" s="16">
        <v>173910</v>
      </c>
    </row>
    <row r="75" spans="1:6" x14ac:dyDescent="0.2">
      <c r="A75" s="10" t="s">
        <v>67</v>
      </c>
      <c r="B75" s="16">
        <v>158800</v>
      </c>
      <c r="C75" s="16">
        <v>158276</v>
      </c>
      <c r="D75" s="16">
        <v>138178</v>
      </c>
      <c r="E75" s="16">
        <v>148818</v>
      </c>
      <c r="F75" s="16">
        <v>168973</v>
      </c>
    </row>
    <row r="76" spans="1:6" x14ac:dyDescent="0.2">
      <c r="A76" s="10" t="s">
        <v>68</v>
      </c>
      <c r="B76" s="16">
        <v>9598</v>
      </c>
      <c r="C76" s="16">
        <v>23420</v>
      </c>
      <c r="D76" s="16">
        <v>19611</v>
      </c>
      <c r="E76" s="16">
        <v>19231</v>
      </c>
      <c r="F76" s="16">
        <v>18798</v>
      </c>
    </row>
    <row r="77" spans="1:6" x14ac:dyDescent="0.2">
      <c r="A77" s="10" t="s">
        <v>69</v>
      </c>
      <c r="B77" s="14" t="s">
        <v>27</v>
      </c>
      <c r="C77" s="14" t="s">
        <v>27</v>
      </c>
      <c r="D77" s="14" t="s">
        <v>27</v>
      </c>
      <c r="E77" s="14" t="s">
        <v>27</v>
      </c>
      <c r="F77" s="16">
        <v>800</v>
      </c>
    </row>
    <row r="78" spans="1:6" x14ac:dyDescent="0.2">
      <c r="A78" s="10" t="s">
        <v>71</v>
      </c>
      <c r="B78" s="16">
        <v>548435</v>
      </c>
      <c r="C78" s="16">
        <v>575247</v>
      </c>
      <c r="D78" s="16">
        <v>602479</v>
      </c>
      <c r="E78" s="16">
        <v>641308</v>
      </c>
      <c r="F78" s="16">
        <v>691950</v>
      </c>
    </row>
    <row r="79" spans="1:6" x14ac:dyDescent="0.2">
      <c r="A79" s="10" t="s">
        <v>72</v>
      </c>
      <c r="B79" s="16">
        <v>8410</v>
      </c>
      <c r="C79" s="16">
        <v>8145</v>
      </c>
      <c r="D79" s="16">
        <v>5734</v>
      </c>
      <c r="E79" s="16">
        <v>12196</v>
      </c>
      <c r="F79" s="16">
        <v>11562</v>
      </c>
    </row>
    <row r="80" spans="1:6" x14ac:dyDescent="0.2">
      <c r="A80" s="10" t="s">
        <v>73</v>
      </c>
      <c r="B80" s="16">
        <v>279</v>
      </c>
      <c r="C80" s="16">
        <v>282</v>
      </c>
      <c r="D80" s="16">
        <v>293</v>
      </c>
      <c r="E80" s="16">
        <v>309</v>
      </c>
      <c r="F80" s="16">
        <v>315</v>
      </c>
    </row>
    <row r="81" spans="1:6" x14ac:dyDescent="0.2">
      <c r="A81" s="10" t="s">
        <v>74</v>
      </c>
      <c r="B81" s="16">
        <v>600</v>
      </c>
      <c r="C81" s="16">
        <v>700</v>
      </c>
      <c r="D81" s="16">
        <v>800</v>
      </c>
      <c r="E81" s="16">
        <v>900</v>
      </c>
      <c r="F81" s="16">
        <v>900</v>
      </c>
    </row>
    <row r="82" spans="1:6" x14ac:dyDescent="0.2">
      <c r="A82" s="10" t="s">
        <v>17</v>
      </c>
      <c r="B82" s="14"/>
      <c r="C82" s="14"/>
      <c r="D82" s="14"/>
      <c r="E82" s="14"/>
      <c r="F82" s="14"/>
    </row>
    <row r="83" spans="1:6" x14ac:dyDescent="0.2">
      <c r="A83" s="15" t="s">
        <v>75</v>
      </c>
      <c r="B83" s="14"/>
      <c r="C83" s="14"/>
      <c r="D83" s="14"/>
      <c r="E83" s="14"/>
      <c r="F83" s="14"/>
    </row>
    <row r="84" spans="1:6" x14ac:dyDescent="0.2">
      <c r="A84" s="10" t="s">
        <v>78</v>
      </c>
      <c r="B84" s="14" t="s">
        <v>27</v>
      </c>
      <c r="C84" s="14" t="s">
        <v>27</v>
      </c>
      <c r="D84" s="14">
        <v>2034</v>
      </c>
      <c r="E84" s="14" t="s">
        <v>27</v>
      </c>
      <c r="F84" s="14" t="s">
        <v>27</v>
      </c>
    </row>
    <row r="85" spans="1:6" x14ac:dyDescent="0.2">
      <c r="A85" s="10" t="s">
        <v>17</v>
      </c>
      <c r="B85" s="14"/>
      <c r="C85" s="14"/>
      <c r="D85" s="14"/>
      <c r="E85" s="14"/>
      <c r="F85" s="14"/>
    </row>
    <row r="86" spans="1:6" x14ac:dyDescent="0.2">
      <c r="A86" s="15" t="s">
        <v>79</v>
      </c>
      <c r="B86" s="14"/>
      <c r="C86" s="14"/>
      <c r="D86" s="14"/>
      <c r="E86" s="14"/>
      <c r="F86" s="14"/>
    </row>
    <row r="87" spans="1:6" x14ac:dyDescent="0.2">
      <c r="A87" s="10" t="s">
        <v>80</v>
      </c>
      <c r="B87" s="16">
        <v>80361</v>
      </c>
      <c r="C87" s="16">
        <v>90657</v>
      </c>
      <c r="D87" s="16">
        <v>88431</v>
      </c>
      <c r="E87" s="16">
        <v>84821</v>
      </c>
      <c r="F87" s="16">
        <v>98036</v>
      </c>
    </row>
    <row r="88" spans="1:6" x14ac:dyDescent="0.2">
      <c r="A88" s="10" t="s">
        <v>82</v>
      </c>
      <c r="B88" s="16">
        <v>80361</v>
      </c>
      <c r="C88" s="16">
        <v>90657</v>
      </c>
      <c r="D88" s="16">
        <v>88431</v>
      </c>
      <c r="E88" s="16">
        <v>84821</v>
      </c>
      <c r="F88" s="16">
        <v>98036</v>
      </c>
    </row>
    <row r="89" spans="1:6" x14ac:dyDescent="0.2">
      <c r="A89" s="10" t="s">
        <v>17</v>
      </c>
      <c r="B89" s="14"/>
      <c r="C89" s="14"/>
      <c r="D89" s="14"/>
      <c r="E89" s="14"/>
      <c r="F89" s="14"/>
    </row>
  </sheetData>
  <mergeCells count="2">
    <mergeCell ref="A1:L1"/>
    <mergeCell ref="A11:F11"/>
  </mergeCells>
  <printOptions gridLines="1" gridLinesSet="0"/>
  <pageMargins left="0.75" right="0.75" top="1" bottom="1" header="0.5" footer="0.5"/>
  <pageSetup scale="64" fitToWidth="0" fitToHeight="0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93"/>
  <sheetViews>
    <sheetView zoomScaleNormal="100" workbookViewId="0">
      <pane ySplit="12" topLeftCell="A13" activePane="bottomLeft" state="frozen"/>
      <selection pane="bottomLeft" sqref="A1:L1"/>
    </sheetView>
  </sheetViews>
  <sheetFormatPr defaultColWidth="9.140625" defaultRowHeight="12.75" x14ac:dyDescent="0.2"/>
  <cols>
    <col min="1" max="1" width="48.5703125" style="30" customWidth="1"/>
    <col min="2" max="6" width="17.5703125" style="30" customWidth="1"/>
    <col min="7" max="16384" width="9.140625" style="30"/>
  </cols>
  <sheetData>
    <row r="1" spans="1:12" ht="18" x14ac:dyDescent="0.25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">
      <c r="A2" s="10" t="s">
        <v>121</v>
      </c>
    </row>
    <row r="5" spans="1:12" x14ac:dyDescent="0.2">
      <c r="A5" s="10" t="s">
        <v>2</v>
      </c>
      <c r="B5" s="26"/>
    </row>
    <row r="6" spans="1:12" x14ac:dyDescent="0.2">
      <c r="A6" s="10" t="s">
        <v>3</v>
      </c>
      <c r="B6" s="26"/>
    </row>
    <row r="7" spans="1:12" x14ac:dyDescent="0.2">
      <c r="A7" s="10" t="s">
        <v>4</v>
      </c>
      <c r="B7" s="26"/>
    </row>
    <row r="8" spans="1:12" x14ac:dyDescent="0.2">
      <c r="A8" s="10" t="s">
        <v>5</v>
      </c>
      <c r="B8" s="26"/>
    </row>
    <row r="11" spans="1:12" x14ac:dyDescent="0.2">
      <c r="A11" s="65"/>
      <c r="B11" s="66"/>
      <c r="C11" s="66"/>
      <c r="D11" s="66"/>
      <c r="E11" s="66"/>
      <c r="F11" s="66"/>
    </row>
    <row r="12" spans="1:12" x14ac:dyDescent="0.2">
      <c r="A12" s="11"/>
      <c r="B12" s="33" t="s">
        <v>6</v>
      </c>
      <c r="C12" s="33" t="s">
        <v>7</v>
      </c>
      <c r="D12" s="33" t="s">
        <v>8</v>
      </c>
      <c r="E12" s="33" t="s">
        <v>9</v>
      </c>
      <c r="F12" s="33" t="s">
        <v>10</v>
      </c>
    </row>
    <row r="13" spans="1:12" x14ac:dyDescent="0.2">
      <c r="A13" s="10" t="s">
        <v>11</v>
      </c>
      <c r="B13" s="12">
        <v>41639</v>
      </c>
      <c r="C13" s="12">
        <v>42004</v>
      </c>
      <c r="D13" s="12">
        <v>42369</v>
      </c>
      <c r="E13" s="12">
        <v>42735</v>
      </c>
      <c r="F13" s="12">
        <v>43100</v>
      </c>
    </row>
    <row r="14" spans="1:12" x14ac:dyDescent="0.2">
      <c r="A14" s="10" t="s">
        <v>12</v>
      </c>
      <c r="B14" s="12">
        <v>42437</v>
      </c>
      <c r="C14" s="12">
        <v>42801</v>
      </c>
      <c r="D14" s="12">
        <v>43165</v>
      </c>
      <c r="E14" s="12">
        <v>43165</v>
      </c>
      <c r="F14" s="12">
        <v>43165</v>
      </c>
    </row>
    <row r="15" spans="1:12" x14ac:dyDescent="0.2">
      <c r="A15" s="10" t="s">
        <v>13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</row>
    <row r="16" spans="1:12" x14ac:dyDescent="0.2">
      <c r="A16" s="10" t="s">
        <v>14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</row>
    <row r="17" spans="1:6" x14ac:dyDescent="0.2">
      <c r="A17" s="10" t="s">
        <v>15</v>
      </c>
      <c r="B17" s="14" t="s">
        <v>16</v>
      </c>
      <c r="C17" s="14" t="s">
        <v>16</v>
      </c>
      <c r="D17" s="14" t="s">
        <v>16</v>
      </c>
      <c r="E17" s="14" t="s">
        <v>16</v>
      </c>
      <c r="F17" s="14" t="s">
        <v>16</v>
      </c>
    </row>
    <row r="18" spans="1:6" x14ac:dyDescent="0.2">
      <c r="A18" s="10" t="s">
        <v>17</v>
      </c>
      <c r="B18" s="14"/>
      <c r="C18" s="14"/>
      <c r="D18" s="14"/>
      <c r="E18" s="14"/>
      <c r="F18" s="14"/>
    </row>
    <row r="19" spans="1:6" x14ac:dyDescent="0.2">
      <c r="A19" s="15" t="s">
        <v>18</v>
      </c>
      <c r="B19" s="14"/>
      <c r="C19" s="14"/>
      <c r="D19" s="14"/>
      <c r="E19" s="14"/>
      <c r="F19" s="14"/>
    </row>
    <row r="20" spans="1:6" x14ac:dyDescent="0.2">
      <c r="A20" s="10" t="s">
        <v>19</v>
      </c>
      <c r="B20" s="16">
        <v>7565</v>
      </c>
      <c r="C20" s="16">
        <v>1488</v>
      </c>
      <c r="D20" s="16">
        <v>2879</v>
      </c>
      <c r="E20" s="16">
        <v>4209</v>
      </c>
      <c r="F20" s="16">
        <v>2</v>
      </c>
    </row>
    <row r="21" spans="1:6" x14ac:dyDescent="0.2">
      <c r="A21" s="10" t="s">
        <v>20</v>
      </c>
      <c r="B21" s="16">
        <v>7565</v>
      </c>
      <c r="C21" s="16">
        <v>1488</v>
      </c>
      <c r="D21" s="16">
        <v>2879</v>
      </c>
      <c r="E21" s="16">
        <v>4209</v>
      </c>
      <c r="F21" s="16">
        <v>2</v>
      </c>
    </row>
    <row r="22" spans="1:6" x14ac:dyDescent="0.2">
      <c r="A22" s="10" t="s">
        <v>17</v>
      </c>
      <c r="B22" s="14"/>
      <c r="C22" s="14"/>
      <c r="D22" s="14"/>
      <c r="E22" s="14"/>
      <c r="F22" s="14"/>
    </row>
    <row r="23" spans="1:6" x14ac:dyDescent="0.2">
      <c r="A23" s="10" t="s">
        <v>21</v>
      </c>
      <c r="B23" s="16">
        <v>6058</v>
      </c>
      <c r="C23" s="16">
        <v>6368</v>
      </c>
      <c r="D23" s="16">
        <v>6149</v>
      </c>
      <c r="E23" s="16">
        <v>6725</v>
      </c>
      <c r="F23" s="16">
        <v>7006</v>
      </c>
    </row>
    <row r="24" spans="1:6" x14ac:dyDescent="0.2">
      <c r="A24" s="10" t="s">
        <v>22</v>
      </c>
      <c r="B24" s="14" t="s">
        <v>27</v>
      </c>
      <c r="C24" s="16">
        <v>957</v>
      </c>
      <c r="D24" s="16">
        <v>1049</v>
      </c>
      <c r="E24" s="16">
        <v>282</v>
      </c>
      <c r="F24" s="14" t="s">
        <v>27</v>
      </c>
    </row>
    <row r="25" spans="1:6" x14ac:dyDescent="0.2">
      <c r="A25" s="10" t="s">
        <v>23</v>
      </c>
      <c r="B25" s="16">
        <v>6058</v>
      </c>
      <c r="C25" s="16">
        <v>7325</v>
      </c>
      <c r="D25" s="16">
        <v>7198</v>
      </c>
      <c r="E25" s="16">
        <v>7007</v>
      </c>
      <c r="F25" s="16">
        <v>7006</v>
      </c>
    </row>
    <row r="26" spans="1:6" x14ac:dyDescent="0.2">
      <c r="A26" s="10" t="s">
        <v>17</v>
      </c>
      <c r="B26" s="14"/>
      <c r="C26" s="14"/>
      <c r="D26" s="14"/>
      <c r="E26" s="14"/>
      <c r="F26" s="14"/>
    </row>
    <row r="27" spans="1:6" x14ac:dyDescent="0.2">
      <c r="A27" s="10" t="s">
        <v>24</v>
      </c>
      <c r="B27" s="16">
        <v>722</v>
      </c>
      <c r="C27" s="16">
        <v>771</v>
      </c>
      <c r="D27" s="16">
        <v>771</v>
      </c>
      <c r="E27" s="16">
        <v>746</v>
      </c>
      <c r="F27" s="16">
        <v>906</v>
      </c>
    </row>
    <row r="28" spans="1:6" x14ac:dyDescent="0.2">
      <c r="A28" s="10" t="s">
        <v>25</v>
      </c>
      <c r="B28" s="16">
        <v>573</v>
      </c>
      <c r="C28" s="16">
        <v>584</v>
      </c>
      <c r="D28" s="16">
        <v>729</v>
      </c>
      <c r="E28" s="16">
        <v>658</v>
      </c>
      <c r="F28" s="16">
        <v>697</v>
      </c>
    </row>
    <row r="29" spans="1:6" x14ac:dyDescent="0.2">
      <c r="A29" s="10" t="s">
        <v>26</v>
      </c>
      <c r="B29" s="16">
        <v>219</v>
      </c>
      <c r="C29" s="16">
        <v>1058</v>
      </c>
      <c r="D29" s="14" t="s">
        <v>27</v>
      </c>
      <c r="E29" s="14" t="s">
        <v>27</v>
      </c>
      <c r="F29" s="14" t="s">
        <v>27</v>
      </c>
    </row>
    <row r="30" spans="1:6" x14ac:dyDescent="0.2">
      <c r="A30" s="10" t="s">
        <v>87</v>
      </c>
      <c r="B30" s="16">
        <v>95</v>
      </c>
      <c r="C30" s="16">
        <v>7</v>
      </c>
      <c r="D30" s="14" t="s">
        <v>27</v>
      </c>
      <c r="E30" s="14" t="s">
        <v>27</v>
      </c>
      <c r="F30" s="14" t="s">
        <v>27</v>
      </c>
    </row>
    <row r="31" spans="1:6" x14ac:dyDescent="0.2">
      <c r="A31" s="10" t="s">
        <v>29</v>
      </c>
      <c r="B31" s="16">
        <v>15232</v>
      </c>
      <c r="C31" s="16">
        <v>11233</v>
      </c>
      <c r="D31" s="16">
        <v>11577</v>
      </c>
      <c r="E31" s="16">
        <v>12620</v>
      </c>
      <c r="F31" s="16">
        <v>8611</v>
      </c>
    </row>
    <row r="32" spans="1:6" x14ac:dyDescent="0.2">
      <c r="A32" s="10" t="s">
        <v>17</v>
      </c>
      <c r="B32" s="14"/>
      <c r="C32" s="14"/>
      <c r="D32" s="14"/>
      <c r="E32" s="14"/>
      <c r="F32" s="14"/>
    </row>
    <row r="33" spans="1:6" x14ac:dyDescent="0.2">
      <c r="A33" s="10" t="s">
        <v>30</v>
      </c>
      <c r="B33" s="16">
        <v>299673</v>
      </c>
      <c r="C33" s="16">
        <v>314054</v>
      </c>
      <c r="D33" s="16">
        <v>326789</v>
      </c>
      <c r="E33" s="16">
        <v>340843</v>
      </c>
      <c r="F33" s="16">
        <v>363657</v>
      </c>
    </row>
    <row r="34" spans="1:6" x14ac:dyDescent="0.2">
      <c r="A34" s="10" t="s">
        <v>31</v>
      </c>
      <c r="B34" s="16">
        <v>-54673</v>
      </c>
      <c r="C34" s="16">
        <v>-60095</v>
      </c>
      <c r="D34" s="16">
        <v>-64600</v>
      </c>
      <c r="E34" s="16">
        <v>-69191</v>
      </c>
      <c r="F34" s="16">
        <v>-74133</v>
      </c>
    </row>
    <row r="35" spans="1:6" x14ac:dyDescent="0.2">
      <c r="A35" s="10" t="s">
        <v>32</v>
      </c>
      <c r="B35" s="16">
        <v>245000</v>
      </c>
      <c r="C35" s="16">
        <v>253959</v>
      </c>
      <c r="D35" s="16">
        <v>262189</v>
      </c>
      <c r="E35" s="16">
        <v>271652</v>
      </c>
      <c r="F35" s="16">
        <v>289524</v>
      </c>
    </row>
    <row r="36" spans="1:6" x14ac:dyDescent="0.2">
      <c r="A36" s="10" t="s">
        <v>17</v>
      </c>
      <c r="B36" s="14"/>
      <c r="C36" s="14"/>
      <c r="D36" s="14"/>
      <c r="E36" s="14"/>
      <c r="F36" s="14"/>
    </row>
    <row r="37" spans="1:6" x14ac:dyDescent="0.2">
      <c r="A37" s="10" t="s">
        <v>119</v>
      </c>
      <c r="B37" s="16">
        <v>306</v>
      </c>
      <c r="C37" s="16">
        <v>266</v>
      </c>
      <c r="D37" s="16">
        <v>255</v>
      </c>
      <c r="E37" s="16">
        <v>255</v>
      </c>
      <c r="F37" s="16">
        <v>255</v>
      </c>
    </row>
    <row r="38" spans="1:6" x14ac:dyDescent="0.2">
      <c r="A38" s="10" t="s">
        <v>36</v>
      </c>
      <c r="B38" s="16">
        <v>18310</v>
      </c>
      <c r="C38" s="16">
        <v>35187</v>
      </c>
      <c r="D38" s="16">
        <v>32996</v>
      </c>
      <c r="E38" s="16">
        <v>33027</v>
      </c>
      <c r="F38" s="16">
        <v>30331</v>
      </c>
    </row>
    <row r="39" spans="1:6" x14ac:dyDescent="0.2">
      <c r="A39" s="10" t="s">
        <v>37</v>
      </c>
      <c r="B39" s="16">
        <v>3681</v>
      </c>
      <c r="C39" s="16">
        <v>3694</v>
      </c>
      <c r="D39" s="16">
        <v>3516</v>
      </c>
      <c r="E39" s="16">
        <v>2940</v>
      </c>
      <c r="F39" s="16">
        <v>3309</v>
      </c>
    </row>
    <row r="40" spans="1:6" x14ac:dyDescent="0.2">
      <c r="A40" s="10" t="s">
        <v>38</v>
      </c>
      <c r="B40" s="16">
        <v>282529</v>
      </c>
      <c r="C40" s="16">
        <v>304339</v>
      </c>
      <c r="D40" s="16">
        <v>310533</v>
      </c>
      <c r="E40" s="16">
        <v>320494</v>
      </c>
      <c r="F40" s="16">
        <v>332030</v>
      </c>
    </row>
    <row r="41" spans="1:6" x14ac:dyDescent="0.2">
      <c r="A41" s="10" t="s">
        <v>17</v>
      </c>
      <c r="B41" s="14"/>
      <c r="C41" s="14"/>
      <c r="D41" s="14"/>
      <c r="E41" s="14"/>
      <c r="F41" s="14"/>
    </row>
    <row r="42" spans="1:6" x14ac:dyDescent="0.2">
      <c r="A42" s="15" t="s">
        <v>39</v>
      </c>
      <c r="B42" s="14"/>
      <c r="C42" s="14"/>
      <c r="D42" s="14"/>
      <c r="E42" s="14"/>
      <c r="F42" s="14"/>
    </row>
    <row r="43" spans="1:6" x14ac:dyDescent="0.2">
      <c r="A43" s="10" t="s">
        <v>40</v>
      </c>
      <c r="B43" s="16">
        <v>1758</v>
      </c>
      <c r="C43" s="16">
        <v>1589</v>
      </c>
      <c r="D43" s="16">
        <v>1772</v>
      </c>
      <c r="E43" s="16">
        <v>3669</v>
      </c>
      <c r="F43" s="16">
        <v>3136</v>
      </c>
    </row>
    <row r="44" spans="1:6" x14ac:dyDescent="0.2">
      <c r="A44" s="10" t="s">
        <v>41</v>
      </c>
      <c r="B44" s="16">
        <v>2712</v>
      </c>
      <c r="C44" s="16">
        <v>2651</v>
      </c>
      <c r="D44" s="16">
        <v>2673</v>
      </c>
      <c r="E44" s="16">
        <v>2668</v>
      </c>
      <c r="F44" s="16">
        <v>2542</v>
      </c>
    </row>
    <row r="45" spans="1:6" x14ac:dyDescent="0.2">
      <c r="A45" s="10" t="s">
        <v>42</v>
      </c>
      <c r="B45" s="14" t="s">
        <v>27</v>
      </c>
      <c r="C45" s="14" t="s">
        <v>27</v>
      </c>
      <c r="D45" s="14" t="s">
        <v>27</v>
      </c>
      <c r="E45" s="14" t="s">
        <v>27</v>
      </c>
      <c r="F45" s="16">
        <v>1000</v>
      </c>
    </row>
    <row r="46" spans="1:6" x14ac:dyDescent="0.2">
      <c r="A46" s="10" t="s">
        <v>43</v>
      </c>
      <c r="B46" s="16">
        <v>43</v>
      </c>
      <c r="C46" s="16">
        <v>43</v>
      </c>
      <c r="D46" s="16">
        <v>44</v>
      </c>
      <c r="E46" s="16">
        <v>44</v>
      </c>
      <c r="F46" s="16">
        <v>44</v>
      </c>
    </row>
    <row r="47" spans="1:6" x14ac:dyDescent="0.2">
      <c r="A47" s="10" t="s">
        <v>44</v>
      </c>
      <c r="B47" s="16">
        <v>1724</v>
      </c>
      <c r="C47" s="14" t="s">
        <v>27</v>
      </c>
      <c r="D47" s="14" t="s">
        <v>27</v>
      </c>
      <c r="E47" s="14" t="s">
        <v>27</v>
      </c>
      <c r="F47" s="16">
        <v>531</v>
      </c>
    </row>
    <row r="48" spans="1:6" x14ac:dyDescent="0.2">
      <c r="A48" s="10" t="s">
        <v>46</v>
      </c>
      <c r="B48" s="16">
        <v>1606</v>
      </c>
      <c r="C48" s="16">
        <v>1647</v>
      </c>
      <c r="D48" s="16">
        <v>1708</v>
      </c>
      <c r="E48" s="16">
        <v>1803</v>
      </c>
      <c r="F48" s="16">
        <v>1892</v>
      </c>
    </row>
    <row r="49" spans="1:6" x14ac:dyDescent="0.2">
      <c r="A49" s="10" t="s">
        <v>47</v>
      </c>
      <c r="B49" s="16">
        <v>7843</v>
      </c>
      <c r="C49" s="16">
        <v>5930</v>
      </c>
      <c r="D49" s="16">
        <v>6197</v>
      </c>
      <c r="E49" s="16">
        <v>8184</v>
      </c>
      <c r="F49" s="16">
        <v>9145</v>
      </c>
    </row>
    <row r="50" spans="1:6" x14ac:dyDescent="0.2">
      <c r="A50" s="10" t="s">
        <v>17</v>
      </c>
      <c r="B50" s="14"/>
      <c r="C50" s="14"/>
      <c r="D50" s="14"/>
      <c r="E50" s="14"/>
      <c r="F50" s="14"/>
    </row>
    <row r="51" spans="1:6" x14ac:dyDescent="0.2">
      <c r="A51" s="10" t="s">
        <v>48</v>
      </c>
      <c r="B51" s="16">
        <v>86526</v>
      </c>
      <c r="C51" s="16">
        <v>87434</v>
      </c>
      <c r="D51" s="16">
        <v>87029</v>
      </c>
      <c r="E51" s="16">
        <v>86901</v>
      </c>
      <c r="F51" s="16">
        <v>92294</v>
      </c>
    </row>
    <row r="52" spans="1:6" x14ac:dyDescent="0.2">
      <c r="A52" s="10" t="s">
        <v>49</v>
      </c>
      <c r="B52" s="16">
        <v>29926</v>
      </c>
      <c r="C52" s="16">
        <v>31052</v>
      </c>
      <c r="D52" s="16">
        <v>34930</v>
      </c>
      <c r="E52" s="16">
        <v>36654</v>
      </c>
      <c r="F52" s="16">
        <v>38661</v>
      </c>
    </row>
    <row r="53" spans="1:6" x14ac:dyDescent="0.2">
      <c r="A53" s="10" t="s">
        <v>50</v>
      </c>
      <c r="B53" s="16">
        <v>7903</v>
      </c>
      <c r="C53" s="16">
        <v>13727</v>
      </c>
      <c r="D53" s="16">
        <v>11079</v>
      </c>
      <c r="E53" s="16">
        <v>8990</v>
      </c>
      <c r="F53" s="16">
        <v>7075</v>
      </c>
    </row>
    <row r="54" spans="1:6" x14ac:dyDescent="0.2">
      <c r="A54" s="10" t="s">
        <v>51</v>
      </c>
      <c r="B54" s="16">
        <v>34594</v>
      </c>
      <c r="C54" s="16">
        <v>46024</v>
      </c>
      <c r="D54" s="16">
        <v>50280</v>
      </c>
      <c r="E54" s="16">
        <v>54169</v>
      </c>
      <c r="F54" s="16">
        <v>34754</v>
      </c>
    </row>
    <row r="55" spans="1:6" x14ac:dyDescent="0.2">
      <c r="A55" s="10" t="s">
        <v>52</v>
      </c>
      <c r="B55" s="16">
        <v>12226</v>
      </c>
      <c r="C55" s="16">
        <v>15609</v>
      </c>
      <c r="D55" s="16">
        <v>11948</v>
      </c>
      <c r="E55" s="16">
        <v>11535</v>
      </c>
      <c r="F55" s="16">
        <v>30696</v>
      </c>
    </row>
    <row r="56" spans="1:6" x14ac:dyDescent="0.2">
      <c r="A56" s="10" t="s">
        <v>53</v>
      </c>
      <c r="B56" s="16">
        <v>179018</v>
      </c>
      <c r="C56" s="16">
        <v>199776</v>
      </c>
      <c r="D56" s="16">
        <v>201463</v>
      </c>
      <c r="E56" s="16">
        <v>206433</v>
      </c>
      <c r="F56" s="16">
        <v>212625</v>
      </c>
    </row>
    <row r="57" spans="1:6" x14ac:dyDescent="0.2">
      <c r="A57" s="10" t="s">
        <v>17</v>
      </c>
      <c r="B57" s="14"/>
      <c r="C57" s="14"/>
      <c r="D57" s="14"/>
      <c r="E57" s="14"/>
      <c r="F57" s="14"/>
    </row>
    <row r="58" spans="1:6" x14ac:dyDescent="0.2">
      <c r="A58" s="15" t="s">
        <v>54</v>
      </c>
      <c r="B58" s="14"/>
      <c r="C58" s="14"/>
      <c r="D58" s="14"/>
      <c r="E58" s="14"/>
      <c r="F58" s="14"/>
    </row>
    <row r="59" spans="1:6" x14ac:dyDescent="0.2">
      <c r="A59" s="10" t="s">
        <v>55</v>
      </c>
      <c r="B59" s="16">
        <v>80545</v>
      </c>
      <c r="C59" s="16">
        <v>77556</v>
      </c>
      <c r="D59" s="16">
        <v>77317</v>
      </c>
      <c r="E59" s="16">
        <v>78513</v>
      </c>
      <c r="F59" s="16">
        <v>79201</v>
      </c>
    </row>
    <row r="60" spans="1:6" x14ac:dyDescent="0.2">
      <c r="A60" s="10" t="s">
        <v>56</v>
      </c>
      <c r="B60" s="16">
        <v>22966</v>
      </c>
      <c r="C60" s="16">
        <v>27007</v>
      </c>
      <c r="D60" s="16">
        <v>31753</v>
      </c>
      <c r="E60" s="16">
        <v>35548</v>
      </c>
      <c r="F60" s="16">
        <v>40204</v>
      </c>
    </row>
    <row r="61" spans="1:6" x14ac:dyDescent="0.2">
      <c r="A61" s="10" t="s">
        <v>57</v>
      </c>
      <c r="B61" s="16">
        <v>103511</v>
      </c>
      <c r="C61" s="16">
        <v>104563</v>
      </c>
      <c r="D61" s="16">
        <v>109070</v>
      </c>
      <c r="E61" s="16">
        <v>114061</v>
      </c>
      <c r="F61" s="16">
        <v>119405</v>
      </c>
    </row>
    <row r="62" spans="1:6" x14ac:dyDescent="0.2">
      <c r="A62" s="10" t="s">
        <v>17</v>
      </c>
      <c r="B62" s="14"/>
      <c r="C62" s="14"/>
      <c r="D62" s="14"/>
      <c r="E62" s="14"/>
      <c r="F62" s="14"/>
    </row>
    <row r="63" spans="1:6" x14ac:dyDescent="0.2">
      <c r="A63" s="10" t="s">
        <v>58</v>
      </c>
      <c r="B63" s="16">
        <v>103511</v>
      </c>
      <c r="C63" s="16">
        <v>104563</v>
      </c>
      <c r="D63" s="16">
        <v>109070</v>
      </c>
      <c r="E63" s="16">
        <v>114061</v>
      </c>
      <c r="F63" s="16">
        <v>119405</v>
      </c>
    </row>
    <row r="64" spans="1:6" x14ac:dyDescent="0.2">
      <c r="A64" s="10" t="s">
        <v>17</v>
      </c>
      <c r="B64" s="14"/>
      <c r="C64" s="14"/>
      <c r="D64" s="14"/>
      <c r="E64" s="14"/>
      <c r="F64" s="14"/>
    </row>
    <row r="65" spans="1:6" x14ac:dyDescent="0.2">
      <c r="A65" s="10" t="s">
        <v>59</v>
      </c>
      <c r="B65" s="16">
        <v>282529</v>
      </c>
      <c r="C65" s="16">
        <v>304339</v>
      </c>
      <c r="D65" s="16">
        <v>310533</v>
      </c>
      <c r="E65" s="16">
        <v>320494</v>
      </c>
      <c r="F65" s="16">
        <v>332030</v>
      </c>
    </row>
    <row r="66" spans="1:6" x14ac:dyDescent="0.2">
      <c r="A66" s="10" t="s">
        <v>17</v>
      </c>
      <c r="B66" s="14"/>
      <c r="C66" s="14"/>
      <c r="D66" s="14"/>
      <c r="E66" s="14"/>
      <c r="F66" s="14"/>
    </row>
    <row r="67" spans="1:6" x14ac:dyDescent="0.2">
      <c r="A67" s="15" t="s">
        <v>60</v>
      </c>
      <c r="B67" s="14"/>
      <c r="C67" s="14"/>
      <c r="D67" s="14"/>
      <c r="E67" s="14"/>
      <c r="F67" s="14"/>
    </row>
    <row r="68" spans="1:6" x14ac:dyDescent="0.2">
      <c r="A68" s="10" t="s">
        <v>61</v>
      </c>
      <c r="B68" s="16">
        <v>12997632</v>
      </c>
      <c r="C68" s="16">
        <v>12837661</v>
      </c>
      <c r="D68" s="16">
        <v>12826147</v>
      </c>
      <c r="E68" s="16">
        <v>12852295</v>
      </c>
      <c r="F68" s="16">
        <v>12881018</v>
      </c>
    </row>
    <row r="69" spans="1:6" x14ac:dyDescent="0.2">
      <c r="A69" s="10" t="s">
        <v>62</v>
      </c>
      <c r="B69" s="16">
        <v>12979281</v>
      </c>
      <c r="C69" s="16">
        <v>12830521</v>
      </c>
      <c r="D69" s="16">
        <v>12812377</v>
      </c>
      <c r="E69" s="16">
        <v>12852295</v>
      </c>
      <c r="F69" s="16">
        <v>12872742</v>
      </c>
    </row>
    <row r="70" spans="1:6" x14ac:dyDescent="0.2">
      <c r="A70" s="10" t="s">
        <v>63</v>
      </c>
      <c r="B70" s="17">
        <v>7.9749999999999996</v>
      </c>
      <c r="C70" s="17">
        <v>8.15</v>
      </c>
      <c r="D70" s="17">
        <v>8.5129999999999999</v>
      </c>
      <c r="E70" s="17">
        <v>8.875</v>
      </c>
      <c r="F70" s="17">
        <v>9.2759999999999998</v>
      </c>
    </row>
    <row r="71" spans="1:6" x14ac:dyDescent="0.2">
      <c r="A71" s="10" t="s">
        <v>64</v>
      </c>
      <c r="B71" s="16">
        <v>103511</v>
      </c>
      <c r="C71" s="16">
        <v>104563</v>
      </c>
      <c r="D71" s="16">
        <v>109070</v>
      </c>
      <c r="E71" s="16">
        <v>114061</v>
      </c>
      <c r="F71" s="16">
        <v>119405</v>
      </c>
    </row>
    <row r="72" spans="1:6" x14ac:dyDescent="0.2">
      <c r="A72" s="10" t="s">
        <v>65</v>
      </c>
      <c r="B72" s="17">
        <v>7.9749999999999996</v>
      </c>
      <c r="C72" s="17">
        <v>8.15</v>
      </c>
      <c r="D72" s="17">
        <v>8.5129999999999999</v>
      </c>
      <c r="E72" s="17">
        <v>8.875</v>
      </c>
      <c r="F72" s="17">
        <v>9.2759999999999998</v>
      </c>
    </row>
    <row r="73" spans="1:6" x14ac:dyDescent="0.2">
      <c r="A73" s="10" t="s">
        <v>66</v>
      </c>
      <c r="B73" s="16">
        <v>86569</v>
      </c>
      <c r="C73" s="16">
        <v>87477</v>
      </c>
      <c r="D73" s="16">
        <v>87073</v>
      </c>
      <c r="E73" s="16">
        <v>86945</v>
      </c>
      <c r="F73" s="16">
        <v>93338</v>
      </c>
    </row>
    <row r="74" spans="1:6" x14ac:dyDescent="0.2">
      <c r="A74" s="10" t="s">
        <v>67</v>
      </c>
      <c r="B74" s="16">
        <v>79004</v>
      </c>
      <c r="C74" s="16">
        <v>85989</v>
      </c>
      <c r="D74" s="16">
        <v>84194</v>
      </c>
      <c r="E74" s="16">
        <v>82736</v>
      </c>
      <c r="F74" s="16">
        <v>93336</v>
      </c>
    </row>
    <row r="75" spans="1:6" x14ac:dyDescent="0.2">
      <c r="A75" s="10" t="s">
        <v>68</v>
      </c>
      <c r="B75" s="16">
        <v>4952</v>
      </c>
      <c r="C75" s="16">
        <v>10309</v>
      </c>
      <c r="D75" s="16">
        <v>7634</v>
      </c>
      <c r="E75" s="16">
        <v>5287</v>
      </c>
      <c r="F75" s="16">
        <v>3197</v>
      </c>
    </row>
    <row r="76" spans="1:6" x14ac:dyDescent="0.2">
      <c r="A76" s="10" t="s">
        <v>70</v>
      </c>
      <c r="B76" s="16">
        <v>3127</v>
      </c>
      <c r="C76" s="16">
        <v>3166</v>
      </c>
      <c r="D76" s="16">
        <v>3172</v>
      </c>
      <c r="E76" s="16">
        <v>3172</v>
      </c>
      <c r="F76" s="16">
        <v>3196</v>
      </c>
    </row>
    <row r="77" spans="1:6" x14ac:dyDescent="0.2">
      <c r="A77" s="10" t="s">
        <v>71</v>
      </c>
      <c r="B77" s="16">
        <v>188618</v>
      </c>
      <c r="C77" s="16">
        <v>197937</v>
      </c>
      <c r="D77" s="16">
        <v>206656</v>
      </c>
      <c r="E77" s="16">
        <v>214220</v>
      </c>
      <c r="F77" s="16">
        <v>222294</v>
      </c>
    </row>
    <row r="78" spans="1:6" x14ac:dyDescent="0.2">
      <c r="A78" s="10" t="s">
        <v>72</v>
      </c>
      <c r="B78" s="16">
        <v>3027</v>
      </c>
      <c r="C78" s="16">
        <v>4767</v>
      </c>
      <c r="D78" s="16">
        <v>4857</v>
      </c>
      <c r="E78" s="16">
        <v>7349</v>
      </c>
      <c r="F78" s="16">
        <v>12250</v>
      </c>
    </row>
    <row r="79" spans="1:6" x14ac:dyDescent="0.2">
      <c r="A79" s="10" t="s">
        <v>73</v>
      </c>
      <c r="B79" s="16">
        <v>104</v>
      </c>
      <c r="C79" s="16">
        <v>107</v>
      </c>
      <c r="D79" s="16">
        <v>107</v>
      </c>
      <c r="E79" s="16">
        <v>105</v>
      </c>
      <c r="F79" s="16">
        <v>102</v>
      </c>
    </row>
    <row r="80" spans="1:6" x14ac:dyDescent="0.2">
      <c r="A80" s="10" t="s">
        <v>74</v>
      </c>
      <c r="B80" s="16">
        <v>320</v>
      </c>
      <c r="C80" s="16">
        <v>325</v>
      </c>
      <c r="D80" s="16">
        <v>315</v>
      </c>
      <c r="E80" s="16">
        <v>305</v>
      </c>
      <c r="F80" s="16">
        <v>305</v>
      </c>
    </row>
    <row r="81" spans="1:6" x14ac:dyDescent="0.2">
      <c r="A81" s="10" t="s">
        <v>17</v>
      </c>
      <c r="B81" s="14"/>
      <c r="C81" s="14"/>
      <c r="D81" s="14"/>
      <c r="E81" s="14"/>
      <c r="F81" s="14"/>
    </row>
    <row r="82" spans="1:6" x14ac:dyDescent="0.2">
      <c r="A82" s="15" t="s">
        <v>75</v>
      </c>
      <c r="B82" s="14"/>
      <c r="C82" s="14"/>
      <c r="D82" s="14"/>
      <c r="E82" s="14"/>
      <c r="F82" s="14"/>
    </row>
    <row r="83" spans="1:6" x14ac:dyDescent="0.2">
      <c r="A83" s="10" t="s">
        <v>76</v>
      </c>
      <c r="B83" s="14" t="s">
        <v>27</v>
      </c>
      <c r="C83" s="16">
        <v>4843</v>
      </c>
      <c r="D83" s="14" t="s">
        <v>27</v>
      </c>
      <c r="E83" s="14" t="s">
        <v>27</v>
      </c>
      <c r="F83" s="14" t="s">
        <v>27</v>
      </c>
    </row>
    <row r="84" spans="1:6" x14ac:dyDescent="0.2">
      <c r="A84" s="10" t="s">
        <v>77</v>
      </c>
      <c r="B84" s="14" t="s">
        <v>27</v>
      </c>
      <c r="C84" s="16">
        <v>4843</v>
      </c>
      <c r="D84" s="14" t="s">
        <v>27</v>
      </c>
      <c r="E84" s="14" t="s">
        <v>27</v>
      </c>
      <c r="F84" s="14" t="s">
        <v>27</v>
      </c>
    </row>
    <row r="85" spans="1:6" x14ac:dyDescent="0.2">
      <c r="A85" s="10" t="s">
        <v>78</v>
      </c>
      <c r="B85" s="14" t="s">
        <v>27</v>
      </c>
      <c r="C85" s="14">
        <v>2034</v>
      </c>
      <c r="D85" s="14" t="s">
        <v>27</v>
      </c>
      <c r="E85" s="14" t="s">
        <v>27</v>
      </c>
      <c r="F85" s="14" t="s">
        <v>27</v>
      </c>
    </row>
    <row r="86" spans="1:6" x14ac:dyDescent="0.2">
      <c r="A86" s="10" t="s">
        <v>17</v>
      </c>
      <c r="B86" s="14"/>
      <c r="C86" s="14"/>
      <c r="D86" s="14"/>
      <c r="E86" s="14"/>
      <c r="F86" s="14"/>
    </row>
    <row r="87" spans="1:6" x14ac:dyDescent="0.2">
      <c r="A87" s="10" t="s">
        <v>99</v>
      </c>
      <c r="B87" s="16">
        <v>773</v>
      </c>
      <c r="C87" s="16">
        <v>734</v>
      </c>
      <c r="D87" s="16">
        <v>696</v>
      </c>
      <c r="E87" s="16">
        <v>657</v>
      </c>
      <c r="F87" s="16">
        <v>618</v>
      </c>
    </row>
    <row r="88" spans="1:6" x14ac:dyDescent="0.2">
      <c r="A88" s="10" t="s">
        <v>100</v>
      </c>
      <c r="B88" s="16">
        <v>773</v>
      </c>
      <c r="C88" s="16">
        <v>734</v>
      </c>
      <c r="D88" s="16">
        <v>696</v>
      </c>
      <c r="E88" s="16">
        <v>657</v>
      </c>
      <c r="F88" s="16">
        <v>618</v>
      </c>
    </row>
    <row r="89" spans="1:6" x14ac:dyDescent="0.2">
      <c r="A89" s="10" t="s">
        <v>17</v>
      </c>
      <c r="B89" s="14"/>
      <c r="C89" s="14"/>
      <c r="D89" s="14"/>
      <c r="E89" s="14"/>
      <c r="F89" s="14"/>
    </row>
    <row r="90" spans="1:6" x14ac:dyDescent="0.2">
      <c r="A90" s="15" t="s">
        <v>79</v>
      </c>
      <c r="B90" s="14"/>
      <c r="C90" s="14"/>
      <c r="D90" s="14"/>
      <c r="E90" s="14"/>
      <c r="F90" s="14"/>
    </row>
    <row r="91" spans="1:6" x14ac:dyDescent="0.2">
      <c r="A91" s="10" t="s">
        <v>80</v>
      </c>
      <c r="B91" s="16">
        <v>95641</v>
      </c>
      <c r="C91" s="16">
        <v>102592</v>
      </c>
      <c r="D91" s="16">
        <v>104511</v>
      </c>
      <c r="E91" s="16">
        <v>101292</v>
      </c>
      <c r="F91" s="16">
        <v>110196</v>
      </c>
    </row>
    <row r="92" spans="1:6" x14ac:dyDescent="0.2">
      <c r="A92" s="10" t="s">
        <v>82</v>
      </c>
      <c r="B92" s="16">
        <v>95641</v>
      </c>
      <c r="C92" s="16">
        <v>102592</v>
      </c>
      <c r="D92" s="16">
        <v>104511</v>
      </c>
      <c r="E92" s="16">
        <v>101292</v>
      </c>
      <c r="F92" s="16">
        <v>110196</v>
      </c>
    </row>
    <row r="93" spans="1:6" x14ac:dyDescent="0.2">
      <c r="A93" s="10" t="s">
        <v>17</v>
      </c>
      <c r="B93" s="14"/>
      <c r="C93" s="14"/>
      <c r="D93" s="14"/>
      <c r="E93" s="14"/>
      <c r="F93" s="14"/>
    </row>
  </sheetData>
  <mergeCells count="2">
    <mergeCell ref="A1:L1"/>
    <mergeCell ref="A11:F11"/>
  </mergeCells>
  <printOptions gridLines="1" gridLinesSet="0"/>
  <pageMargins left="0.75" right="0.75" top="1" bottom="1" header="0.5" footer="0.5"/>
  <pageSetup scale="64" fitToWidth="0" fitToHeight="0" orientation="landscape" r:id="rId1"/>
  <headerFooter alignWithMargins="0"/>
  <rowBreaks count="1" manualBreakCount="1">
    <brk id="56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0F557-5775-417E-9DC2-139F89D3D94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203d2c3-413f-43d7-a52d-eb1ac8076465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1C9AA1-0708-4330-BCC4-3FF9CF942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60DD1-6811-4749-9DFF-BC38111C0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03d2c3-413f-43d7-a52d-eb1ac8076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WPG Summary</vt:lpstr>
      <vt:lpstr>AWR</vt:lpstr>
      <vt:lpstr>AWK</vt:lpstr>
      <vt:lpstr>CWT</vt:lpstr>
      <vt:lpstr>MSEX</vt:lpstr>
      <vt:lpstr>YORW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2019-01-20T04:54:52Z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{A44787D4-0540-4523-9961-78E4036D8C6D}">
    <vt:lpwstr>{54D1567C-1285-4777-9BBF-048EBBC3A2C2}</vt:lpwstr>
  </property>
  <property fmtid="{D5CDD505-2E9C-101B-9397-08002B2CF9AE}" pid="4" name="ContentTypeId">
    <vt:lpwstr>0x0101007A55C7437F39F8419B9D8679B2A7FECC</vt:lpwstr>
  </property>
</Properties>
</file>