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Rate Base\"/>
    </mc:Choice>
  </mc:AlternateContent>
  <bookViews>
    <workbookView xWindow="5160" yWindow="780" windowWidth="19956" windowHeight="11340" tabRatio="862" activeTab="1"/>
  </bookViews>
  <sheets>
    <sheet name="Link In" sheetId="1" r:id="rId1"/>
    <sheet name="Link Out" sheetId="2" r:id="rId2"/>
    <sheet name="Exhibit" sheetId="3" r:id="rId3"/>
    <sheet name="Summary by Account" sheetId="5" r:id="rId4"/>
    <sheet name="Def ITC Workpaper" sheetId="7" r:id="rId5"/>
    <sheet name="SAP Account Balance " sheetId="8" r:id="rId6"/>
  </sheets>
  <externalReferences>
    <externalReference r:id="rId7"/>
  </externalReferences>
  <definedNames>
    <definedName name="_xlnm.Print_Area" localSheetId="5">'SAP Account Balance '!$A$1:$L$14</definedName>
    <definedName name="_xlnm.Print_Area" localSheetId="3">'Summary by Account'!$A$1:$M$22</definedName>
  </definedNames>
  <calcPr calcId="162913"/>
</workbook>
</file>

<file path=xl/calcChain.xml><?xml version="1.0" encoding="utf-8"?>
<calcChain xmlns="http://schemas.openxmlformats.org/spreadsheetml/2006/main">
  <c r="A25" i="1" l="1"/>
  <c r="A22" i="1"/>
  <c r="A20" i="1"/>
  <c r="A17" i="1"/>
  <c r="A16" i="1"/>
  <c r="A15" i="1"/>
  <c r="A13" i="1"/>
  <c r="A12" i="1"/>
  <c r="A11" i="1"/>
  <c r="A10" i="1"/>
  <c r="C9" i="1"/>
  <c r="B9" i="1"/>
  <c r="A9" i="1"/>
  <c r="A8" i="1"/>
  <c r="C7" i="1"/>
  <c r="B7" i="1"/>
  <c r="A7" i="1"/>
  <c r="A6" i="1"/>
  <c r="A5" i="1"/>
  <c r="A4" i="1"/>
  <c r="A3" i="1"/>
  <c r="A2" i="1"/>
  <c r="A1" i="1"/>
  <c r="A14" i="5" l="1"/>
  <c r="L2" i="8"/>
  <c r="H2" i="7"/>
  <c r="M2" i="5"/>
  <c r="M2" i="3"/>
  <c r="C12" i="7" l="1"/>
  <c r="C13" i="7" s="1"/>
  <c r="C14" i="7" s="1"/>
  <c r="C15" i="7" s="1"/>
  <c r="C16" i="7" s="1"/>
  <c r="C17" i="7" s="1"/>
  <c r="C18" i="7" s="1"/>
  <c r="C19" i="7" s="1"/>
  <c r="C20" i="7" s="1"/>
  <c r="C21" i="7" s="1"/>
  <c r="C22" i="7" l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11" i="7"/>
  <c r="G13" i="7" l="1"/>
  <c r="G9" i="7"/>
  <c r="E14" i="5" s="1"/>
  <c r="H1" i="7"/>
  <c r="L1" i="8"/>
  <c r="I8" i="2" l="1"/>
  <c r="I18" i="2" s="1"/>
  <c r="E15" i="3"/>
  <c r="E8" i="2"/>
  <c r="E18" i="2" s="1"/>
  <c r="G11" i="7"/>
  <c r="J14" i="5" s="1"/>
  <c r="J19" i="5" s="1"/>
  <c r="A8" i="2" l="1"/>
  <c r="M22" i="3" l="1"/>
  <c r="G1" i="2"/>
  <c r="J12" i="5"/>
  <c r="E12" i="5"/>
  <c r="C8" i="2"/>
  <c r="C25" i="3" l="1"/>
  <c r="K13" i="3"/>
  <c r="E13" i="3"/>
  <c r="C15" i="3"/>
  <c r="M1" i="5"/>
  <c r="A9" i="5"/>
  <c r="A10" i="5"/>
  <c r="A7" i="5"/>
  <c r="A5" i="5"/>
  <c r="A4" i="5"/>
  <c r="E19" i="5" l="1"/>
  <c r="E3" i="2"/>
  <c r="A23" i="2"/>
  <c r="M1" i="3" l="1"/>
  <c r="A22" i="2"/>
  <c r="I19" i="3"/>
  <c r="G9" i="2" l="1"/>
  <c r="A9" i="3"/>
  <c r="C3" i="2"/>
  <c r="A23" i="1" l="1"/>
  <c r="A6" i="3" l="1"/>
  <c r="A6" i="5"/>
  <c r="A7" i="3"/>
  <c r="G3" i="2"/>
  <c r="K15" i="3"/>
  <c r="A5" i="3"/>
  <c r="A10" i="3"/>
  <c r="A4" i="3"/>
  <c r="G14" i="5" l="1"/>
  <c r="G8" i="2"/>
  <c r="G18" i="2" s="1"/>
  <c r="G19" i="5" l="1"/>
  <c r="G19" i="3" s="1"/>
  <c r="G22" i="3" s="1"/>
  <c r="K22" i="3" s="1"/>
  <c r="K25" i="3" l="1"/>
  <c r="K3" i="2" s="1"/>
  <c r="I3" i="2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<sst xmlns="http://schemas.openxmlformats.org/spreadsheetml/2006/main" count="43" uniqueCount="33">
  <si>
    <t>Line No.</t>
  </si>
  <si>
    <t>Description</t>
  </si>
  <si>
    <t>Reference</t>
  </si>
  <si>
    <t xml:space="preserve"> Adjustments</t>
  </si>
  <si>
    <t>Adjustments:</t>
  </si>
  <si>
    <t>Total Adjustments:</t>
  </si>
  <si>
    <t>Adjustment by Account</t>
  </si>
  <si>
    <t>Workpaper #:</t>
  </si>
  <si>
    <t>Excel Reference:</t>
  </si>
  <si>
    <t>Work Paper Reference: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</si>
  <si>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</si>
  <si>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</si>
  <si>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</si>
  <si>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</si>
  <si>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</si>
  <si>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</si>
  <si>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</si>
  <si>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SAP 25510100</t>
  </si>
  <si>
    <t>Month</t>
  </si>
  <si>
    <t>Amount</t>
  </si>
  <si>
    <t>End of Base Period</t>
  </si>
  <si>
    <t>End of Forecasted Period</t>
  </si>
  <si>
    <t>Account #:</t>
  </si>
  <si>
    <t xml:space="preserve">ITC 3% Balance </t>
  </si>
  <si>
    <t xml:space="preserve">Unamortized ITC - 3% </t>
  </si>
  <si>
    <t>Average for Forecasted Period</t>
  </si>
  <si>
    <t>Base</t>
  </si>
  <si>
    <t xml:space="preserve">Average </t>
  </si>
  <si>
    <t>Schedule C-2</t>
  </si>
  <si>
    <t>Monthly Amortization</t>
  </si>
  <si>
    <t xml:space="preserve">  Amortization and 13 month Average</t>
  </si>
  <si>
    <t>Schedule D-2.4</t>
  </si>
  <si>
    <t>Witness Responsible: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</si>
</sst>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[$-409]mmmm\ d\,\ yyyy;@"/>
    <numFmt numFmtId="178" formatCode="0_);\(0\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FF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0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0" fontId="51" fillId="0" borderId="0"/>
    <xf numFmtId="0" fontId="51" fillId="0" borderId="0"/>
  </cellStyleXfs>
  <cellXfs count="68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0" fontId="4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3" fontId="47" fillId="0" borderId="0" xfId="1896" applyFont="1" applyFill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37" fontId="0" fillId="0" borderId="0" xfId="0" applyNumberFormat="1" applyFont="1"/>
    <xf numFmtId="37" fontId="0" fillId="0" borderId="0" xfId="0" applyNumberFormat="1" applyFont="1" applyAlignment="1">
      <alignment horizontal="center"/>
    </xf>
    <xf numFmtId="5" fontId="0" fillId="0" borderId="0" xfId="0" applyNumberFormat="1" applyFont="1"/>
    <xf numFmtId="5" fontId="0" fillId="0" borderId="0" xfId="0" applyNumberFormat="1" applyFont="1" applyAlignment="1">
      <alignment horizontal="center"/>
    </xf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2" applyNumberFormat="1" applyFont="1" applyBorder="1"/>
    <xf numFmtId="17" fontId="0" fillId="0" borderId="0" xfId="0" applyNumberFormat="1"/>
    <xf numFmtId="178" fontId="0" fillId="0" borderId="0" xfId="0" applyNumberFormat="1" applyFont="1" applyAlignment="1">
      <alignment horizontal="center"/>
    </xf>
    <xf numFmtId="17" fontId="49" fillId="0" borderId="0" xfId="0" applyNumberFormat="1" applyFont="1" applyFill="1" applyAlignment="1">
      <alignment horizontal="center"/>
    </xf>
    <xf numFmtId="42" fontId="49" fillId="0" borderId="0" xfId="0" applyNumberFormat="1" applyFont="1"/>
    <xf numFmtId="37" fontId="50" fillId="0" borderId="0" xfId="0" applyNumberFormat="1" applyFont="1"/>
    <xf numFmtId="5" fontId="49" fillId="0" borderId="0" xfId="0" applyNumberFormat="1" applyFont="1"/>
    <xf numFmtId="37" fontId="49" fillId="0" borderId="0" xfId="0" applyNumberFormat="1" applyFont="1"/>
    <xf numFmtId="5" fontId="0" fillId="0" borderId="16" xfId="1" applyNumberFormat="1" applyFont="1" applyBorder="1"/>
    <xf numFmtId="5" fontId="0" fillId="0" borderId="0" xfId="1" applyNumberFormat="1" applyFont="1" applyBorder="1"/>
    <xf numFmtId="5" fontId="0" fillId="0" borderId="0" xfId="0" applyNumberFormat="1" applyFont="1" applyBorder="1"/>
    <xf numFmtId="5" fontId="0" fillId="0" borderId="16" xfId="0" applyNumberFormat="1" applyFont="1" applyBorder="1"/>
    <xf numFmtId="5" fontId="0" fillId="0" borderId="17" xfId="0" applyNumberFormat="1" applyFont="1" applyBorder="1"/>
    <xf numFmtId="5" fontId="0" fillId="0" borderId="0" xfId="1" applyNumberFormat="1" applyFont="1"/>
    <xf numFmtId="0" fontId="48" fillId="0" borderId="0" xfId="0" applyFont="1" applyFill="1" applyAlignment="1">
      <alignment horizontal="right"/>
    </xf>
    <xf numFmtId="5" fontId="0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5" fontId="0" fillId="0" borderId="15" xfId="0" applyNumberFormat="1" applyFont="1" applyBorder="1" applyAlignment="1">
      <alignment horizontal="right"/>
    </xf>
    <xf numFmtId="5" fontId="52" fillId="0" borderId="0" xfId="0" applyNumberFormat="1" applyFont="1"/>
    <xf numFmtId="0" fontId="0" fillId="0" borderId="0" xfId="0" applyFont="1" applyBorder="1"/>
    <xf numFmtId="43" fontId="0" fillId="0" borderId="0" xfId="2" applyFont="1" applyBorder="1"/>
    <xf numFmtId="0" fontId="0" fillId="0" borderId="0" xfId="0" applyFont="1" applyFill="1" applyBorder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</cellXfs>
  <cellStyles count="1900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35" xfId="1898"/>
    <cellStyle name="Normal 36" xfId="1899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Link Out Carlisle"/>
      <sheetName val="Link Out BY"/>
      <sheetName val="2018 KY Constants_Financial Dat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9">
          <cell r="C39" t="str">
            <v>Witness Responsible:   Melissa Schwarzell</v>
          </cell>
        </row>
      </sheetData>
      <sheetData sheetId="1">
        <row r="21">
          <cell r="F21" t="str">
            <v>W/P - 1-10</v>
          </cell>
        </row>
        <row r="82">
          <cell r="D82" t="str">
            <v>Deferred Investment Tax Credits</v>
          </cell>
          <cell r="F82" t="str">
            <v>W/P - 6-5</v>
          </cell>
        </row>
      </sheetData>
      <sheetData sheetId="2">
        <row r="1">
          <cell r="A1" t="str">
            <v>Kentucky American Water Company</v>
          </cell>
        </row>
      </sheetData>
      <sheetData sheetId="3">
        <row r="6">
          <cell r="A6" t="str">
            <v>Line</v>
          </cell>
        </row>
      </sheetData>
      <sheetData sheetId="4">
        <row r="1">
          <cell r="D1" t="str">
            <v>Water Only</v>
          </cell>
        </row>
      </sheetData>
      <sheetData sheetId="5">
        <row r="8">
          <cell r="C8">
            <v>401</v>
          </cell>
        </row>
      </sheetData>
      <sheetData sheetId="6">
        <row r="5">
          <cell r="O5">
            <v>14320884.467466416</v>
          </cell>
        </row>
      </sheetData>
      <sheetData sheetId="7">
        <row r="14">
          <cell r="E14">
            <v>91956201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Normal="100" zoomScaleSheetLayoutView="100" workbookViewId="0"/>
  </sheetViews>
  <sheetFormatPr defaultColWidth="9.109375" defaultRowHeight="14.4"/>
  <cols>
    <col min="1" max="1" width="48.33203125" style="2" bestFit="1" customWidth="1"/>
    <col min="2" max="2" width="38.5546875" style="11" bestFit="1" customWidth="1"/>
    <col min="3" max="3" width="43.88671875" style="2" bestFit="1" customWidth="1"/>
    <col min="4" max="4" width="1.6640625" style="2" customWidth="1"/>
    <col min="5" max="5" width="19.109375" style="2" bestFit="1" customWidth="1"/>
    <col min="6" max="6" width="1.6640625" style="2" customWidth="1"/>
    <col min="7" max="7" width="7.109375" style="2" bestFit="1" customWidth="1"/>
    <col min="8" max="8" width="1.6640625" style="2" customWidth="1"/>
    <col min="9" max="9" width="14.6640625" style="2" bestFit="1" customWidth="1"/>
    <col min="10" max="10" width="10.88671875" style="2" customWidth="1"/>
    <col min="11" max="16384" width="9.109375" style="2"/>
  </cols>
  <sheetData>
    <row r="1" spans="1:3">
      <c r="A1" s="2" t="str">
        <f>'[1]Rate Case Constants'!C9</f>
        <v>Kentucky American Water Company</v>
      </c>
    </row>
    <row r="2" spans="1:3">
      <c r="A2" s="2" t="str">
        <f>'[1]Rate Case Constants'!C10</f>
        <v>KENTUCKY AMERICAN WATER COMPANY</v>
      </c>
    </row>
    <row r="3" spans="1:3">
      <c r="A3" s="2" t="str">
        <f>'[1]Rate Case Constants'!C11</f>
        <v>Case No. 2018-00358</v>
      </c>
    </row>
    <row r="4" spans="1:3">
      <c r="A4" s="24">
        <f>'[1]Rate Case Constants'!C12</f>
        <v>43524</v>
      </c>
      <c r="B4" s="25"/>
    </row>
    <row r="5" spans="1:3">
      <c r="A5" s="26" t="str">
        <f>'[1]Rate Case Constants'!C13</f>
        <v>June 30, 2020</v>
      </c>
      <c r="B5" s="27"/>
    </row>
    <row r="6" spans="1:3">
      <c r="A6" s="26" t="str">
        <f>'[1]Rate Case Constants'!C14</f>
        <v>For the 12 Months Ending June 30, 2020</v>
      </c>
      <c r="B6" s="27"/>
    </row>
    <row r="7" spans="1:3">
      <c r="A7" s="2" t="str">
        <f>'[1]Rate Case Constants'!C15</f>
        <v>Base Year for the 12 Months Ended February 28, 2019</v>
      </c>
      <c r="B7" s="2" t="str">
        <f>'[1]Rate Case Constants'!D15</f>
        <v>Base Year at 2/28/19</v>
      </c>
      <c r="C7" s="2" t="str">
        <f>'[1]Rate Case Constants'!E15</f>
        <v>Base Year for the 12 Months Ended 2/28/19</v>
      </c>
    </row>
    <row r="8" spans="1:3">
      <c r="A8" s="2" t="str">
        <f>'[1]Rate Case Constants'!C16</f>
        <v>Base Year Adjustment</v>
      </c>
      <c r="C8" s="11"/>
    </row>
    <row r="9" spans="1:3">
      <c r="A9" s="2" t="str">
        <f>'[1]Rate Case Constants'!C17</f>
        <v>Forecast Year for the 12 Months Ended June 30, 2020</v>
      </c>
      <c r="B9" s="2" t="str">
        <f>'[1]Rate Case Constants'!D17</f>
        <v>Forecast Year at 6/30/2020</v>
      </c>
      <c r="C9" s="2" t="str">
        <f>'[1]Rate Case Constants'!E17</f>
        <v>Forecasted Year at Present Rates</v>
      </c>
    </row>
    <row r="10" spans="1:3">
      <c r="A10" s="2" t="str">
        <f>'[1]Rate Case Constants'!C18</f>
        <v>Attrition Year Adjustment at Present Rates:</v>
      </c>
    </row>
    <row r="11" spans="1:3">
      <c r="A11" s="28" t="str">
        <f>'[1]Rate Case Constants'!C19</f>
        <v>Attrition Year at Present Rates</v>
      </c>
      <c r="B11" s="29"/>
    </row>
    <row r="12" spans="1:3">
      <c r="A12" s="28" t="str">
        <f>'[1]Rate Case Constants'!C20</f>
        <v>Adjustments for Proposed Rates:</v>
      </c>
      <c r="B12" s="29"/>
    </row>
    <row r="13" spans="1:3">
      <c r="A13" s="28" t="str">
        <f>'[1]Rate Case Constants'!C21</f>
        <v>Attrition Year at Proposed Rates</v>
      </c>
      <c r="B13" s="29"/>
    </row>
    <row r="15" spans="1:3">
      <c r="A15" s="30" t="str">
        <f>'[1]Rate Case Constants'!C24</f>
        <v>Type of Filing: __X__ Original  _____ Updated  _____ Revised</v>
      </c>
      <c r="B15" s="31"/>
    </row>
    <row r="16" spans="1:3">
      <c r="A16" s="30" t="str">
        <f>'[1]Rate Case Constants'!C25</f>
        <v>Type of Filing: _____ Original  __X__ Updated  _____ Revised</v>
      </c>
      <c r="B16" s="31"/>
    </row>
    <row r="17" spans="1:9">
      <c r="A17" s="30" t="str">
        <f>'[1]Rate Case Constants'!C26</f>
        <v>Type of Filing: _____ Original  _____ Updated  __X__ Revised</v>
      </c>
      <c r="B17" s="31"/>
    </row>
    <row r="19" spans="1:9">
      <c r="A19" s="30" t="s">
        <v>32</v>
      </c>
      <c r="B19" s="31"/>
    </row>
    <row r="20" spans="1:9">
      <c r="A20" s="32" t="str">
        <f>'[1]Rate Case Constants'!$C$39</f>
        <v>Witness Responsible:   Melissa Schwarzell</v>
      </c>
    </row>
    <row r="22" spans="1:9">
      <c r="A22" s="33" t="str">
        <f>'[1]Link Out WP'!$D$82</f>
        <v>Deferred Investment Tax Credits</v>
      </c>
      <c r="B22" s="34"/>
    </row>
    <row r="23" spans="1:9">
      <c r="A23" s="5" t="str">
        <f>CONCATENATE(A8, " ", A22)</f>
        <v>Base Year Adjustment Deferred Investment Tax Credits</v>
      </c>
      <c r="B23" s="34"/>
    </row>
    <row r="24" spans="1:9">
      <c r="A24" s="5"/>
      <c r="B24" s="34"/>
    </row>
    <row r="25" spans="1:9">
      <c r="A25" s="33" t="str">
        <f>'[1]Link Out WP'!$F$82</f>
        <v>W/P - 6-5</v>
      </c>
      <c r="B25" s="34"/>
    </row>
    <row r="26" spans="1:9">
      <c r="A26" s="5" t="s">
        <v>31</v>
      </c>
      <c r="B26" s="34"/>
    </row>
    <row r="27" spans="1:9">
      <c r="B27" s="2"/>
      <c r="I27" s="35"/>
    </row>
    <row r="28" spans="1:9">
      <c r="B28" s="2"/>
      <c r="I28" s="35"/>
    </row>
    <row r="29" spans="1:9">
      <c r="A29" s="63"/>
      <c r="B29" s="63"/>
      <c r="C29" s="63"/>
      <c r="D29" s="63"/>
      <c r="E29" s="63"/>
      <c r="F29" s="63"/>
      <c r="G29" s="63"/>
      <c r="H29" s="63"/>
      <c r="I29" s="64"/>
    </row>
    <row r="30" spans="1:9">
      <c r="A30" s="63"/>
      <c r="B30" s="63"/>
      <c r="C30" s="63"/>
      <c r="D30" s="63"/>
      <c r="E30" s="63"/>
      <c r="F30" s="63"/>
      <c r="G30" s="63"/>
      <c r="H30" s="63"/>
      <c r="I30" s="64"/>
    </row>
    <row r="31" spans="1:9">
      <c r="A31" s="63"/>
      <c r="B31" s="63"/>
      <c r="C31" s="63"/>
      <c r="D31" s="63"/>
      <c r="E31" s="63"/>
      <c r="F31" s="63"/>
      <c r="G31" s="63"/>
      <c r="H31" s="63"/>
      <c r="I31" s="64"/>
    </row>
    <row r="32" spans="1:9">
      <c r="A32" s="63"/>
      <c r="B32" s="63"/>
      <c r="C32" s="63"/>
      <c r="D32" s="63"/>
      <c r="E32" s="63"/>
      <c r="F32" s="63"/>
      <c r="G32" s="63"/>
      <c r="H32" s="63"/>
      <c r="I32" s="64"/>
    </row>
    <row r="33" spans="1:9">
      <c r="A33" s="63"/>
      <c r="B33" s="63"/>
      <c r="C33" s="63"/>
      <c r="D33" s="63"/>
      <c r="E33" s="63"/>
      <c r="F33" s="63"/>
      <c r="G33" s="63"/>
      <c r="H33" s="63"/>
      <c r="I33" s="64"/>
    </row>
    <row r="34" spans="1:9">
      <c r="A34" s="63"/>
      <c r="B34" s="63"/>
      <c r="C34" s="63"/>
      <c r="D34" s="63"/>
      <c r="E34" s="63"/>
      <c r="F34" s="63"/>
      <c r="G34" s="63"/>
      <c r="H34" s="63"/>
      <c r="I34" s="64"/>
    </row>
    <row r="35" spans="1:9">
      <c r="A35" s="63"/>
      <c r="B35" s="63"/>
      <c r="C35" s="63"/>
      <c r="D35" s="63"/>
      <c r="E35" s="63"/>
      <c r="F35" s="63"/>
      <c r="G35" s="63"/>
      <c r="H35" s="63"/>
      <c r="I35" s="64"/>
    </row>
    <row r="36" spans="1:9">
      <c r="A36" s="63"/>
      <c r="B36" s="63"/>
      <c r="C36" s="63"/>
      <c r="D36" s="63"/>
      <c r="E36" s="63"/>
      <c r="F36" s="63"/>
      <c r="G36" s="63"/>
      <c r="H36" s="63"/>
      <c r="I36" s="64"/>
    </row>
    <row r="37" spans="1:9">
      <c r="A37" s="63"/>
      <c r="B37" s="63"/>
      <c r="C37" s="63"/>
      <c r="D37" s="63"/>
      <c r="E37" s="63"/>
      <c r="F37" s="63"/>
      <c r="G37" s="63"/>
      <c r="H37" s="63"/>
      <c r="I37" s="64"/>
    </row>
    <row r="38" spans="1:9">
      <c r="A38" s="63"/>
      <c r="B38" s="63"/>
      <c r="C38" s="63"/>
      <c r="D38" s="63"/>
      <c r="E38" s="63"/>
      <c r="F38" s="63"/>
      <c r="G38" s="63"/>
      <c r="H38" s="63"/>
      <c r="I38" s="64"/>
    </row>
    <row r="39" spans="1:9">
      <c r="A39" s="63"/>
      <c r="B39" s="65"/>
      <c r="C39" s="63"/>
      <c r="D39" s="63"/>
      <c r="E39" s="63"/>
      <c r="F39" s="63"/>
      <c r="G39" s="63"/>
      <c r="H39" s="63"/>
      <c r="I39" s="64"/>
    </row>
    <row r="40" spans="1:9">
      <c r="A40" s="63"/>
      <c r="B40" s="65"/>
      <c r="C40" s="63"/>
      <c r="D40" s="63"/>
      <c r="E40" s="63"/>
      <c r="F40" s="63"/>
      <c r="G40" s="63"/>
      <c r="H40" s="63"/>
      <c r="I40" s="63"/>
    </row>
    <row r="41" spans="1:9">
      <c r="A41" s="63"/>
      <c r="B41" s="65"/>
      <c r="C41" s="63"/>
      <c r="D41" s="63"/>
      <c r="E41" s="63"/>
      <c r="F41" s="63"/>
      <c r="G41" s="63"/>
      <c r="H41" s="63"/>
      <c r="I41" s="63"/>
    </row>
    <row r="42" spans="1:9">
      <c r="A42" s="63"/>
      <c r="B42" s="65"/>
      <c r="C42" s="63"/>
      <c r="D42" s="63"/>
      <c r="E42" s="63"/>
      <c r="F42" s="63"/>
      <c r="G42" s="63"/>
      <c r="H42" s="63"/>
      <c r="I42" s="63"/>
    </row>
  </sheetData>
  <printOptions horizontalCentered="1" verticalCentered="1"/>
  <pageMargins left="0.75" right="0.75" top="0.75" bottom="0.75" header="0.3" footer="0.3"/>
  <pageSetup scale="92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zoomScaleSheetLayoutView="100" workbookViewId="0">
      <pane ySplit="1" topLeftCell="A2" activePane="bottomLeft" state="frozen"/>
      <selection pane="bottomLeft" activeCell="A2" sqref="A2"/>
    </sheetView>
  </sheetViews>
  <sheetFormatPr defaultColWidth="9.109375" defaultRowHeight="14.4"/>
  <cols>
    <col min="1" max="1" width="14.109375" style="2" customWidth="1"/>
    <col min="2" max="2" width="1.6640625" style="2" customWidth="1"/>
    <col min="3" max="3" width="22.6640625" style="2" customWidth="1"/>
    <col min="4" max="4" width="1.6640625" style="2" customWidth="1"/>
    <col min="5" max="5" width="18.6640625" style="2" customWidth="1"/>
    <col min="6" max="6" width="1.6640625" style="2" customWidth="1"/>
    <col min="7" max="7" width="18.6640625" style="2" customWidth="1"/>
    <col min="8" max="8" width="1.6640625" style="2" customWidth="1"/>
    <col min="9" max="9" width="18.6640625" style="2" customWidth="1"/>
    <col min="10" max="10" width="1.6640625" style="2" customWidth="1"/>
    <col min="11" max="11" width="18.6640625" style="2" customWidth="1"/>
    <col min="12" max="16384" width="9.109375" style="2"/>
  </cols>
  <sheetData>
    <row r="1" spans="1:11" ht="55.2" customHeight="1">
      <c r="A1" s="6" t="s">
        <v>11</v>
      </c>
      <c r="B1" s="14"/>
      <c r="C1" s="6" t="s">
        <v>1</v>
      </c>
      <c r="D1" s="14"/>
      <c r="E1" s="6" t="s">
        <v>10</v>
      </c>
      <c r="F1" s="15"/>
      <c r="G1" s="16" t="str">
        <f>'Link In'!C7</f>
        <v>Base Year for the 12 Months Ended 2/28/19</v>
      </c>
      <c r="H1" s="15"/>
      <c r="I1" s="17" t="s">
        <v>12</v>
      </c>
      <c r="J1" s="18"/>
      <c r="K1" s="17" t="s">
        <v>13</v>
      </c>
    </row>
    <row r="2" spans="1:11">
      <c r="A2" s="9"/>
    </row>
    <row r="3" spans="1:11" ht="15" thickBot="1">
      <c r="A3" s="9"/>
      <c r="C3" s="2" t="str">
        <f>'Link In'!A22</f>
        <v>Deferred Investment Tax Credits</v>
      </c>
      <c r="E3" s="2" t="str">
        <f>'Link In'!A26</f>
        <v>Schedule D-2.4</v>
      </c>
      <c r="G3" s="52">
        <f>Exhibit!E15</f>
        <v>16378.190000000008</v>
      </c>
      <c r="H3" s="38"/>
      <c r="I3" s="52">
        <f>Exhibit!K22</f>
        <v>-10202.720000000001</v>
      </c>
      <c r="J3" s="38"/>
      <c r="K3" s="52">
        <f>Exhibit!K25</f>
        <v>6175.4700000000066</v>
      </c>
    </row>
    <row r="4" spans="1:11" ht="15" thickTop="1">
      <c r="A4" s="9"/>
    </row>
    <row r="5" spans="1:11">
      <c r="A5" s="9"/>
    </row>
    <row r="6" spans="1:11">
      <c r="A6" s="9"/>
    </row>
    <row r="7" spans="1:11">
      <c r="A7" s="19" t="s">
        <v>6</v>
      </c>
      <c r="E7" s="12" t="s">
        <v>26</v>
      </c>
      <c r="G7" s="12" t="s">
        <v>16</v>
      </c>
      <c r="I7" s="12" t="s">
        <v>27</v>
      </c>
    </row>
    <row r="8" spans="1:11">
      <c r="A8" s="20">
        <f>'Summary by Account'!A14</f>
        <v>25510100</v>
      </c>
      <c r="B8" s="9"/>
      <c r="C8" s="21" t="str">
        <f>'Summary by Account'!C14</f>
        <v xml:space="preserve">Unamortized ITC - 3% </v>
      </c>
      <c r="D8" s="9"/>
      <c r="E8" s="59">
        <f>'Def ITC Workpaper'!G9</f>
        <v>16378.190000000008</v>
      </c>
      <c r="F8" s="60"/>
      <c r="G8" s="59">
        <f>'Summary by Account'!J14</f>
        <v>6175.4700000000066</v>
      </c>
      <c r="H8" s="60"/>
      <c r="I8" s="59">
        <f>'Def ITC Workpaper'!G13</f>
        <v>10001.490000000007</v>
      </c>
    </row>
    <row r="9" spans="1:11">
      <c r="A9" s="20"/>
      <c r="B9" s="9"/>
      <c r="C9" s="21"/>
      <c r="D9" s="9"/>
      <c r="E9" s="9"/>
      <c r="F9" s="9"/>
      <c r="G9" s="22">
        <f>'Summary by Account'!J15</f>
        <v>0</v>
      </c>
    </row>
    <row r="10" spans="1:11">
      <c r="A10" s="20"/>
      <c r="B10" s="9"/>
      <c r="C10" s="21"/>
      <c r="D10" s="9"/>
      <c r="E10" s="9"/>
      <c r="F10" s="9"/>
      <c r="G10" s="22"/>
    </row>
    <row r="11" spans="1:11">
      <c r="A11" s="20"/>
      <c r="B11" s="9"/>
      <c r="C11" s="21"/>
      <c r="D11" s="9"/>
      <c r="E11" s="9"/>
      <c r="F11" s="9"/>
      <c r="G11" s="22"/>
    </row>
    <row r="12" spans="1:11">
      <c r="A12" s="20"/>
      <c r="B12" s="9"/>
      <c r="C12" s="21"/>
      <c r="D12" s="9"/>
      <c r="E12" s="9"/>
      <c r="F12" s="9"/>
      <c r="G12" s="22"/>
    </row>
    <row r="13" spans="1:11">
      <c r="A13" s="20"/>
      <c r="B13" s="9"/>
      <c r="C13" s="21"/>
      <c r="D13" s="9"/>
      <c r="E13" s="9"/>
      <c r="F13" s="9"/>
      <c r="G13" s="22"/>
    </row>
    <row r="14" spans="1:11">
      <c r="A14" s="20"/>
      <c r="B14" s="9"/>
      <c r="C14" s="21"/>
      <c r="D14" s="9"/>
      <c r="E14" s="9"/>
      <c r="F14" s="9"/>
      <c r="G14" s="22"/>
    </row>
    <row r="15" spans="1:11">
      <c r="A15" s="20"/>
      <c r="B15" s="9"/>
      <c r="C15" s="21"/>
      <c r="D15" s="9"/>
      <c r="E15" s="9"/>
      <c r="F15" s="9"/>
      <c r="G15" s="22"/>
    </row>
    <row r="16" spans="1:11">
      <c r="A16" s="20"/>
      <c r="B16" s="9"/>
      <c r="C16" s="21"/>
      <c r="D16" s="9"/>
      <c r="E16" s="9"/>
      <c r="F16" s="9"/>
      <c r="G16" s="22"/>
    </row>
    <row r="17" spans="1:9">
      <c r="A17" s="20"/>
      <c r="B17" s="9"/>
      <c r="C17" s="21"/>
      <c r="D17" s="9"/>
      <c r="E17" s="9"/>
      <c r="F17" s="9"/>
      <c r="G17" s="22"/>
    </row>
    <row r="18" spans="1:9" ht="15" thickBot="1">
      <c r="A18" s="9"/>
      <c r="B18" s="9"/>
      <c r="C18" s="23"/>
      <c r="D18" s="9"/>
      <c r="E18" s="61">
        <f>SUM(E8:E17)</f>
        <v>16378.190000000008</v>
      </c>
      <c r="F18" s="9"/>
      <c r="G18" s="61">
        <f>SUM(G8:G17)</f>
        <v>6175.4700000000066</v>
      </c>
      <c r="I18" s="61">
        <f>SUM(I8:I17)</f>
        <v>10001.490000000007</v>
      </c>
    </row>
    <row r="19" spans="1:9" ht="15" thickTop="1">
      <c r="A19" s="9"/>
      <c r="B19" s="9"/>
      <c r="C19" s="9"/>
      <c r="D19" s="9"/>
      <c r="E19" s="9"/>
      <c r="F19" s="9"/>
      <c r="G19" s="9"/>
    </row>
    <row r="20" spans="1:9">
      <c r="A20" s="19" t="s">
        <v>9</v>
      </c>
      <c r="B20" s="9"/>
      <c r="C20" s="9"/>
      <c r="D20" s="9"/>
      <c r="E20" s="9"/>
      <c r="F20" s="9"/>
      <c r="G20" s="9"/>
    </row>
    <row r="22" spans="1:9">
      <c r="A22" s="2" t="str">
        <f>'Link In'!A25</f>
        <v>W/P - 6-5</v>
      </c>
    </row>
    <row r="23" spans="1:9">
      <c r="A23" s="2" t="str">
        <f ca="1">Exhibit!M2</f>
        <v>Exhibits\Rate Base\[KAWC 2018 Rate Case Deferred ITC.xlsx]Exhibit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zoomScaleSheetLayoutView="100" workbookViewId="0"/>
  </sheetViews>
  <sheetFormatPr defaultColWidth="9.109375" defaultRowHeight="14.4"/>
  <cols>
    <col min="1" max="1" width="5.6640625" style="2" customWidth="1"/>
    <col min="2" max="2" width="1.6640625" style="2" customWidth="1"/>
    <col min="3" max="3" width="37.6640625" style="2" customWidth="1"/>
    <col min="4" max="4" width="1.6640625" style="2" customWidth="1"/>
    <col min="5" max="5" width="12.6640625" style="2" customWidth="1"/>
    <col min="6" max="6" width="1.6640625" style="2" customWidth="1"/>
    <col min="7" max="7" width="12.6640625" style="2" customWidth="1"/>
    <col min="8" max="8" width="1.6640625" style="2" hidden="1" customWidth="1"/>
    <col min="9" max="9" width="12.6640625" style="2" hidden="1" customWidth="1"/>
    <col min="10" max="10" width="1.6640625" style="2" customWidth="1"/>
    <col min="11" max="11" width="12.6640625" style="2" customWidth="1"/>
    <col min="12" max="12" width="1.6640625" style="2" customWidth="1"/>
    <col min="13" max="13" width="46.109375" style="2" customWidth="1"/>
    <col min="14" max="16384" width="9.109375" style="2"/>
  </cols>
  <sheetData>
    <row r="1" spans="1:13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L1" s="3"/>
      <c r="M1" s="4" t="str">
        <f>'Link In'!A25</f>
        <v>W/P - 6-5</v>
      </c>
    </row>
    <row r="2" spans="1:13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L2" s="3"/>
      <c r="M2" s="58" t="str">
        <f ca="1">RIGHT(CELL("filename",$A$1),LEN(CELL("filename",$A$1))-SEARCH("\Exhibits",CELL("filename",$A$1),1))</f>
        <v>Exhibits\Rate Base\[KAWC 2018 Rate Case Deferred ITC.xlsx]Exhibit</v>
      </c>
    </row>
    <row r="4" spans="1:13">
      <c r="A4" s="66" t="str">
        <f>'Link In'!A1</f>
        <v>Kentucky American Water Company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>
      <c r="A5" s="66" t="str">
        <f>'Link In'!A3</f>
        <v>Case No. 2018-00358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>
      <c r="A6" s="66" t="str">
        <f>'Link In'!A23</f>
        <v>Base Year Adjustment Deferred Investment Tax Credits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>
      <c r="A7" s="67" t="str">
        <f>'Link In'!A6</f>
        <v>For the 12 Months Ending June 30, 2020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9" spans="1:13">
      <c r="A9" s="5" t="str">
        <f>'Link In'!A20</f>
        <v>Witness Responsible:   Melissa Schwarzell</v>
      </c>
      <c r="B9" s="5"/>
      <c r="D9" s="5"/>
      <c r="E9" s="5"/>
      <c r="F9" s="5"/>
      <c r="G9" s="5"/>
      <c r="H9" s="5"/>
      <c r="I9" s="5"/>
      <c r="J9" s="5"/>
    </row>
    <row r="10" spans="1:13">
      <c r="A10" s="5" t="str">
        <f>'Link In'!A15</f>
        <v>Type of Filing: __X__ Original  _____ Updated  _____ Revised</v>
      </c>
      <c r="B10" s="5"/>
      <c r="D10" s="5"/>
      <c r="E10" s="5"/>
      <c r="F10" s="5"/>
      <c r="G10" s="5"/>
      <c r="H10" s="5"/>
      <c r="I10" s="5"/>
      <c r="J10" s="5"/>
    </row>
    <row r="11" spans="1:13">
      <c r="A11" s="5"/>
      <c r="B11" s="5"/>
      <c r="D11" s="5"/>
      <c r="E11" s="5"/>
      <c r="F11" s="5"/>
      <c r="G11" s="5"/>
      <c r="H11" s="5"/>
      <c r="I11" s="5"/>
      <c r="J11" s="5"/>
    </row>
    <row r="13" spans="1:13" ht="28.8">
      <c r="A13" s="6" t="s">
        <v>0</v>
      </c>
      <c r="B13" s="7"/>
      <c r="C13" s="6" t="s">
        <v>1</v>
      </c>
      <c r="D13" s="7"/>
      <c r="E13" s="6" t="str">
        <f>'Link In'!B7</f>
        <v>Base Year at 2/28/19</v>
      </c>
      <c r="F13" s="7"/>
      <c r="G13" s="6" t="s">
        <v>3</v>
      </c>
      <c r="H13" s="8"/>
      <c r="I13" s="6" t="s">
        <v>2</v>
      </c>
      <c r="J13" s="7"/>
      <c r="K13" s="6" t="str">
        <f>'Link In'!B9</f>
        <v>Forecast Year at 6/30/2020</v>
      </c>
      <c r="M13" s="6" t="s">
        <v>2</v>
      </c>
    </row>
    <row r="15" spans="1:13">
      <c r="A15" s="9">
        <v>1</v>
      </c>
      <c r="C15" s="2" t="str">
        <f>'Link In'!C7</f>
        <v>Base Year for the 12 Months Ended 2/28/19</v>
      </c>
      <c r="E15" s="53">
        <f>'Def ITC Workpaper'!G9</f>
        <v>16378.190000000008</v>
      </c>
      <c r="F15" s="54"/>
      <c r="G15" s="54"/>
      <c r="H15" s="54"/>
      <c r="I15" s="54"/>
      <c r="J15" s="54"/>
      <c r="K15" s="54">
        <f>E15</f>
        <v>16378.190000000008</v>
      </c>
    </row>
    <row r="16" spans="1:13">
      <c r="A16" s="9">
        <v>2</v>
      </c>
    </row>
    <row r="17" spans="1:13">
      <c r="A17" s="9">
        <v>3</v>
      </c>
      <c r="E17" s="36"/>
      <c r="F17" s="36"/>
      <c r="G17" s="36"/>
      <c r="H17" s="36"/>
      <c r="I17" s="36"/>
      <c r="J17" s="36"/>
      <c r="K17" s="36"/>
    </row>
    <row r="18" spans="1:13">
      <c r="A18" s="9">
        <v>4</v>
      </c>
      <c r="C18" s="5" t="s">
        <v>4</v>
      </c>
      <c r="E18" s="36"/>
      <c r="F18" s="36"/>
      <c r="G18" s="36"/>
      <c r="H18" s="36"/>
      <c r="I18" s="36"/>
      <c r="J18" s="36"/>
      <c r="K18" s="36"/>
    </row>
    <row r="19" spans="1:13" ht="12.75" customHeight="1">
      <c r="A19" s="9">
        <v>5</v>
      </c>
      <c r="C19" s="10" t="s">
        <v>30</v>
      </c>
      <c r="E19" s="36"/>
      <c r="F19" s="36"/>
      <c r="G19" s="44">
        <f>'Summary by Account'!G19</f>
        <v>-10202.720000000001</v>
      </c>
      <c r="H19" s="36"/>
      <c r="I19" s="37" t="str">
        <f>'Link In'!A26</f>
        <v>Schedule D-2.4</v>
      </c>
      <c r="J19" s="36"/>
      <c r="K19" s="36"/>
    </row>
    <row r="20" spans="1:13">
      <c r="A20" s="9">
        <v>6</v>
      </c>
      <c r="C20" s="10"/>
      <c r="E20" s="36"/>
      <c r="F20" s="36"/>
      <c r="G20" s="44"/>
      <c r="H20" s="36"/>
      <c r="I20" s="37"/>
      <c r="J20" s="36"/>
      <c r="K20" s="36"/>
    </row>
    <row r="21" spans="1:13">
      <c r="A21" s="9">
        <v>7</v>
      </c>
      <c r="C21" s="10"/>
      <c r="E21" s="36"/>
      <c r="F21" s="36"/>
      <c r="G21" s="44"/>
      <c r="H21" s="36"/>
      <c r="I21" s="37"/>
      <c r="J21" s="36"/>
      <c r="K21" s="36"/>
    </row>
    <row r="22" spans="1:13">
      <c r="A22" s="9">
        <v>8</v>
      </c>
      <c r="C22" s="5" t="s">
        <v>5</v>
      </c>
      <c r="E22" s="36"/>
      <c r="F22" s="36"/>
      <c r="G22" s="56">
        <f>SUM(G19:G21)</f>
        <v>-10202.720000000001</v>
      </c>
      <c r="H22" s="38"/>
      <c r="I22" s="38"/>
      <c r="J22" s="38"/>
      <c r="K22" s="56">
        <f>G22</f>
        <v>-10202.720000000001</v>
      </c>
      <c r="M22" s="11" t="str">
        <f>'Link In'!A26</f>
        <v>Schedule D-2.4</v>
      </c>
    </row>
    <row r="23" spans="1:13">
      <c r="A23" s="9">
        <v>9</v>
      </c>
      <c r="E23" s="36"/>
      <c r="F23" s="36"/>
      <c r="G23" s="36"/>
      <c r="H23" s="36"/>
      <c r="I23" s="36"/>
      <c r="J23" s="36"/>
      <c r="K23" s="36"/>
    </row>
    <row r="24" spans="1:13">
      <c r="A24" s="9">
        <v>10</v>
      </c>
    </row>
    <row r="25" spans="1:13" ht="15" thickBot="1">
      <c r="A25" s="9">
        <v>11</v>
      </c>
      <c r="C25" s="5" t="str">
        <f>'Link In'!C9</f>
        <v>Forecasted Year at Present Rates</v>
      </c>
      <c r="K25" s="55">
        <f>K15+K22</f>
        <v>6175.4700000000066</v>
      </c>
    </row>
    <row r="26" spans="1:13" ht="15" thickTop="1">
      <c r="A26" s="9">
        <v>12</v>
      </c>
    </row>
  </sheetData>
  <mergeCells count="4">
    <mergeCell ref="A4:M4"/>
    <mergeCell ref="A5:M5"/>
    <mergeCell ref="A6:M6"/>
    <mergeCell ref="A7:M7"/>
  </mergeCells>
  <printOptions horizontalCentered="1"/>
  <pageMargins left="0.75" right="0.75" top="1" bottom="0.75" header="0.3" footer="0.3"/>
  <pageSetup scale="89"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zoomScaleSheetLayoutView="100" workbookViewId="0">
      <selection activeCell="K25" sqref="K25"/>
    </sheetView>
  </sheetViews>
  <sheetFormatPr defaultColWidth="9.109375" defaultRowHeight="14.4"/>
  <cols>
    <col min="1" max="1" width="11.6640625" style="2" customWidth="1"/>
    <col min="2" max="2" width="1.6640625" style="2" customWidth="1"/>
    <col min="3" max="3" width="20.6640625" style="2" customWidth="1"/>
    <col min="4" max="4" width="1.6640625" style="2" customWidth="1"/>
    <col min="5" max="5" width="14.6640625" style="2" customWidth="1"/>
    <col min="6" max="6" width="1.6640625" style="2" customWidth="1"/>
    <col min="7" max="7" width="14.6640625" style="2" customWidth="1"/>
    <col min="8" max="8" width="1.6640625" style="2" customWidth="1"/>
    <col min="9" max="9" width="14.6640625" style="2" hidden="1" customWidth="1"/>
    <col min="10" max="10" width="14.6640625" style="2" customWidth="1"/>
    <col min="11" max="11" width="1.6640625" style="2" customWidth="1"/>
    <col min="12" max="16384" width="9.109375" style="2"/>
  </cols>
  <sheetData>
    <row r="1" spans="1:13">
      <c r="A1" s="1" t="s">
        <v>7</v>
      </c>
      <c r="B1" s="1"/>
      <c r="C1" s="1"/>
      <c r="D1" s="1"/>
      <c r="E1" s="1"/>
      <c r="F1" s="1"/>
      <c r="G1" s="1"/>
      <c r="H1" s="1"/>
      <c r="I1" s="1"/>
      <c r="K1" s="3"/>
      <c r="M1" s="4" t="str">
        <f>'Link In'!A25</f>
        <v>W/P - 6-5</v>
      </c>
    </row>
    <row r="2" spans="1:13">
      <c r="A2" s="1" t="s">
        <v>8</v>
      </c>
      <c r="B2" s="1"/>
      <c r="C2" s="1"/>
      <c r="D2" s="1"/>
      <c r="E2" s="1"/>
      <c r="F2" s="1"/>
      <c r="G2" s="1"/>
      <c r="H2" s="1"/>
      <c r="I2" s="1"/>
      <c r="K2" s="3"/>
      <c r="M2" s="58" t="str">
        <f ca="1">RIGHT(CELL("filename",$A$1),LEN(CELL("filename",$A$1))-SEARCH("\Exhibits",CELL("filename",$A$1),1))</f>
        <v>Exhibits\Rate Base\[KAWC 2018 Rate Case Deferred ITC.xlsx]Summary by Account</v>
      </c>
    </row>
    <row r="4" spans="1:13">
      <c r="A4" s="66" t="str">
        <f>'Link In'!A1</f>
        <v>Kentucky American Water Company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3">
      <c r="A5" s="66" t="str">
        <f>'Link In'!A3</f>
        <v>Case No. 2018-00358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3">
      <c r="A6" s="66" t="str">
        <f>'Link In'!A23</f>
        <v>Base Year Adjustment Deferred Investment Tax Credits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3">
      <c r="A7" s="67" t="str">
        <f>'Link In'!A6</f>
        <v>For the 12 Months Ending June 30, 2020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9" spans="1:13">
      <c r="A9" s="5" t="str">
        <f>'Link In'!A20</f>
        <v>Witness Responsible:   Melissa Schwarzell</v>
      </c>
    </row>
    <row r="10" spans="1:13">
      <c r="A10" s="5" t="str">
        <f>'Link In'!A15</f>
        <v>Type of Filing: __X__ Original  _____ Updated  _____ Revised</v>
      </c>
    </row>
    <row r="11" spans="1:13">
      <c r="A11" s="5"/>
    </row>
    <row r="12" spans="1:13" ht="28.8">
      <c r="A12" s="12" t="s">
        <v>14</v>
      </c>
      <c r="C12" s="12" t="s">
        <v>15</v>
      </c>
      <c r="E12" s="6" t="str">
        <f>'Link In'!B7</f>
        <v>Base Year at 2/28/19</v>
      </c>
      <c r="G12" s="6" t="s">
        <v>3</v>
      </c>
      <c r="H12" s="8"/>
      <c r="I12" s="6" t="s">
        <v>2</v>
      </c>
      <c r="J12" s="6" t="str">
        <f>'Link In'!B9</f>
        <v>Forecast Year at 6/30/2020</v>
      </c>
    </row>
    <row r="14" spans="1:13">
      <c r="A14" s="9">
        <f>'Def ITC Workpaper'!C5</f>
        <v>25510100</v>
      </c>
      <c r="C14" s="13" t="s">
        <v>24</v>
      </c>
      <c r="E14" s="57">
        <f>'Def ITC Workpaper'!G9</f>
        <v>16378.190000000008</v>
      </c>
      <c r="F14" s="38"/>
      <c r="G14" s="38">
        <f t="shared" ref="G14" si="0">J14-E14</f>
        <v>-10202.720000000001</v>
      </c>
      <c r="H14" s="38"/>
      <c r="I14" s="39" t="s">
        <v>28</v>
      </c>
      <c r="J14" s="42">
        <f>'Def ITC Workpaper'!G11</f>
        <v>6175.4700000000066</v>
      </c>
    </row>
    <row r="15" spans="1:13">
      <c r="C15" s="13"/>
      <c r="E15" s="40"/>
      <c r="F15" s="40"/>
      <c r="G15" s="40"/>
      <c r="H15" s="36"/>
      <c r="I15" s="37"/>
      <c r="J15" s="43"/>
    </row>
    <row r="16" spans="1:13">
      <c r="C16" s="13"/>
      <c r="E16" s="40"/>
      <c r="F16" s="36"/>
      <c r="G16" s="40"/>
      <c r="H16" s="36"/>
      <c r="I16" s="37"/>
      <c r="J16" s="40"/>
    </row>
    <row r="17" spans="3:10">
      <c r="C17" s="13"/>
      <c r="E17" s="40"/>
      <c r="F17" s="36"/>
      <c r="G17" s="40"/>
      <c r="H17" s="36"/>
      <c r="I17" s="37"/>
      <c r="J17" s="40"/>
    </row>
    <row r="18" spans="3:10">
      <c r="C18" s="13"/>
      <c r="E18" s="40"/>
      <c r="F18" s="36"/>
      <c r="G18" s="40"/>
      <c r="H18" s="36"/>
      <c r="I18" s="37"/>
      <c r="J18" s="40"/>
    </row>
    <row r="19" spans="3:10" ht="15" thickBot="1">
      <c r="E19" s="41">
        <f>SUM(E14:E18)</f>
        <v>16378.190000000008</v>
      </c>
      <c r="F19" s="38"/>
      <c r="G19" s="41">
        <f>SUM(G14:G18)</f>
        <v>-10202.720000000001</v>
      </c>
      <c r="H19" s="38"/>
      <c r="I19" s="38"/>
      <c r="J19" s="41">
        <f>SUM(J14:J18)</f>
        <v>6175.4700000000066</v>
      </c>
    </row>
    <row r="20" spans="3:10" ht="15" thickTop="1"/>
  </sheetData>
  <mergeCells count="4">
    <mergeCell ref="A4:K4"/>
    <mergeCell ref="A5:K5"/>
    <mergeCell ref="A6:K6"/>
    <mergeCell ref="A7:K7"/>
  </mergeCells>
  <pageMargins left="0.7" right="0.7" top="1.5" bottom="0.75" header="0.3" footer="0.3"/>
  <pageSetup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K25" sqref="K25"/>
    </sheetView>
  </sheetViews>
  <sheetFormatPr defaultColWidth="9.109375" defaultRowHeight="14.4"/>
  <cols>
    <col min="1" max="1" width="9.33203125" style="2" bestFit="1" customWidth="1"/>
    <col min="2" max="2" width="9.88671875" style="2" customWidth="1"/>
    <col min="3" max="3" width="12.44140625" style="2" bestFit="1" customWidth="1"/>
    <col min="4" max="4" width="8.6640625" style="2" customWidth="1"/>
    <col min="5" max="5" width="24.88671875" style="2" bestFit="1" customWidth="1"/>
    <col min="6" max="6" width="1.6640625" style="2" customWidth="1"/>
    <col min="7" max="7" width="9" style="2" bestFit="1" customWidth="1"/>
    <col min="8" max="8" width="14.33203125" style="2" customWidth="1"/>
    <col min="9" max="9" width="9.109375" style="2"/>
    <col min="10" max="10" width="1.6640625" style="2" customWidth="1"/>
    <col min="11" max="11" width="9.109375" style="2"/>
    <col min="12" max="12" width="1.6640625" style="2" customWidth="1"/>
    <col min="13" max="13" width="9.109375" style="2"/>
    <col min="14" max="14" width="1.6640625" style="2" customWidth="1"/>
    <col min="15" max="15" width="9.109375" style="2"/>
    <col min="16" max="16" width="1.6640625" style="2" customWidth="1"/>
    <col min="17" max="17" width="9.109375" style="2"/>
    <col min="18" max="18" width="1.6640625" style="2" customWidth="1"/>
    <col min="19" max="19" width="9.109375" style="2"/>
    <col min="20" max="20" width="1.6640625" style="2" customWidth="1"/>
    <col min="21" max="21" width="9.109375" style="2"/>
    <col min="22" max="22" width="1.6640625" style="2" customWidth="1"/>
    <col min="23" max="23" width="9.109375" style="2"/>
    <col min="24" max="24" width="1.6640625" style="2" customWidth="1"/>
    <col min="25" max="25" width="9.109375" style="2"/>
    <col min="26" max="26" width="1.6640625" style="2" customWidth="1"/>
    <col min="27" max="27" width="9.109375" style="2"/>
    <col min="28" max="28" width="1.6640625" style="2" customWidth="1"/>
    <col min="29" max="29" width="9.109375" style="2"/>
    <col min="30" max="30" width="1.6640625" style="2" customWidth="1"/>
    <col min="31" max="16384" width="9.109375" style="2"/>
  </cols>
  <sheetData>
    <row r="1" spans="1:9">
      <c r="A1" s="1" t="s">
        <v>7</v>
      </c>
      <c r="B1" s="1"/>
      <c r="C1" s="1"/>
      <c r="D1" s="1"/>
      <c r="E1" s="1"/>
      <c r="F1" s="1"/>
      <c r="G1" s="1"/>
      <c r="H1" s="4" t="str">
        <f>'Link In'!A25</f>
        <v>W/P - 6-5</v>
      </c>
      <c r="I1" s="1"/>
    </row>
    <row r="2" spans="1:9">
      <c r="A2" s="1" t="s">
        <v>8</v>
      </c>
      <c r="B2" s="1"/>
      <c r="C2" s="1"/>
      <c r="D2" s="1"/>
      <c r="E2" s="1"/>
      <c r="F2" s="1"/>
      <c r="G2" s="1"/>
      <c r="H2" s="58" t="str">
        <f ca="1">RIGHT(CELL("filename",$A$1),LEN(CELL("filename",$A$1))-SEARCH("\Exhibits",CELL("filename",$A$1),1))</f>
        <v>Exhibits\Rate Base\[KAWC 2018 Rate Case Deferred ITC.xlsx]Def ITC Workpaper</v>
      </c>
      <c r="I2" s="1"/>
    </row>
    <row r="5" spans="1:9">
      <c r="A5" s="36" t="s">
        <v>22</v>
      </c>
      <c r="B5" s="46"/>
      <c r="C5" s="2">
        <v>25510100</v>
      </c>
    </row>
    <row r="8" spans="1:9">
      <c r="A8" s="36"/>
      <c r="B8" s="36"/>
      <c r="C8" s="37" t="s">
        <v>17</v>
      </c>
      <c r="D8" s="37"/>
      <c r="E8" s="36"/>
      <c r="F8" s="36"/>
      <c r="G8" s="36"/>
    </row>
    <row r="9" spans="1:9">
      <c r="A9" s="37" t="s">
        <v>18</v>
      </c>
      <c r="B9" s="37"/>
      <c r="C9" s="37" t="s">
        <v>19</v>
      </c>
      <c r="D9" s="37"/>
      <c r="E9" s="36" t="s">
        <v>20</v>
      </c>
      <c r="F9" s="36"/>
      <c r="G9" s="13">
        <f>C17</f>
        <v>16378.190000000008</v>
      </c>
    </row>
    <row r="10" spans="1:9">
      <c r="A10" s="36"/>
      <c r="B10" s="36"/>
      <c r="C10" s="36"/>
      <c r="D10" s="36"/>
      <c r="E10" s="36"/>
      <c r="F10" s="36"/>
      <c r="G10" s="36"/>
    </row>
    <row r="11" spans="1:9">
      <c r="A11" s="47">
        <v>43343</v>
      </c>
      <c r="B11" s="47"/>
      <c r="C11" s="50">
        <f>'SAP Account Balance '!F6</f>
        <v>20204.21</v>
      </c>
      <c r="D11" s="48"/>
      <c r="E11" s="36" t="s">
        <v>21</v>
      </c>
      <c r="F11" s="36"/>
      <c r="G11" s="36">
        <f>C33</f>
        <v>6175.4700000000066</v>
      </c>
    </row>
    <row r="12" spans="1:9">
      <c r="A12" s="47">
        <v>43373</v>
      </c>
      <c r="B12" s="47"/>
      <c r="C12" s="51">
        <f>+C11-'SAP Account Balance '!$F$8</f>
        <v>19566.54</v>
      </c>
      <c r="D12" s="48"/>
      <c r="E12" s="36"/>
      <c r="F12" s="36"/>
      <c r="G12" s="36"/>
    </row>
    <row r="13" spans="1:9">
      <c r="A13" s="47">
        <v>43404</v>
      </c>
      <c r="B13" s="47"/>
      <c r="C13" s="51">
        <f>+C12-'SAP Account Balance '!$F$8</f>
        <v>18928.870000000003</v>
      </c>
      <c r="D13" s="48"/>
      <c r="E13" s="49" t="s">
        <v>25</v>
      </c>
      <c r="F13" s="36"/>
      <c r="G13" s="36">
        <f>AVERAGE(C21:C33)</f>
        <v>10001.490000000007</v>
      </c>
    </row>
    <row r="14" spans="1:9">
      <c r="A14" s="47">
        <v>43434</v>
      </c>
      <c r="B14" s="47"/>
      <c r="C14" s="51">
        <f>+C13-'SAP Account Balance '!$F$8</f>
        <v>18291.200000000004</v>
      </c>
      <c r="D14" s="48"/>
      <c r="E14" s="36"/>
      <c r="F14" s="36"/>
      <c r="G14" s="36"/>
    </row>
    <row r="15" spans="1:9">
      <c r="A15" s="47">
        <v>43465</v>
      </c>
      <c r="B15" s="47"/>
      <c r="C15" s="51">
        <f>+C14-'SAP Account Balance '!$F$8</f>
        <v>17653.530000000006</v>
      </c>
      <c r="D15" s="48"/>
      <c r="E15" s="36"/>
      <c r="F15" s="36"/>
      <c r="G15" s="36"/>
    </row>
    <row r="16" spans="1:9">
      <c r="A16" s="47">
        <v>43496</v>
      </c>
      <c r="B16" s="47"/>
      <c r="C16" s="51">
        <f>+C15-'SAP Account Balance '!$F$8</f>
        <v>17015.860000000008</v>
      </c>
      <c r="D16" s="48"/>
      <c r="E16" s="36"/>
      <c r="F16" s="36"/>
      <c r="G16" s="36"/>
    </row>
    <row r="17" spans="1:7">
      <c r="A17" s="47">
        <v>43524</v>
      </c>
      <c r="B17" s="47"/>
      <c r="C17" s="51">
        <f>+C16-'SAP Account Balance '!$F$8</f>
        <v>16378.190000000008</v>
      </c>
      <c r="D17" s="48"/>
      <c r="E17" s="36"/>
      <c r="F17" s="36"/>
      <c r="G17" s="36"/>
    </row>
    <row r="18" spans="1:7">
      <c r="A18" s="47">
        <v>43555</v>
      </c>
      <c r="B18" s="47"/>
      <c r="C18" s="51">
        <f>+C17-'SAP Account Balance '!$F$8</f>
        <v>15740.520000000008</v>
      </c>
      <c r="D18" s="48"/>
      <c r="E18" s="36"/>
      <c r="F18" s="36"/>
      <c r="G18" s="36"/>
    </row>
    <row r="19" spans="1:7">
      <c r="A19" s="47">
        <v>43585</v>
      </c>
      <c r="B19" s="47"/>
      <c r="C19" s="51">
        <f>+C18-'SAP Account Balance '!$F$8</f>
        <v>15102.850000000008</v>
      </c>
      <c r="D19" s="48"/>
      <c r="E19" s="36"/>
      <c r="F19" s="36"/>
      <c r="G19" s="36"/>
    </row>
    <row r="20" spans="1:7">
      <c r="A20" s="47">
        <v>43616</v>
      </c>
      <c r="B20" s="47"/>
      <c r="C20" s="51">
        <f>+C19-'SAP Account Balance '!$F$8</f>
        <v>14465.180000000008</v>
      </c>
      <c r="D20" s="48"/>
      <c r="E20" s="36"/>
      <c r="F20" s="36"/>
      <c r="G20" s="36"/>
    </row>
    <row r="21" spans="1:7">
      <c r="A21" s="47">
        <v>43646</v>
      </c>
      <c r="B21" s="47"/>
      <c r="C21" s="51">
        <f>+C20-'SAP Account Balance '!$F$8</f>
        <v>13827.510000000007</v>
      </c>
      <c r="D21" s="48"/>
      <c r="E21" s="36"/>
      <c r="F21" s="36"/>
      <c r="G21" s="36"/>
    </row>
    <row r="22" spans="1:7">
      <c r="A22" s="47">
        <v>43677</v>
      </c>
      <c r="B22" s="47"/>
      <c r="C22" s="51">
        <f>+C21-'SAP Account Balance '!$F$8</f>
        <v>13189.840000000007</v>
      </c>
      <c r="D22" s="48"/>
      <c r="E22" s="36"/>
      <c r="F22" s="36"/>
      <c r="G22" s="36"/>
    </row>
    <row r="23" spans="1:7">
      <c r="A23" s="47">
        <v>43708</v>
      </c>
      <c r="B23" s="47"/>
      <c r="C23" s="51">
        <f>+C22-'SAP Account Balance '!$F$8</f>
        <v>12552.170000000007</v>
      </c>
      <c r="D23" s="48"/>
      <c r="G23" s="36"/>
    </row>
    <row r="24" spans="1:7">
      <c r="A24" s="47">
        <v>43738</v>
      </c>
      <c r="B24" s="47"/>
      <c r="C24" s="51">
        <f>+C23-'SAP Account Balance '!$F$8</f>
        <v>11914.500000000007</v>
      </c>
      <c r="D24" s="48"/>
      <c r="E24" s="36"/>
      <c r="F24" s="36"/>
      <c r="G24" s="36"/>
    </row>
    <row r="25" spans="1:7">
      <c r="A25" s="47">
        <v>43769</v>
      </c>
      <c r="B25" s="47"/>
      <c r="C25" s="51">
        <f>+C24-'SAP Account Balance '!$F$8</f>
        <v>11276.830000000007</v>
      </c>
      <c r="D25" s="48"/>
      <c r="E25" s="36"/>
      <c r="F25" s="36"/>
      <c r="G25" s="36"/>
    </row>
    <row r="26" spans="1:7">
      <c r="A26" s="47">
        <v>43799</v>
      </c>
      <c r="B26" s="47"/>
      <c r="C26" s="51">
        <f>+C25-'SAP Account Balance '!$F$8</f>
        <v>10639.160000000007</v>
      </c>
      <c r="D26" s="48"/>
      <c r="E26" s="36"/>
      <c r="F26" s="36"/>
      <c r="G26" s="36"/>
    </row>
    <row r="27" spans="1:7">
      <c r="A27" s="47">
        <v>43830</v>
      </c>
      <c r="B27" s="47"/>
      <c r="C27" s="51">
        <f>+C26-'SAP Account Balance '!$F$8</f>
        <v>10001.490000000007</v>
      </c>
      <c r="D27" s="48"/>
      <c r="E27" s="36"/>
      <c r="F27" s="36"/>
      <c r="G27" s="36"/>
    </row>
    <row r="28" spans="1:7">
      <c r="A28" s="47">
        <v>43861</v>
      </c>
      <c r="B28" s="47"/>
      <c r="C28" s="51">
        <f>+C27-'SAP Account Balance '!$F$8</f>
        <v>9363.820000000007</v>
      </c>
      <c r="D28" s="48"/>
      <c r="E28" s="36"/>
      <c r="F28" s="36"/>
      <c r="G28" s="36"/>
    </row>
    <row r="29" spans="1:7">
      <c r="A29" s="47">
        <v>43890</v>
      </c>
      <c r="B29" s="47"/>
      <c r="C29" s="51">
        <f>+C28-'SAP Account Balance '!$F$8</f>
        <v>8726.1500000000069</v>
      </c>
      <c r="D29" s="48"/>
      <c r="E29" s="36"/>
      <c r="F29" s="36"/>
      <c r="G29" s="36"/>
    </row>
    <row r="30" spans="1:7">
      <c r="A30" s="47">
        <v>43921</v>
      </c>
      <c r="B30" s="47"/>
      <c r="C30" s="51">
        <f>+C29-'SAP Account Balance '!$F$8</f>
        <v>8088.4800000000068</v>
      </c>
      <c r="D30" s="48"/>
      <c r="E30" s="36"/>
      <c r="F30" s="36"/>
      <c r="G30" s="36"/>
    </row>
    <row r="31" spans="1:7">
      <c r="A31" s="47">
        <v>43951</v>
      </c>
      <c r="B31" s="47"/>
      <c r="C31" s="51">
        <f>+C30-'SAP Account Balance '!$F$8</f>
        <v>7450.8100000000068</v>
      </c>
      <c r="D31" s="48"/>
      <c r="E31" s="36"/>
      <c r="F31" s="36"/>
      <c r="G31" s="36"/>
    </row>
    <row r="32" spans="1:7">
      <c r="A32" s="47">
        <v>43982</v>
      </c>
      <c r="B32" s="47"/>
      <c r="C32" s="51">
        <f>+C31-'SAP Account Balance '!$F$8</f>
        <v>6813.1400000000067</v>
      </c>
      <c r="D32" s="48"/>
      <c r="E32" s="36"/>
      <c r="F32" s="36"/>
      <c r="G32" s="36"/>
    </row>
    <row r="33" spans="1:7">
      <c r="A33" s="47">
        <v>44012</v>
      </c>
      <c r="B33" s="47"/>
      <c r="C33" s="51">
        <f>+C32-'SAP Account Balance '!$F$8</f>
        <v>6175.4700000000066</v>
      </c>
      <c r="D33" s="48"/>
      <c r="E33" s="36"/>
      <c r="F33" s="36"/>
      <c r="G33" s="36"/>
    </row>
    <row r="34" spans="1:7">
      <c r="A34" s="47"/>
      <c r="B34" s="47"/>
      <c r="C34" s="51"/>
      <c r="D34" s="48"/>
      <c r="E34" s="36"/>
      <c r="F34" s="36"/>
      <c r="G34" s="36"/>
    </row>
  </sheetData>
  <pageMargins left="0.7" right="0.7" top="0.75" bottom="0.75" header="0.3" footer="0.3"/>
  <pageSetup orientation="portrait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zoomScaleSheetLayoutView="100" workbookViewId="0">
      <selection activeCell="K25" sqref="K25"/>
    </sheetView>
  </sheetViews>
  <sheetFormatPr defaultRowHeight="14.4"/>
  <cols>
    <col min="6" max="6" width="9.6640625" bestFit="1" customWidth="1"/>
  </cols>
  <sheetData>
    <row r="1" spans="1:1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2"/>
      <c r="L1" s="4" t="str">
        <f>'Link In'!A25</f>
        <v>W/P - 6-5</v>
      </c>
    </row>
    <row r="2" spans="1:12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2"/>
      <c r="L2" s="58" t="str">
        <f ca="1">RIGHT(CELL("filename",$A$1),LEN(CELL("filename",$A$1))-SEARCH("\Exhibits",CELL("filename",$A$1),1))</f>
        <v xml:space="preserve">Exhibits\Rate Base\[KAWC 2018 Rate Case Deferred ITC.xlsx]SAP Account Balance 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4"/>
    </row>
    <row r="6" spans="1:12">
      <c r="B6" t="s">
        <v>23</v>
      </c>
      <c r="D6" s="45">
        <v>43343</v>
      </c>
      <c r="F6" s="62">
        <v>20204.21</v>
      </c>
    </row>
    <row r="8" spans="1:12">
      <c r="B8" t="s">
        <v>29</v>
      </c>
      <c r="F8" s="62">
        <v>637.66999999999996</v>
      </c>
    </row>
  </sheetData>
  <pageMargins left="0.7" right="0.7" top="0.75" bottom="0.75" header="0.3" footer="0.3"/>
  <pageSetup scale="81" orientation="portrait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Link In</vt:lpstr>
      <vt:lpstr>Link Out</vt:lpstr>
      <vt:lpstr>Exhibit</vt:lpstr>
      <vt:lpstr>Summary by Account</vt:lpstr>
      <vt:lpstr>Def ITC Workpaper</vt:lpstr>
      <vt:lpstr>SAP Account Balance </vt:lpstr>
      <vt:lpstr>'SAP Account Balance '!Print_Area</vt:lpstr>
      <vt:lpstr>'Summary by Account'!Print_Area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2018-12-03T16:12:30Z</cp:lastPrinted>
  <dcterms:created xsi:type="dcterms:W3CDTF">2012-08-27T14:54:09Z</dcterms:created>
  <dcterms:modified xsi:type="dcterms:W3CDTF">2019-01-22T14:07:13Z</dcterms:modified>
</cp:coreProperties>
</file>