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ickmhq\Documents\0.000 - Environmental Surcharge (ES)\1.00 - Six Month Reviews\0.00 - CN 2018-00338\Attachments\"/>
    </mc:Choice>
  </mc:AlternateContent>
  <bookViews>
    <workbookView xWindow="12108" yWindow="-12" windowWidth="11916" windowHeight="10152"/>
  </bookViews>
  <sheets>
    <sheet name="Item 1 Attachment" sheetId="1" r:id="rId1"/>
  </sheets>
  <definedNames>
    <definedName name="_xlnm.Print_Area" localSheetId="0">'Item 1 Attachment'!$H$10:$V$39</definedName>
    <definedName name="_xlnm.Print_Titles" localSheetId="0">'Item 1 Attachment'!$A:$G</definedName>
  </definedNames>
  <calcPr calcId="152511"/>
</workbook>
</file>

<file path=xl/calcChain.xml><?xml version="1.0" encoding="utf-8"?>
<calcChain xmlns="http://schemas.openxmlformats.org/spreadsheetml/2006/main">
  <c r="J10" i="1" l="1"/>
  <c r="J22" i="1"/>
  <c r="J27" i="1" s="1"/>
  <c r="J32" i="1" s="1"/>
  <c r="J38" i="1" s="1"/>
  <c r="H22" i="1"/>
  <c r="H27" i="1" s="1"/>
  <c r="H32" i="1" s="1"/>
  <c r="H38" i="1" s="1"/>
  <c r="A11" i="1" l="1"/>
  <c r="V22" i="1"/>
  <c r="V27" i="1" s="1"/>
  <c r="V32" i="1" s="1"/>
  <c r="V38" i="1" s="1"/>
  <c r="T22" i="1"/>
  <c r="T27" i="1" s="1"/>
  <c r="T32" i="1" s="1"/>
  <c r="T38" i="1" s="1"/>
  <c r="R22" i="1"/>
  <c r="R27" i="1" s="1"/>
  <c r="R32" i="1" s="1"/>
  <c r="R38" i="1" s="1"/>
  <c r="P22" i="1"/>
  <c r="P27" i="1" s="1"/>
  <c r="P32" i="1" s="1"/>
  <c r="P38" i="1" s="1"/>
  <c r="N22" i="1"/>
  <c r="N27" i="1" s="1"/>
  <c r="N32" i="1" s="1"/>
  <c r="N38" i="1" s="1"/>
  <c r="L22" i="1"/>
  <c r="L27" i="1" s="1"/>
  <c r="L32" i="1" s="1"/>
  <c r="L38" i="1" s="1"/>
  <c r="L10" i="1" l="1"/>
  <c r="N10" i="1" s="1"/>
  <c r="P10" i="1" s="1"/>
  <c r="R10" i="1" s="1"/>
  <c r="T10" i="1" s="1"/>
  <c r="V10" i="1" s="1"/>
</calcChain>
</file>

<file path=xl/sharedStrings.xml><?xml version="1.0" encoding="utf-8"?>
<sst xmlns="http://schemas.openxmlformats.org/spreadsheetml/2006/main" count="44" uniqueCount="28">
  <si>
    <t>Jurisdictional Surcharge Billing Factor</t>
  </si>
  <si>
    <t>Calculation of Total E(m)</t>
  </si>
  <si>
    <t>OE</t>
  </si>
  <si>
    <t>=</t>
  </si>
  <si>
    <t xml:space="preserve"> Pollution Control Operating Expenses </t>
  </si>
  <si>
    <t>BAS</t>
  </si>
  <si>
    <t>Total Proceeds from By-Product and Allowance Sales</t>
  </si>
  <si>
    <t xml:space="preserve">E(m) </t>
  </si>
  <si>
    <t>Calculation of Jurisdictional Environmental Surcharge Billing Factor</t>
  </si>
  <si>
    <t xml:space="preserve">  Jurisdictional E(m) = E(m) x Jurisdictional Allocation Ratio</t>
  </si>
  <si>
    <t xml:space="preserve">  Prior Period Adjustment (if necessary)</t>
  </si>
  <si>
    <t xml:space="preserve">  Jurisdictional Environmental Surcharge Billing Factor:</t>
  </si>
  <si>
    <t>Big Rivers Electric Corporation</t>
  </si>
  <si>
    <t>Response to Commission Staff's Initial Request for Information dated May 7, 2013</t>
  </si>
  <si>
    <t xml:space="preserve">  Adjustment for (Over)/Under Recovery</t>
  </si>
  <si>
    <t>E(m) =OE - BAS + RORB, where</t>
  </si>
  <si>
    <t>RORB</t>
  </si>
  <si>
    <t>[ (RB/12) x (RORORB) ]</t>
  </si>
  <si>
    <t xml:space="preserve">  Jurisdictional Allocation Ratio for the Month</t>
  </si>
  <si>
    <t xml:space="preserve">  Net Jurisdictional E(m) = Jurisdictional E(m) plus (Over)/Under </t>
  </si>
  <si>
    <t xml:space="preserve">                                                  plus Prior Period Adjustment(s)</t>
  </si>
  <si>
    <t xml:space="preserve">  R(m) = Average Monthly Member System Revenue for the 12 Months </t>
  </si>
  <si>
    <t xml:space="preserve">                Ending with the Current Expense Month</t>
  </si>
  <si>
    <t>CESF: E(m) / R(m); as a % of Revenue</t>
  </si>
  <si>
    <t xml:space="preserve"> </t>
  </si>
  <si>
    <t>For the Expense Months: December 2017 to July 2018</t>
  </si>
  <si>
    <t>Case No. 2018-00338</t>
  </si>
  <si>
    <t>Calculation of Total E(m) and Jurisdictional Surcharge Billing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</si>
</sst>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%"/>
    <numFmt numFmtId="167" formatCode="mmm\-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Century Schoolbook"/>
      <family val="1"/>
    </font>
    <font>
      <sz val="14"/>
      <name val="Century Schoolbook"/>
      <family val="1"/>
    </font>
    <font>
      <b/>
      <sz val="15"/>
      <name val="Century Schoolbook"/>
      <family val="1"/>
    </font>
    <font>
      <sz val="15"/>
      <name val="Century Schoolbook"/>
      <family val="1"/>
    </font>
    <font>
      <b/>
      <sz val="18"/>
      <name val="Century Schoolbook"/>
      <family val="1"/>
    </font>
    <font>
      <sz val="18"/>
      <name val="Century Schoolbook"/>
      <family val="1"/>
    </font>
    <font>
      <b/>
      <sz val="16"/>
      <name val="Century Schoolbook"/>
      <family val="1"/>
    </font>
    <font>
      <sz val="16"/>
      <name val="Century Schoolbook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Border="1" applyProtection="1"/>
    <xf numFmtId="0" fontId="4" fillId="2" borderId="0" xfId="0" quotePrefix="1" applyFont="1" applyFill="1" applyAlignment="1" applyProtection="1">
      <alignment horizontal="left"/>
    </xf>
    <xf numFmtId="0" fontId="6" fillId="2" borderId="0" xfId="0" applyFont="1" applyFill="1" applyProtection="1"/>
    <xf numFmtId="0" fontId="6" fillId="2" borderId="0" xfId="0" applyFont="1" applyFill="1" applyAlignment="1" applyProtection="1"/>
    <xf numFmtId="0" fontId="7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Border="1" applyProtection="1"/>
    <xf numFmtId="0" fontId="9" fillId="2" borderId="0" xfId="0" quotePrefix="1" applyFont="1" applyFill="1" applyBorder="1" applyAlignment="1" applyProtection="1">
      <alignment horizontal="center"/>
    </xf>
    <xf numFmtId="0" fontId="9" fillId="2" borderId="0" xfId="0" quotePrefix="1" applyFont="1" applyFill="1" applyBorder="1" applyAlignment="1" applyProtection="1">
      <alignment horizontal="left"/>
    </xf>
    <xf numFmtId="167" fontId="10" fillId="2" borderId="0" xfId="0" quotePrefix="1" applyNumberFormat="1" applyFont="1" applyFill="1" applyBorder="1" applyAlignment="1" applyProtection="1">
      <alignment horizontal="center"/>
    </xf>
    <xf numFmtId="167" fontId="11" fillId="2" borderId="0" xfId="0" applyNumberFormat="1" applyFont="1" applyFill="1" applyBorder="1" applyProtection="1"/>
    <xf numFmtId="0" fontId="12" fillId="2" borderId="0" xfId="0" applyFont="1" applyFill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2" fillId="2" borderId="0" xfId="0" quotePrefix="1" applyFont="1" applyFill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5" fillId="2" borderId="1" xfId="0" quotePrefix="1" applyFont="1" applyFill="1" applyBorder="1" applyAlignment="1" applyProtection="1">
      <alignment horizontal="left"/>
    </xf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7" fillId="2" borderId="0" xfId="0" applyFont="1" applyFill="1" applyBorder="1" applyProtection="1"/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7" fillId="2" borderId="4" xfId="0" quotePrefix="1" applyFont="1" applyFill="1" applyBorder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164" fontId="7" fillId="2" borderId="0" xfId="2" applyNumberFormat="1" applyFont="1" applyFill="1" applyBorder="1" applyProtection="1"/>
    <xf numFmtId="164" fontId="7" fillId="2" borderId="5" xfId="2" applyNumberFormat="1" applyFont="1" applyFill="1" applyBorder="1" applyProtection="1"/>
    <xf numFmtId="0" fontId="7" fillId="2" borderId="6" xfId="0" applyFont="1" applyFill="1" applyBorder="1" applyProtection="1"/>
    <xf numFmtId="0" fontId="7" fillId="2" borderId="7" xfId="0" applyFont="1" applyFill="1" applyBorder="1" applyProtection="1"/>
    <xf numFmtId="0" fontId="7" fillId="2" borderId="7" xfId="0" quotePrefix="1" applyFont="1" applyFill="1" applyBorder="1" applyAlignment="1" applyProtection="1">
      <alignment horizontal="center"/>
    </xf>
    <xf numFmtId="164" fontId="7" fillId="2" borderId="7" xfId="2" applyNumberFormat="1" applyFont="1" applyFill="1" applyBorder="1" applyProtection="1"/>
    <xf numFmtId="164" fontId="7" fillId="2" borderId="8" xfId="2" applyNumberFormat="1" applyFont="1" applyFill="1" applyBorder="1" applyProtection="1"/>
    <xf numFmtId="0" fontId="5" fillId="2" borderId="0" xfId="0" applyFont="1" applyFill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166" fontId="7" fillId="2" borderId="0" xfId="0" applyNumberFormat="1" applyFont="1" applyFill="1" applyBorder="1" applyProtection="1"/>
    <xf numFmtId="0" fontId="16" fillId="2" borderId="0" xfId="0" applyFont="1" applyFill="1" applyBorder="1" applyProtection="1"/>
    <xf numFmtId="166" fontId="7" fillId="2" borderId="5" xfId="0" applyNumberFormat="1" applyFont="1" applyFill="1" applyBorder="1" applyProtection="1"/>
    <xf numFmtId="164" fontId="7" fillId="2" borderId="0" xfId="2" applyNumberFormat="1" applyFont="1" applyFill="1" applyBorder="1" applyProtection="1">
      <protection locked="0"/>
    </xf>
    <xf numFmtId="164" fontId="7" fillId="2" borderId="5" xfId="2" applyNumberFormat="1" applyFont="1" applyFill="1" applyBorder="1" applyProtection="1">
      <protection locked="0"/>
    </xf>
    <xf numFmtId="165" fontId="7" fillId="2" borderId="0" xfId="1" applyNumberFormat="1" applyFont="1" applyFill="1" applyBorder="1" applyProtection="1"/>
    <xf numFmtId="165" fontId="7" fillId="2" borderId="5" xfId="1" applyNumberFormat="1" applyFont="1" applyFill="1" applyBorder="1" applyProtection="1"/>
    <xf numFmtId="5" fontId="7" fillId="2" borderId="0" xfId="0" applyNumberFormat="1" applyFont="1" applyFill="1" applyBorder="1" applyProtection="1"/>
    <xf numFmtId="5" fontId="7" fillId="2" borderId="5" xfId="0" applyNumberFormat="1" applyFont="1" applyFill="1" applyBorder="1" applyProtection="1"/>
    <xf numFmtId="0" fontId="7" fillId="2" borderId="6" xfId="0" quotePrefix="1" applyFont="1" applyFill="1" applyBorder="1" applyAlignment="1" applyProtection="1">
      <alignment horizontal="left"/>
    </xf>
    <xf numFmtId="166" fontId="5" fillId="2" borderId="7" xfId="3" applyNumberFormat="1" applyFont="1" applyFill="1" applyBorder="1" applyProtection="1"/>
    <xf numFmtId="0" fontId="16" fillId="2" borderId="7" xfId="0" applyFont="1" applyFill="1" applyBorder="1" applyProtection="1"/>
    <xf numFmtId="166" fontId="5" fillId="2" borderId="8" xfId="3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view="pageBreakPreview" zoomScale="85" zoomScaleNormal="85" zoomScaleSheetLayoutView="85" workbookViewId="0">
      <selection activeCell="C25" sqref="C25"/>
    </sheetView>
  </sheetViews>
  <sheetFormatPr defaultColWidth="9.109375" defaultRowHeight="15.6" x14ac:dyDescent="0.3"/>
  <cols>
    <col min="1" max="1" width="4.77734375" style="4" customWidth="1"/>
    <col min="2" max="2" width="0.6640625" style="4" customWidth="1"/>
    <col min="3" max="3" width="2.33203125" style="4" customWidth="1"/>
    <col min="4" max="4" width="7.109375" style="4" customWidth="1"/>
    <col min="5" max="5" width="3.6640625" style="4" customWidth="1"/>
    <col min="6" max="6" width="60.77734375" style="4" customWidth="1"/>
    <col min="7" max="7" width="4.77734375" style="4" customWidth="1"/>
    <col min="8" max="8" width="18.33203125" style="4" customWidth="1"/>
    <col min="9" max="9" width="1.109375" style="4" customWidth="1"/>
    <col min="10" max="10" width="18.33203125" style="4" customWidth="1"/>
    <col min="11" max="11" width="1.109375" style="4" customWidth="1"/>
    <col min="12" max="12" width="18.33203125" style="4" customWidth="1"/>
    <col min="13" max="13" width="1.109375" style="4" customWidth="1"/>
    <col min="14" max="14" width="18.33203125" style="4" customWidth="1"/>
    <col min="15" max="15" width="1.109375" style="4" customWidth="1"/>
    <col min="16" max="16" width="18.33203125" style="4" customWidth="1"/>
    <col min="17" max="17" width="1.109375" style="4" customWidth="1"/>
    <col min="18" max="18" width="18.33203125" style="4" customWidth="1"/>
    <col min="19" max="19" width="1.109375" style="4" customWidth="1"/>
    <col min="20" max="20" width="18.33203125" style="4" customWidth="1"/>
    <col min="21" max="21" width="1.109375" style="4" customWidth="1"/>
    <col min="22" max="22" width="18.33203125" style="4" customWidth="1"/>
    <col min="23" max="16384" width="9.109375" style="4"/>
  </cols>
  <sheetData>
    <row r="1" spans="1:22" ht="22.05" customHeight="1" x14ac:dyDescent="0.3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22.2" hidden="1" x14ac:dyDescent="0.3">
      <c r="A2" s="20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2"/>
      <c r="N2" s="22"/>
      <c r="O2" s="22"/>
      <c r="P2" s="22"/>
      <c r="Q2" s="22"/>
      <c r="R2" s="22"/>
      <c r="S2" s="22"/>
      <c r="T2" s="22"/>
      <c r="U2" s="23"/>
      <c r="V2" s="22"/>
    </row>
    <row r="3" spans="1:22" ht="22.2" hidden="1" x14ac:dyDescent="0.3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  <c r="P3" s="22"/>
      <c r="Q3" s="22"/>
      <c r="R3" s="22"/>
      <c r="S3" s="22"/>
      <c r="T3" s="22"/>
      <c r="U3" s="23"/>
      <c r="V3" s="22"/>
    </row>
    <row r="4" spans="1:22" ht="22.05" customHeight="1" x14ac:dyDescent="0.3">
      <c r="A4" s="18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6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22" s="7" customFormat="1" ht="20.55" customHeight="1" x14ac:dyDescent="0.3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s="7" customFormat="1" ht="20.55" hidden="1" customHeight="1" x14ac:dyDescent="0.3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s="7" customFormat="1" ht="20.55" customHeight="1" x14ac:dyDescent="0.3">
      <c r="A8" s="24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s="7" customFormat="1" ht="18" customHeigh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s="7" customFormat="1" ht="18" customHeight="1" x14ac:dyDescent="0.3">
      <c r="A10" s="10">
        <v>1</v>
      </c>
      <c r="B10" s="11"/>
      <c r="G10" s="12"/>
      <c r="H10" s="16">
        <v>43100</v>
      </c>
      <c r="I10" s="17"/>
      <c r="J10" s="16">
        <f>EDATE(H10,1)</f>
        <v>43131</v>
      </c>
      <c r="K10" s="17"/>
      <c r="L10" s="16">
        <f>EDATE(J10,1)</f>
        <v>43159</v>
      </c>
      <c r="M10" s="17"/>
      <c r="N10" s="16">
        <f>EDATE(L10,1)</f>
        <v>43187</v>
      </c>
      <c r="O10" s="17"/>
      <c r="P10" s="16">
        <f>EDATE(N10,1)</f>
        <v>43218</v>
      </c>
      <c r="Q10" s="17"/>
      <c r="R10" s="16">
        <f>EDATE(P10,1)</f>
        <v>43248</v>
      </c>
      <c r="S10" s="17"/>
      <c r="T10" s="16">
        <f>EDATE(R10,1)</f>
        <v>43279</v>
      </c>
      <c r="U10" s="17"/>
      <c r="V10" s="16">
        <f>EDATE(T10,1)</f>
        <v>43309</v>
      </c>
    </row>
    <row r="11" spans="1:22" s="7" customFormat="1" ht="18" customHeight="1" x14ac:dyDescent="0.35">
      <c r="A11" s="26">
        <f>+A10+1</f>
        <v>2</v>
      </c>
      <c r="B11" s="27"/>
      <c r="C11" s="28" t="s">
        <v>1</v>
      </c>
      <c r="D11" s="29"/>
      <c r="E11" s="29"/>
      <c r="F11" s="30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</row>
    <row r="12" spans="1:22" s="7" customFormat="1" ht="6" customHeight="1" x14ac:dyDescent="0.35">
      <c r="A12" s="26"/>
      <c r="B12" s="33"/>
      <c r="C12" s="3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5"/>
    </row>
    <row r="13" spans="1:22" s="7" customFormat="1" ht="18" customHeight="1" x14ac:dyDescent="0.35">
      <c r="A13" s="26">
        <v>3</v>
      </c>
      <c r="B13" s="33"/>
      <c r="C13" s="36" t="s">
        <v>15</v>
      </c>
      <c r="D13" s="26"/>
      <c r="E13" s="37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5"/>
    </row>
    <row r="14" spans="1:22" s="7" customFormat="1" ht="18" customHeight="1" x14ac:dyDescent="0.35">
      <c r="A14" s="26">
        <v>4</v>
      </c>
      <c r="B14" s="33"/>
      <c r="C14" s="34"/>
      <c r="D14" s="38" t="s">
        <v>2</v>
      </c>
      <c r="E14" s="37" t="s">
        <v>3</v>
      </c>
      <c r="F14" s="33" t="s">
        <v>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5"/>
    </row>
    <row r="15" spans="1:22" s="7" customFormat="1" ht="18" customHeight="1" x14ac:dyDescent="0.35">
      <c r="A15" s="26">
        <v>5</v>
      </c>
      <c r="B15" s="33"/>
      <c r="C15" s="34"/>
      <c r="D15" s="38" t="s">
        <v>5</v>
      </c>
      <c r="E15" s="26" t="s">
        <v>3</v>
      </c>
      <c r="F15" s="33" t="s">
        <v>6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5"/>
    </row>
    <row r="16" spans="1:22" s="7" customFormat="1" ht="18" customHeight="1" x14ac:dyDescent="0.35">
      <c r="A16" s="26">
        <v>6</v>
      </c>
      <c r="B16" s="33"/>
      <c r="C16" s="34"/>
      <c r="D16" s="38" t="s">
        <v>16</v>
      </c>
      <c r="E16" s="26" t="s">
        <v>3</v>
      </c>
      <c r="F16" s="33" t="s">
        <v>17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5"/>
    </row>
    <row r="17" spans="1:22" s="7" customFormat="1" ht="18" customHeight="1" x14ac:dyDescent="0.35">
      <c r="A17" s="26">
        <v>7</v>
      </c>
      <c r="B17" s="33"/>
      <c r="C17" s="34"/>
      <c r="D17" s="38"/>
      <c r="E17" s="3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5"/>
    </row>
    <row r="18" spans="1:22" s="7" customFormat="1" ht="18" customHeight="1" x14ac:dyDescent="0.35">
      <c r="A18" s="26">
        <v>8</v>
      </c>
      <c r="B18" s="33"/>
      <c r="C18" s="34" t="s">
        <v>2</v>
      </c>
      <c r="D18" s="33"/>
      <c r="E18" s="33"/>
      <c r="F18" s="33"/>
      <c r="G18" s="37" t="s">
        <v>3</v>
      </c>
      <c r="H18" s="39">
        <v>2158740</v>
      </c>
      <c r="I18" s="33"/>
      <c r="J18" s="39">
        <v>2594076</v>
      </c>
      <c r="K18" s="33"/>
      <c r="L18" s="39">
        <v>2227350</v>
      </c>
      <c r="M18" s="33"/>
      <c r="N18" s="39">
        <v>2347351</v>
      </c>
      <c r="O18" s="33"/>
      <c r="P18" s="39">
        <v>2588671</v>
      </c>
      <c r="Q18" s="33"/>
      <c r="R18" s="39">
        <v>2512840</v>
      </c>
      <c r="S18" s="33"/>
      <c r="T18" s="39">
        <v>2403777</v>
      </c>
      <c r="U18" s="33"/>
      <c r="V18" s="40">
        <v>2613989</v>
      </c>
    </row>
    <row r="19" spans="1:22" s="7" customFormat="1" ht="18" customHeight="1" x14ac:dyDescent="0.35">
      <c r="A19" s="26">
        <v>9</v>
      </c>
      <c r="B19" s="33"/>
      <c r="C19" s="34" t="s">
        <v>5</v>
      </c>
      <c r="D19" s="33"/>
      <c r="E19" s="33"/>
      <c r="F19" s="33"/>
      <c r="G19" s="37" t="s">
        <v>3</v>
      </c>
      <c r="H19" s="39">
        <v>0</v>
      </c>
      <c r="I19" s="33"/>
      <c r="J19" s="39">
        <v>0</v>
      </c>
      <c r="K19" s="33"/>
      <c r="L19" s="39">
        <v>0</v>
      </c>
      <c r="M19" s="33"/>
      <c r="N19" s="39">
        <v>0</v>
      </c>
      <c r="O19" s="33"/>
      <c r="P19" s="39">
        <v>0</v>
      </c>
      <c r="Q19" s="33"/>
      <c r="R19" s="39">
        <v>55</v>
      </c>
      <c r="S19" s="33"/>
      <c r="T19" s="39">
        <v>0</v>
      </c>
      <c r="U19" s="33"/>
      <c r="V19" s="40">
        <v>0</v>
      </c>
    </row>
    <row r="20" spans="1:22" s="7" customFormat="1" ht="18" customHeight="1" x14ac:dyDescent="0.35">
      <c r="A20" s="26">
        <v>10</v>
      </c>
      <c r="B20" s="33"/>
      <c r="C20" s="34" t="s">
        <v>16</v>
      </c>
      <c r="D20" s="33"/>
      <c r="E20" s="33"/>
      <c r="F20" s="33"/>
      <c r="G20" s="37" t="s">
        <v>3</v>
      </c>
      <c r="H20" s="39">
        <v>146030</v>
      </c>
      <c r="I20" s="33"/>
      <c r="J20" s="39">
        <v>145857</v>
      </c>
      <c r="K20" s="33"/>
      <c r="L20" s="39">
        <v>148600</v>
      </c>
      <c r="M20" s="33"/>
      <c r="N20" s="39">
        <v>145824</v>
      </c>
      <c r="O20" s="33"/>
      <c r="P20" s="39">
        <v>156343</v>
      </c>
      <c r="Q20" s="33"/>
      <c r="R20" s="39">
        <v>139960</v>
      </c>
      <c r="S20" s="33"/>
      <c r="T20" s="39">
        <v>141156</v>
      </c>
      <c r="U20" s="33"/>
      <c r="V20" s="40">
        <v>139913</v>
      </c>
    </row>
    <row r="21" spans="1:22" s="7" customFormat="1" ht="18" customHeight="1" x14ac:dyDescent="0.35">
      <c r="A21" s="26">
        <v>11</v>
      </c>
      <c r="B21" s="33"/>
      <c r="C21" s="3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5"/>
    </row>
    <row r="22" spans="1:22" s="7" customFormat="1" ht="18" customHeight="1" x14ac:dyDescent="0.35">
      <c r="A22" s="26">
        <v>12</v>
      </c>
      <c r="B22" s="33"/>
      <c r="C22" s="41" t="s">
        <v>7</v>
      </c>
      <c r="D22" s="42"/>
      <c r="E22" s="42"/>
      <c r="F22" s="42"/>
      <c r="G22" s="43" t="s">
        <v>3</v>
      </c>
      <c r="H22" s="44">
        <f>H18-H19+H20</f>
        <v>2304770</v>
      </c>
      <c r="I22" s="42"/>
      <c r="J22" s="44">
        <f>J18-J19+J20</f>
        <v>2739933</v>
      </c>
      <c r="K22" s="42"/>
      <c r="L22" s="44">
        <f>L18-L19+L20</f>
        <v>2375950</v>
      </c>
      <c r="M22" s="42"/>
      <c r="N22" s="44">
        <f>N18-N19+N20</f>
        <v>2493175</v>
      </c>
      <c r="O22" s="42"/>
      <c r="P22" s="44">
        <f>P18-P19+P20</f>
        <v>2745014</v>
      </c>
      <c r="Q22" s="42"/>
      <c r="R22" s="44">
        <f>R18-R19+R20</f>
        <v>2652745</v>
      </c>
      <c r="S22" s="42"/>
      <c r="T22" s="44">
        <f>T18-T19+T20</f>
        <v>2544933</v>
      </c>
      <c r="U22" s="42"/>
      <c r="V22" s="45">
        <f>V18-V19+V20</f>
        <v>2753902</v>
      </c>
    </row>
    <row r="23" spans="1:22" s="7" customFormat="1" ht="18" customHeight="1" x14ac:dyDescent="0.35">
      <c r="A23" s="26">
        <v>13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s="7" customFormat="1" ht="18" customHeight="1" x14ac:dyDescent="0.35">
      <c r="A24" s="26">
        <v>14</v>
      </c>
      <c r="B24" s="46"/>
      <c r="C24" s="47" t="s">
        <v>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</row>
    <row r="25" spans="1:22" s="7" customFormat="1" ht="6" customHeight="1" x14ac:dyDescent="0.35">
      <c r="A25" s="26"/>
      <c r="B25" s="33"/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5"/>
    </row>
    <row r="26" spans="1:22" s="7" customFormat="1" ht="18" customHeight="1" x14ac:dyDescent="0.35">
      <c r="A26" s="26">
        <v>15</v>
      </c>
      <c r="B26" s="33"/>
      <c r="C26" s="34" t="s">
        <v>18</v>
      </c>
      <c r="D26" s="33"/>
      <c r="E26" s="33"/>
      <c r="F26" s="33"/>
      <c r="G26" s="37" t="s">
        <v>3</v>
      </c>
      <c r="H26" s="48">
        <v>0.68059736999999998</v>
      </c>
      <c r="I26" s="49"/>
      <c r="J26" s="48">
        <v>0.71573299999999995</v>
      </c>
      <c r="K26" s="49"/>
      <c r="L26" s="48">
        <v>0.73447351999999999</v>
      </c>
      <c r="M26" s="49"/>
      <c r="N26" s="48">
        <v>0.67029119000000004</v>
      </c>
      <c r="O26" s="49"/>
      <c r="P26" s="48">
        <v>0.57550201000000001</v>
      </c>
      <c r="Q26" s="49"/>
      <c r="R26" s="48">
        <v>0.61140634000000005</v>
      </c>
      <c r="S26" s="49"/>
      <c r="T26" s="48">
        <v>0.65338419999999997</v>
      </c>
      <c r="U26" s="49"/>
      <c r="V26" s="50">
        <v>0.74798008999999999</v>
      </c>
    </row>
    <row r="27" spans="1:22" s="7" customFormat="1" ht="18" customHeight="1" x14ac:dyDescent="0.35">
      <c r="A27" s="26">
        <v>16</v>
      </c>
      <c r="B27" s="33"/>
      <c r="C27" s="34" t="s">
        <v>9</v>
      </c>
      <c r="D27" s="33"/>
      <c r="E27" s="33"/>
      <c r="F27" s="33"/>
      <c r="G27" s="37" t="s">
        <v>3</v>
      </c>
      <c r="H27" s="39">
        <f>ROUND(H22*H26,0)</f>
        <v>1568620</v>
      </c>
      <c r="I27" s="49"/>
      <c r="J27" s="39">
        <f>ROUND(J22*J26,0)</f>
        <v>1961060</v>
      </c>
      <c r="K27" s="49"/>
      <c r="L27" s="39">
        <f>ROUND(L22*L26,0)</f>
        <v>1745072</v>
      </c>
      <c r="M27" s="49"/>
      <c r="N27" s="39">
        <f>ROUND(N22*N26,0)</f>
        <v>1671153</v>
      </c>
      <c r="O27" s="49"/>
      <c r="P27" s="39">
        <f>ROUND(P22*P26,0)</f>
        <v>1579761</v>
      </c>
      <c r="Q27" s="49"/>
      <c r="R27" s="39">
        <f>ROUND(R22*R26,0)</f>
        <v>1621905</v>
      </c>
      <c r="S27" s="49"/>
      <c r="T27" s="39">
        <f>ROUND(T22*T26,0)</f>
        <v>1662819</v>
      </c>
      <c r="U27" s="49"/>
      <c r="V27" s="40">
        <f>ROUND(V22*V26,0)</f>
        <v>2059864</v>
      </c>
    </row>
    <row r="28" spans="1:22" s="7" customFormat="1" ht="18" customHeight="1" x14ac:dyDescent="0.35">
      <c r="A28" s="26">
        <v>17</v>
      </c>
      <c r="B28" s="33"/>
      <c r="C28" s="36" t="s">
        <v>14</v>
      </c>
      <c r="D28" s="33"/>
      <c r="E28" s="33"/>
      <c r="F28" s="33"/>
      <c r="G28" s="37" t="s">
        <v>3</v>
      </c>
      <c r="H28" s="39">
        <v>87603</v>
      </c>
      <c r="I28" s="49"/>
      <c r="J28" s="39">
        <v>-237713</v>
      </c>
      <c r="K28" s="49"/>
      <c r="L28" s="39">
        <v>-470106</v>
      </c>
      <c r="M28" s="49"/>
      <c r="N28" s="39">
        <v>-5151</v>
      </c>
      <c r="O28" s="49"/>
      <c r="P28" s="39">
        <v>19104</v>
      </c>
      <c r="Q28" s="49"/>
      <c r="R28" s="39">
        <v>243026</v>
      </c>
      <c r="S28" s="49"/>
      <c r="T28" s="39">
        <v>42297</v>
      </c>
      <c r="U28" s="49"/>
      <c r="V28" s="40">
        <v>-126147</v>
      </c>
    </row>
    <row r="29" spans="1:22" s="7" customFormat="1" ht="18" customHeight="1" x14ac:dyDescent="0.35">
      <c r="A29" s="26">
        <v>18</v>
      </c>
      <c r="B29" s="33"/>
      <c r="C29" s="36" t="s">
        <v>10</v>
      </c>
      <c r="D29" s="33"/>
      <c r="E29" s="33"/>
      <c r="F29" s="33"/>
      <c r="G29" s="37" t="s">
        <v>3</v>
      </c>
      <c r="H29" s="51">
        <v>0</v>
      </c>
      <c r="I29" s="49"/>
      <c r="J29" s="51">
        <v>0</v>
      </c>
      <c r="K29" s="49"/>
      <c r="L29" s="51">
        <v>-22348</v>
      </c>
      <c r="M29" s="49"/>
      <c r="N29" s="51">
        <v>0</v>
      </c>
      <c r="O29" s="49"/>
      <c r="P29" s="51">
        <v>0</v>
      </c>
      <c r="Q29" s="49"/>
      <c r="R29" s="51">
        <v>0</v>
      </c>
      <c r="S29" s="49"/>
      <c r="T29" s="51">
        <v>0</v>
      </c>
      <c r="U29" s="49"/>
      <c r="V29" s="52">
        <v>0</v>
      </c>
    </row>
    <row r="30" spans="1:22" s="7" customFormat="1" ht="18" customHeight="1" x14ac:dyDescent="0.35">
      <c r="A30" s="26">
        <v>19</v>
      </c>
      <c r="B30" s="33"/>
      <c r="C30" s="36"/>
      <c r="D30" s="33"/>
      <c r="E30" s="33"/>
      <c r="F30" s="33"/>
      <c r="G30" s="37"/>
      <c r="H30" s="51"/>
      <c r="I30" s="49"/>
      <c r="J30" s="51"/>
      <c r="K30" s="49"/>
      <c r="L30" s="51"/>
      <c r="M30" s="49"/>
      <c r="N30" s="51"/>
      <c r="O30" s="49"/>
      <c r="P30" s="51"/>
      <c r="Q30" s="49"/>
      <c r="R30" s="51"/>
      <c r="S30" s="49"/>
      <c r="T30" s="51"/>
      <c r="U30" s="49"/>
      <c r="V30" s="52"/>
    </row>
    <row r="31" spans="1:22" s="7" customFormat="1" ht="18" customHeight="1" x14ac:dyDescent="0.35">
      <c r="A31" s="26">
        <v>20</v>
      </c>
      <c r="B31" s="33"/>
      <c r="C31" s="36" t="s">
        <v>19</v>
      </c>
      <c r="D31" s="33"/>
      <c r="E31" s="33"/>
      <c r="F31" s="33"/>
      <c r="G31" s="33"/>
      <c r="H31" s="33"/>
      <c r="I31" s="49"/>
      <c r="J31" s="33"/>
      <c r="K31" s="49"/>
      <c r="L31" s="33"/>
      <c r="M31" s="49"/>
      <c r="N31" s="33"/>
      <c r="O31" s="49"/>
      <c r="P31" s="33"/>
      <c r="Q31" s="49"/>
      <c r="R31" s="33"/>
      <c r="S31" s="49"/>
      <c r="T31" s="33"/>
      <c r="U31" s="49"/>
      <c r="V31" s="35"/>
    </row>
    <row r="32" spans="1:22" s="7" customFormat="1" ht="18" customHeight="1" x14ac:dyDescent="0.35">
      <c r="A32" s="26">
        <v>21</v>
      </c>
      <c r="B32" s="33"/>
      <c r="C32" s="36" t="s">
        <v>20</v>
      </c>
      <c r="D32" s="33"/>
      <c r="E32" s="33"/>
      <c r="F32" s="33"/>
      <c r="G32" s="37" t="s">
        <v>3</v>
      </c>
      <c r="H32" s="39">
        <f>H27+H28+H29</f>
        <v>1656223</v>
      </c>
      <c r="I32" s="49"/>
      <c r="J32" s="39">
        <f>J27+J28+J29</f>
        <v>1723347</v>
      </c>
      <c r="K32" s="49"/>
      <c r="L32" s="39">
        <f>L27+L28+L29</f>
        <v>1252618</v>
      </c>
      <c r="M32" s="49"/>
      <c r="N32" s="39">
        <f>N27+N28+N29</f>
        <v>1666002</v>
      </c>
      <c r="O32" s="49"/>
      <c r="P32" s="39">
        <f>P27+P28+P29</f>
        <v>1598865</v>
      </c>
      <c r="Q32" s="49"/>
      <c r="R32" s="39">
        <f>R27+R28+R29</f>
        <v>1864931</v>
      </c>
      <c r="S32" s="49"/>
      <c r="T32" s="39">
        <f>T27+T28+T29</f>
        <v>1705116</v>
      </c>
      <c r="U32" s="49"/>
      <c r="V32" s="40">
        <f>V27+V28+V29</f>
        <v>1933717</v>
      </c>
    </row>
    <row r="33" spans="1:22" s="7" customFormat="1" ht="18" customHeight="1" x14ac:dyDescent="0.35">
      <c r="A33" s="26">
        <v>22</v>
      </c>
      <c r="B33" s="33"/>
      <c r="C33" s="34"/>
      <c r="D33" s="33"/>
      <c r="E33" s="33"/>
      <c r="F33" s="33"/>
      <c r="G33" s="33"/>
      <c r="H33" s="33"/>
      <c r="I33" s="49"/>
      <c r="J33" s="33"/>
      <c r="K33" s="49"/>
      <c r="L33" s="33"/>
      <c r="M33" s="49"/>
      <c r="N33" s="33"/>
      <c r="O33" s="49"/>
      <c r="P33" s="33"/>
      <c r="Q33" s="49"/>
      <c r="R33" s="33"/>
      <c r="S33" s="49"/>
      <c r="T33" s="33"/>
      <c r="U33" s="49"/>
      <c r="V33" s="35"/>
    </row>
    <row r="34" spans="1:22" s="7" customFormat="1" ht="18" customHeight="1" x14ac:dyDescent="0.35">
      <c r="A34" s="26">
        <v>23</v>
      </c>
      <c r="B34" s="33"/>
      <c r="C34" s="36" t="s">
        <v>21</v>
      </c>
      <c r="D34" s="33"/>
      <c r="E34" s="33"/>
      <c r="F34" s="33"/>
      <c r="G34" s="37"/>
      <c r="H34" s="53"/>
      <c r="I34" s="49"/>
      <c r="J34" s="53"/>
      <c r="K34" s="49"/>
      <c r="L34" s="53"/>
      <c r="M34" s="49"/>
      <c r="N34" s="53"/>
      <c r="O34" s="49"/>
      <c r="P34" s="53"/>
      <c r="Q34" s="49"/>
      <c r="R34" s="53"/>
      <c r="S34" s="49"/>
      <c r="T34" s="53"/>
      <c r="U34" s="49"/>
      <c r="V34" s="54"/>
    </row>
    <row r="35" spans="1:22" s="7" customFormat="1" ht="18" customHeight="1" x14ac:dyDescent="0.35">
      <c r="A35" s="26">
        <v>24</v>
      </c>
      <c r="B35" s="33"/>
      <c r="C35" s="34" t="s">
        <v>22</v>
      </c>
      <c r="D35" s="33"/>
      <c r="E35" s="33"/>
      <c r="F35" s="33"/>
      <c r="G35" s="37" t="s">
        <v>3</v>
      </c>
      <c r="H35" s="39">
        <v>19070246</v>
      </c>
      <c r="I35" s="49"/>
      <c r="J35" s="39">
        <v>19336142</v>
      </c>
      <c r="K35" s="49"/>
      <c r="L35" s="39">
        <v>19477512</v>
      </c>
      <c r="M35" s="49"/>
      <c r="N35" s="39">
        <v>19529283</v>
      </c>
      <c r="O35" s="49"/>
      <c r="P35" s="39">
        <v>19635004</v>
      </c>
      <c r="Q35" s="49"/>
      <c r="R35" s="39">
        <v>19797192</v>
      </c>
      <c r="S35" s="49"/>
      <c r="T35" s="39">
        <v>19907246</v>
      </c>
      <c r="U35" s="49"/>
      <c r="V35" s="40">
        <v>19892355</v>
      </c>
    </row>
    <row r="36" spans="1:22" s="7" customFormat="1" ht="18" customHeight="1" x14ac:dyDescent="0.35">
      <c r="A36" s="26">
        <v>25</v>
      </c>
      <c r="B36" s="33"/>
      <c r="C36" s="34"/>
      <c r="D36" s="33"/>
      <c r="E36" s="33"/>
      <c r="F36" s="33"/>
      <c r="G36" s="37"/>
      <c r="H36" s="55"/>
      <c r="I36" s="49"/>
      <c r="J36" s="55"/>
      <c r="K36" s="49"/>
      <c r="L36" s="55"/>
      <c r="M36" s="49"/>
      <c r="N36" s="55"/>
      <c r="O36" s="49"/>
      <c r="P36" s="55"/>
      <c r="Q36" s="49"/>
      <c r="R36" s="55"/>
      <c r="S36" s="49"/>
      <c r="T36" s="55"/>
      <c r="U36" s="49"/>
      <c r="V36" s="56"/>
    </row>
    <row r="37" spans="1:22" s="7" customFormat="1" ht="18" customHeight="1" x14ac:dyDescent="0.35">
      <c r="A37" s="26">
        <v>26</v>
      </c>
      <c r="B37" s="33"/>
      <c r="C37" s="34" t="s">
        <v>11</v>
      </c>
      <c r="D37" s="33"/>
      <c r="E37" s="33"/>
      <c r="F37" s="33"/>
      <c r="G37" s="33"/>
      <c r="H37" s="33"/>
      <c r="I37" s="49"/>
      <c r="J37" s="33"/>
      <c r="K37" s="49"/>
      <c r="L37" s="33"/>
      <c r="M37" s="49"/>
      <c r="N37" s="33"/>
      <c r="O37" s="49"/>
      <c r="P37" s="33"/>
      <c r="Q37" s="49"/>
      <c r="R37" s="33"/>
      <c r="S37" s="49"/>
      <c r="T37" s="33"/>
      <c r="U37" s="49"/>
      <c r="V37" s="35"/>
    </row>
    <row r="38" spans="1:22" s="7" customFormat="1" ht="18" customHeight="1" x14ac:dyDescent="0.35">
      <c r="A38" s="26">
        <v>27</v>
      </c>
      <c r="B38" s="33"/>
      <c r="C38" s="57" t="s">
        <v>23</v>
      </c>
      <c r="D38" s="42"/>
      <c r="E38" s="42"/>
      <c r="F38" s="42"/>
      <c r="G38" s="43" t="s">
        <v>3</v>
      </c>
      <c r="H38" s="58">
        <f>ROUND(H32/H35,8)</f>
        <v>8.6848540000000002E-2</v>
      </c>
      <c r="I38" s="59"/>
      <c r="J38" s="58">
        <f>ROUND(J32/J35,8)</f>
        <v>8.9125689999999994E-2</v>
      </c>
      <c r="K38" s="59"/>
      <c r="L38" s="58">
        <f>ROUND(L32/L35,8)</f>
        <v>6.4310989999999998E-2</v>
      </c>
      <c r="M38" s="59"/>
      <c r="N38" s="58">
        <f>ROUND(N32/N35,8)</f>
        <v>8.5307889999999997E-2</v>
      </c>
      <c r="O38" s="59"/>
      <c r="P38" s="58">
        <f>ROUND(P32/P35,8)</f>
        <v>8.1429319999999999E-2</v>
      </c>
      <c r="Q38" s="59"/>
      <c r="R38" s="58">
        <f>ROUND(R32/R35,8)</f>
        <v>9.4201789999999994E-2</v>
      </c>
      <c r="S38" s="59"/>
      <c r="T38" s="58">
        <f>ROUND(T32/T35,8)</f>
        <v>8.5653030000000005E-2</v>
      </c>
      <c r="U38" s="59"/>
      <c r="V38" s="60">
        <f>ROUND(V32/V35,8)</f>
        <v>9.7209050000000005E-2</v>
      </c>
    </row>
    <row r="39" spans="1:22" s="7" customFormat="1" ht="18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7" customFormat="1" ht="18" customHeight="1" x14ac:dyDescent="0.3">
      <c r="A40" s="10"/>
      <c r="B40" s="13"/>
      <c r="C40" s="15"/>
      <c r="D40" s="10"/>
      <c r="E40" s="14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3">
      <c r="A41" s="3" t="s">
        <v>24</v>
      </c>
      <c r="B41" s="1"/>
    </row>
    <row r="42" spans="1:22" x14ac:dyDescent="0.3">
      <c r="A42" s="1"/>
      <c r="B42" s="1"/>
    </row>
    <row r="43" spans="1:22" x14ac:dyDescent="0.3">
      <c r="J43" s="2"/>
      <c r="L43" s="2"/>
      <c r="N43" s="2"/>
      <c r="P43" s="2"/>
      <c r="R43" s="2"/>
      <c r="T43" s="2"/>
      <c r="V43" s="2"/>
    </row>
    <row r="44" spans="1:22" x14ac:dyDescent="0.3">
      <c r="J44" s="2"/>
      <c r="L44" s="2"/>
      <c r="N44" s="2"/>
      <c r="P44" s="2"/>
      <c r="R44" s="2"/>
      <c r="T44" s="2"/>
      <c r="V44" s="2"/>
    </row>
    <row r="45" spans="1:22" x14ac:dyDescent="0.3">
      <c r="J45" s="2"/>
      <c r="L45" s="2"/>
      <c r="N45" s="2"/>
      <c r="P45" s="2"/>
      <c r="R45" s="2"/>
      <c r="T45" s="2"/>
      <c r="V45" s="2"/>
    </row>
    <row r="46" spans="1:22" x14ac:dyDescent="0.3">
      <c r="J46" s="2"/>
      <c r="L46" s="2"/>
      <c r="N46" s="2"/>
      <c r="P46" s="2"/>
      <c r="R46" s="2"/>
      <c r="T46" s="2"/>
      <c r="V46" s="2"/>
    </row>
    <row r="47" spans="1:22" x14ac:dyDescent="0.3">
      <c r="J47" s="2"/>
      <c r="L47" s="2"/>
      <c r="N47" s="2"/>
      <c r="P47" s="2"/>
      <c r="R47" s="2"/>
      <c r="T47" s="2"/>
      <c r="V47" s="2"/>
    </row>
    <row r="48" spans="1:22" x14ac:dyDescent="0.3">
      <c r="J48" s="2"/>
      <c r="L48" s="2"/>
      <c r="N48" s="2"/>
      <c r="P48" s="2"/>
      <c r="R48" s="2"/>
      <c r="T48" s="2"/>
      <c r="V48" s="2"/>
    </row>
    <row r="49" spans="10:22" x14ac:dyDescent="0.3">
      <c r="J49" s="2"/>
      <c r="L49" s="2"/>
      <c r="N49" s="2"/>
      <c r="P49" s="2"/>
      <c r="R49" s="2"/>
      <c r="T49" s="2"/>
      <c r="V49" s="2"/>
    </row>
    <row r="50" spans="10:22" x14ac:dyDescent="0.3">
      <c r="J50" s="2"/>
      <c r="L50" s="2"/>
      <c r="N50" s="2"/>
      <c r="P50" s="2"/>
      <c r="R50" s="2"/>
      <c r="T50" s="2"/>
      <c r="V50" s="2"/>
    </row>
    <row r="51" spans="10:22" x14ac:dyDescent="0.3">
      <c r="J51" s="2"/>
      <c r="L51" s="2"/>
      <c r="N51" s="2"/>
      <c r="P51" s="2"/>
      <c r="R51" s="2"/>
      <c r="T51" s="2"/>
      <c r="V51" s="2"/>
    </row>
  </sheetData>
  <mergeCells count="5">
    <mergeCell ref="A1:V1"/>
    <mergeCell ref="A4:V4"/>
    <mergeCell ref="A6:V6"/>
    <mergeCell ref="A7:V7"/>
    <mergeCell ref="A8:V8"/>
  </mergeCells>
  <phoneticPr fontId="2" type="noConversion"/>
  <printOptions horizontalCentered="1"/>
  <pageMargins left="0.125" right="0.125" top="1.875" bottom="0.75" header="0.875" footer="0.375"/>
  <pageSetup scale="80" pageOrder="overThenDown" orientation="landscape" r:id="rId1"/>
  <headerFooter alignWithMargins="0">
    <oddHeader xml:space="preserve">&amp;C&amp;"Century Schoolbook,Bold"&amp;16Big Rivers Electric Corporation
Case No. 2018-00338&amp;"Arial,Regular"&amp;10
&amp;"Century Schoolbook,Bold"&amp;15Calculation of Total E(m) and Jurisdictional Surcharge Billing Factor
For the Expense Months: December 2017 to July 2018
</oddHeader>
    <oddFooter>&amp;L&amp;"Century Schoolbook,Bold"&amp;14Case No. 2018-00338
Attachment for Response to Staff's First Request Item 1
Witness: Nicholas R. Castlen
Page &amp;P of  &amp;N</oddFooter>
  </headerFooter>
  <rowBreaks count="1" manualBreakCount="1">
    <brk id="39" max="12" man="1"/>
  </rowBreaks>
  <colBreaks count="1" manualBreakCount="1">
    <brk id="15" min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 1 Attachment</vt:lpstr>
      <vt:lpstr>'Item 1 Attachment'!Print_Area</vt:lpstr>
      <vt:lpstr>'Item 1 Attachment'!Print_Titles</vt:lpstr>
    </vt:vector>
  </TitlesOfParts>
  <Company>BREC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mdavishq</dc:creator>
  <cp:lastModifiedBy>Hickman, Roger</cp:lastModifiedBy>
  <cp:lastPrinted>2018-10-16T15:21:17Z</cp:lastPrinted>
  <dcterms:created xsi:type="dcterms:W3CDTF">2010-05-27T13:28:58Z</dcterms:created>
  <dcterms:modified xsi:type="dcterms:W3CDTF">2018-10-16T15:21:21Z</dcterms:modified>
</cp:coreProperties>
</file>