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35" tabRatio="943"/>
  </bookViews>
  <sheets>
    <sheet name="Sch M-1.1-G" sheetId="82" r:id="rId1"/>
    <sheet name="Sch M-1.2-G" sheetId="81" r:id="rId2"/>
    <sheet name="Sch M-1.3 Pg.1" sheetId="5" r:id="rId3"/>
    <sheet name="Sch M-1.3 Pg. 2-11" sheetId="6" r:id="rId4"/>
  </sheets>
  <externalReferences>
    <externalReference r:id="rId5"/>
    <externalReference r:id="rId6"/>
  </externalReferences>
  <definedNames>
    <definedName name="BNE_MESSAGES_HIDDEN" localSheetId="3" hidden="1">#REF!</definedName>
    <definedName name="BNE_MESSAGES_HIDDEN" hidden="1">#REF!</definedName>
    <definedName name="DolUnitFactor">[1]ListsValues!$M$29</definedName>
    <definedName name="L_SBR_Rate_Category">[2]SBR!$C$3:$C$935</definedName>
    <definedName name="L_SBR_RateClass">[2]SBR!$E$3:$E$935</definedName>
    <definedName name="L_SBR_Revenue_Month">[2]SBR!$B$3:$B$935</definedName>
    <definedName name="L_SBR_Revenue_Total">[2]SBR!$F$3:$F$935</definedName>
    <definedName name="_xlnm.Print_Area" localSheetId="0">'Sch M-1.1-G'!$A$1:$B$43</definedName>
    <definedName name="_xlnm.Print_Area" localSheetId="1">'Sch M-1.2-G'!$A$1:$I$31</definedName>
    <definedName name="_xlnm.Print_Area" localSheetId="3">'Sch M-1.3 Pg. 2-11'!$C$1:$J$391</definedName>
    <definedName name="_xlnm.Print_Area" localSheetId="2">'Sch M-1.3 Pg.1'!$A$1:$H$42</definedName>
    <definedName name="_xlnm.Print_Titles" localSheetId="3">'Sch M-1.3 Pg. 2-11'!$1:$5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0" i="5" l="1"/>
  <c r="A39" i="5"/>
  <c r="A38" i="5"/>
  <c r="A37" i="5"/>
  <c r="B40" i="5" l="1"/>
  <c r="H40" i="5" s="1"/>
  <c r="B39" i="5"/>
  <c r="H39" i="5" s="1"/>
  <c r="B38" i="5"/>
  <c r="H38" i="5" s="1"/>
  <c r="B37" i="5" l="1"/>
  <c r="J267" i="6" l="1"/>
  <c r="J295" i="6" l="1"/>
  <c r="J179" i="6"/>
  <c r="J85" i="6"/>
  <c r="J68" i="6" l="1"/>
  <c r="J69" i="6"/>
  <c r="J279" i="6" l="1"/>
  <c r="C31" i="81" l="1"/>
  <c r="J316" i="6"/>
  <c r="J379" i="6"/>
  <c r="F375" i="6"/>
  <c r="J375" i="6" s="1"/>
  <c r="J347" i="6" l="1"/>
  <c r="F33" i="5"/>
  <c r="B31" i="81"/>
  <c r="J377" i="6"/>
  <c r="C33" i="5"/>
  <c r="G33" i="5"/>
  <c r="E31" i="81"/>
  <c r="D33" i="5"/>
  <c r="E33" i="5"/>
  <c r="I121" i="6" l="1"/>
  <c r="J378" i="6"/>
  <c r="J381" i="6" s="1"/>
  <c r="J383" i="6" s="1"/>
  <c r="J391" i="6" l="1"/>
  <c r="B33" i="5"/>
  <c r="H33" i="5" s="1"/>
  <c r="G31" i="81" s="1"/>
  <c r="I31" i="81" s="1"/>
  <c r="J281" i="6"/>
  <c r="I122" i="6"/>
  <c r="B33" i="82" l="1"/>
  <c r="J72" i="6"/>
  <c r="J280" i="6" l="1"/>
  <c r="J277" i="6"/>
  <c r="I166" i="6"/>
  <c r="J71" i="6"/>
  <c r="H37" i="5"/>
  <c r="J284" i="6" l="1"/>
  <c r="J237" i="6"/>
  <c r="J269" i="6"/>
  <c r="J66" i="6" l="1"/>
  <c r="G27" i="5" l="1"/>
  <c r="B27" i="81"/>
  <c r="J314" i="6"/>
  <c r="G29" i="5"/>
  <c r="C25" i="81" l="1"/>
  <c r="G31" i="5"/>
  <c r="B29" i="81"/>
  <c r="J345" i="6"/>
  <c r="C27" i="81"/>
  <c r="B25" i="81"/>
  <c r="G19" i="5"/>
  <c r="C23" i="81"/>
  <c r="G17" i="5"/>
  <c r="G21" i="5"/>
  <c r="E23" i="5"/>
  <c r="C29" i="81" l="1"/>
  <c r="D23" i="5"/>
  <c r="G23" i="5"/>
  <c r="F165" i="6"/>
  <c r="B23" i="81"/>
  <c r="J235" i="6"/>
  <c r="J346" i="6"/>
  <c r="J349" i="6" s="1"/>
  <c r="G15" i="5"/>
  <c r="E27" i="81"/>
  <c r="J315" i="6"/>
  <c r="G25" i="5"/>
  <c r="J166" i="6"/>
  <c r="J118" i="6"/>
  <c r="J236" i="6"/>
  <c r="J116" i="6" l="1"/>
  <c r="B17" i="81"/>
  <c r="J163" i="6"/>
  <c r="B19" i="81"/>
  <c r="J135" i="6"/>
  <c r="J351" i="6"/>
  <c r="B31" i="5" s="1"/>
  <c r="E29" i="81"/>
  <c r="I29" i="81" s="1"/>
  <c r="G35" i="5"/>
  <c r="G42" i="5" s="1"/>
  <c r="J121" i="6"/>
  <c r="B21" i="81"/>
  <c r="J215" i="6"/>
  <c r="J217" i="6" l="1"/>
  <c r="C23" i="5"/>
  <c r="J198" i="6"/>
  <c r="J200" i="6"/>
  <c r="C21" i="81"/>
  <c r="E21" i="81" s="1"/>
  <c r="E23" i="81"/>
  <c r="J122" i="6" l="1"/>
  <c r="D25" i="5" l="1"/>
  <c r="C25" i="5"/>
  <c r="F25" i="5" l="1"/>
  <c r="C29" i="5" l="1"/>
  <c r="E25" i="5"/>
  <c r="C19" i="5"/>
  <c r="D19" i="5"/>
  <c r="F27" i="5"/>
  <c r="D29" i="5"/>
  <c r="E27" i="5"/>
  <c r="C21" i="5"/>
  <c r="F29" i="5"/>
  <c r="D27" i="5"/>
  <c r="E21" i="5"/>
  <c r="C27" i="5"/>
  <c r="E29" i="5"/>
  <c r="D21" i="5"/>
  <c r="J203" i="6"/>
  <c r="D31" i="5"/>
  <c r="E31" i="5"/>
  <c r="C17" i="5"/>
  <c r="F31" i="5"/>
  <c r="C15" i="5"/>
  <c r="F17" i="5"/>
  <c r="D15" i="5"/>
  <c r="D17" i="5"/>
  <c r="F15" i="5"/>
  <c r="E17" i="5"/>
  <c r="E15" i="5"/>
  <c r="C31" i="5"/>
  <c r="J266" i="6"/>
  <c r="J239" i="6"/>
  <c r="H31" i="5" l="1"/>
  <c r="G29" i="81" s="1"/>
  <c r="J74" i="6"/>
  <c r="E35" i="5"/>
  <c r="E42" i="5" s="1"/>
  <c r="F35" i="5"/>
  <c r="F42" i="5" s="1"/>
  <c r="J359" i="6"/>
  <c r="J268" i="6"/>
  <c r="E25" i="81"/>
  <c r="D35" i="5" l="1"/>
  <c r="D42" i="5" s="1"/>
  <c r="C35" i="5"/>
  <c r="C42" i="5" s="1"/>
  <c r="B31" i="82"/>
  <c r="J105" i="6"/>
  <c r="J104" i="6"/>
  <c r="J108" i="6"/>
  <c r="J107" i="6"/>
  <c r="J53" i="6"/>
  <c r="B13" i="81"/>
  <c r="J22" i="6"/>
  <c r="J155" i="6"/>
  <c r="C19" i="81"/>
  <c r="J154" i="6"/>
  <c r="J56" i="6"/>
  <c r="C17" i="81" l="1"/>
  <c r="J52" i="6"/>
  <c r="B15" i="81"/>
  <c r="C13" i="81"/>
  <c r="E13" i="81" s="1"/>
  <c r="J23" i="6"/>
  <c r="E19" i="81"/>
  <c r="J55" i="6"/>
  <c r="C15" i="81"/>
  <c r="E17" i="81" l="1"/>
  <c r="E15" i="81"/>
  <c r="J241" i="6" l="1"/>
  <c r="J249" i="6" l="1"/>
  <c r="B25" i="5"/>
  <c r="H25" i="5" l="1"/>
  <c r="G23" i="81" s="1"/>
  <c r="B25" i="82" s="1"/>
  <c r="I23" i="81" l="1"/>
  <c r="J272" i="6" l="1"/>
  <c r="J165" i="6"/>
  <c r="J168" i="6" s="1"/>
  <c r="J59" i="6" l="1"/>
  <c r="J124" i="6"/>
  <c r="J318" i="6"/>
  <c r="J158" i="6"/>
  <c r="J25" i="6" l="1"/>
  <c r="J320" i="6" l="1"/>
  <c r="J274" i="6"/>
  <c r="J286" i="6"/>
  <c r="B27" i="5" l="1"/>
  <c r="B29" i="5"/>
  <c r="J297" i="6"/>
  <c r="J328" i="6"/>
  <c r="J160" i="6"/>
  <c r="H27" i="5" l="1"/>
  <c r="G25" i="81" s="1"/>
  <c r="B27" i="82" s="1"/>
  <c r="H29" i="5"/>
  <c r="G27" i="81" s="1"/>
  <c r="J27" i="6"/>
  <c r="I25" i="81" l="1"/>
  <c r="I27" i="81"/>
  <c r="B29" i="82"/>
  <c r="J35" i="6"/>
  <c r="B15" i="5" l="1"/>
  <c r="H15" i="5" l="1"/>
  <c r="G13" i="81" l="1"/>
  <c r="B15" i="82" s="1"/>
  <c r="J111" i="6" l="1"/>
  <c r="I13" i="81"/>
  <c r="J113" i="6" l="1"/>
  <c r="J76" i="6" l="1"/>
  <c r="J61" i="6"/>
  <c r="B17" i="5" l="1"/>
  <c r="J87" i="6"/>
  <c r="H17" i="5" l="1"/>
  <c r="G15" i="81" s="1"/>
  <c r="B17" i="82" l="1"/>
  <c r="I15" i="81"/>
  <c r="J205" i="6" l="1"/>
  <c r="J219" i="6" s="1"/>
  <c r="B23" i="5" l="1"/>
  <c r="J126" i="6"/>
  <c r="H23" i="5" l="1"/>
  <c r="G21" i="81" s="1"/>
  <c r="J137" i="6"/>
  <c r="B19" i="5"/>
  <c r="H19" i="5" l="1"/>
  <c r="G17" i="81" s="1"/>
  <c r="A1" i="5"/>
  <c r="I21" i="81"/>
  <c r="B23" i="82"/>
  <c r="J170" i="6"/>
  <c r="I17" i="81" l="1"/>
  <c r="J182" i="6"/>
  <c r="B21" i="5"/>
  <c r="B19" i="82"/>
  <c r="H21" i="5" l="1"/>
  <c r="B35" i="5"/>
  <c r="B42" i="5" s="1"/>
  <c r="G19" i="81" l="1"/>
  <c r="H35" i="5"/>
  <c r="H42" i="5" s="1"/>
  <c r="I19" i="81" l="1"/>
  <c r="B21" i="82"/>
  <c r="B35" i="82" s="1"/>
  <c r="B43" i="82" l="1"/>
</calcChain>
</file>

<file path=xl/comments1.xml><?xml version="1.0" encoding="utf-8"?>
<comments xmlns="http://schemas.openxmlformats.org/spreadsheetml/2006/main">
  <authors>
    <author>Author</author>
  </authors>
  <commentList>
    <comment ref="J1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Reduced by BSC included in cashouts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TS-2 BSC is included in Retail Cashouts</t>
        </r>
      </text>
    </comment>
    <comment ref="D16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$6001 of this BSC is in the cashouts included in the Retail section.</t>
        </r>
      </text>
    </comment>
  </commentList>
</comments>
</file>

<file path=xl/sharedStrings.xml><?xml version="1.0" encoding="utf-8"?>
<sst xmlns="http://schemas.openxmlformats.org/spreadsheetml/2006/main" count="501" uniqueCount="169">
  <si>
    <t>Distribution Charge</t>
  </si>
  <si>
    <t>CGS</t>
  </si>
  <si>
    <t>IGS</t>
  </si>
  <si>
    <t>FT-I</t>
  </si>
  <si>
    <t>RGS</t>
  </si>
  <si>
    <t>MCF</t>
  </si>
  <si>
    <t>Revenue</t>
  </si>
  <si>
    <t>Rate Class</t>
  </si>
  <si>
    <t>GSC</t>
  </si>
  <si>
    <t>DSM</t>
  </si>
  <si>
    <t>Total</t>
  </si>
  <si>
    <t>Total Rate CGS</t>
  </si>
  <si>
    <t>Total Rate AAGS</t>
  </si>
  <si>
    <t>Total Rate FT</t>
  </si>
  <si>
    <t>LOUISVILLE GAS AND ELECTRIC COMPANY</t>
  </si>
  <si>
    <t>TOTAL</t>
  </si>
  <si>
    <t>Mcf</t>
  </si>
  <si>
    <t>Demand Charge</t>
  </si>
  <si>
    <t>WNA</t>
  </si>
  <si>
    <t>As Available Gas Service (AAGS)</t>
  </si>
  <si>
    <t>Calculated</t>
  </si>
  <si>
    <t>Billing Adjustments</t>
  </si>
  <si>
    <t>Present</t>
  </si>
  <si>
    <t>@ Present</t>
  </si>
  <si>
    <t>Rates</t>
  </si>
  <si>
    <t>Customer Charges</t>
  </si>
  <si>
    <t>Distribution Cost Component</t>
  </si>
  <si>
    <t>RATE CGS:</t>
  </si>
  <si>
    <t>On Peak Mcf</t>
  </si>
  <si>
    <t>Off Peak Mcf</t>
  </si>
  <si>
    <t>Administrative Charges</t>
  </si>
  <si>
    <t>RATE IGS:</t>
  </si>
  <si>
    <t>RATE FT:</t>
  </si>
  <si>
    <t>RATE PS-FT:</t>
  </si>
  <si>
    <t>Pooling Service Rate PS - FT</t>
  </si>
  <si>
    <t>AAGS</t>
  </si>
  <si>
    <t>Off-Peak</t>
  </si>
  <si>
    <t>INTRA-COMPANY SPECIAL CONTRACTS</t>
  </si>
  <si>
    <t>Customers for the 12-Month Period</t>
  </si>
  <si>
    <t>Cashout</t>
  </si>
  <si>
    <t>Base Rate</t>
  </si>
  <si>
    <t>Basic Service Charge</t>
  </si>
  <si>
    <t>Subtotal</t>
  </si>
  <si>
    <t>Correction Factor</t>
  </si>
  <si>
    <t>Basic Service Charge (meters &lt; 5000 cfh)</t>
  </si>
  <si>
    <t>Basic Service Charge (meters 5000 cfh or &gt;)</t>
  </si>
  <si>
    <t>Total Intra-Company Special Contract - Sales Service</t>
  </si>
  <si>
    <t>Intra-Company Special Contract - Sales Service</t>
  </si>
  <si>
    <t xml:space="preserve">  Subtotal</t>
  </si>
  <si>
    <t>Special Contract - Intra-Company Sales</t>
  </si>
  <si>
    <t>Total Sales to Ultimate Consumers and Inter-Company</t>
  </si>
  <si>
    <t>Current</t>
  </si>
  <si>
    <t>Other Gas Revenue</t>
  </si>
  <si>
    <t>Miscellaneous Service Revenue</t>
  </si>
  <si>
    <t>Subtotal Sales to Ultimate Consumers and Inter-Company</t>
  </si>
  <si>
    <t>Monthly Transport Customer Charge</t>
  </si>
  <si>
    <t>Mcfd</t>
  </si>
  <si>
    <t>Gas Line Tracker</t>
  </si>
  <si>
    <t>Administration Charge</t>
  </si>
  <si>
    <t>Bill Adjustments</t>
  </si>
  <si>
    <t>DATA:  __X__ BASE PERIOD  ____  FORECAST PERIOD</t>
  </si>
  <si>
    <t>TYPE OF FILING: __X__ ORIGINAL  _____ UPDATED  _____ REVISED</t>
  </si>
  <si>
    <t>WORK PAPER REFERENCE NO(S):</t>
  </si>
  <si>
    <t>Gas Supply Clause</t>
  </si>
  <si>
    <t>Demand-Side Management</t>
  </si>
  <si>
    <t>Weather Normalization Adjustment</t>
  </si>
  <si>
    <t xml:space="preserve">GLT </t>
  </si>
  <si>
    <t>Total Revenue at Present Rates</t>
  </si>
  <si>
    <t>Commercial Gas Service (CGS)</t>
  </si>
  <si>
    <t>Industrial Gas Service (IGS)</t>
  </si>
  <si>
    <t>Special Contract Intra-Company Sales</t>
  </si>
  <si>
    <t>Firm Transportation (FT)</t>
  </si>
  <si>
    <t>Distributed Generation Gas Service (DGGS)</t>
  </si>
  <si>
    <t>SCHEDULE M-1.1-G</t>
  </si>
  <si>
    <t>Page 1 of 1</t>
  </si>
  <si>
    <t>Customer Months</t>
  </si>
  <si>
    <t>Annual Revenue at Current Rates</t>
  </si>
  <si>
    <t>Average Current Bill</t>
  </si>
  <si>
    <t>SCHEDULE M-1.3-G</t>
  </si>
  <si>
    <t>Billed Mcf</t>
  </si>
  <si>
    <t>Average Consumption Mcf</t>
  </si>
  <si>
    <t>SCHEDULE M-1.2-G</t>
  </si>
  <si>
    <t>DGGS</t>
  </si>
  <si>
    <t>AAGS TS-2</t>
  </si>
  <si>
    <t>AAGS TS-2-PM</t>
  </si>
  <si>
    <t>MC</t>
  </si>
  <si>
    <t>Witness:  W. S. SEELYE</t>
  </si>
  <si>
    <t>WITNESS:   W. S. SEELYE</t>
  </si>
  <si>
    <t>BASE PERIOD REVENUES AT CURRENT GAS RATES</t>
  </si>
  <si>
    <t xml:space="preserve">AVERAGE BILL AT CURRENT GAS RATES </t>
  </si>
  <si>
    <t>SUMMARY OF BASE GAS REVENUES</t>
  </si>
  <si>
    <t>DETAILED CALCULATION OF BASE PERIOD GAS REVENUES</t>
  </si>
  <si>
    <t>Subtotal after application of Correction Factor</t>
  </si>
  <si>
    <t>Rider PS-TS-2</t>
  </si>
  <si>
    <t>Pool Manager Fee</t>
  </si>
  <si>
    <t>SUBTOTAL</t>
  </si>
  <si>
    <t>Other Operating Revenues:</t>
  </si>
  <si>
    <t>Rent from Gas Property</t>
  </si>
  <si>
    <t>Total Rate DGGS</t>
  </si>
  <si>
    <t>CGS TS-2</t>
  </si>
  <si>
    <t>FT-PM</t>
  </si>
  <si>
    <t>IGS TS-2</t>
  </si>
  <si>
    <t>IGS TS-2-PM</t>
  </si>
  <si>
    <t>LGDS</t>
  </si>
  <si>
    <t>SGSS-C</t>
  </si>
  <si>
    <t>SGSS-I</t>
  </si>
  <si>
    <t>DGGS TS-2</t>
  </si>
  <si>
    <t>FT</t>
  </si>
  <si>
    <t>TCJA Credit</t>
  </si>
  <si>
    <t>TCJA</t>
  </si>
  <si>
    <t>Total Rate LGDS</t>
  </si>
  <si>
    <t>Total Rate SGSS</t>
  </si>
  <si>
    <t>Credit</t>
  </si>
  <si>
    <t>Basic Service Charge - Low Capacity</t>
  </si>
  <si>
    <t>Basic Service Charge - High Capacity</t>
  </si>
  <si>
    <t>Subtotal - Retail</t>
  </si>
  <si>
    <t>Subtotal - TS-2 Rider</t>
  </si>
  <si>
    <t>Cashouts</t>
  </si>
  <si>
    <t>CGS TS-2-PM</t>
  </si>
  <si>
    <t>FOR THE 12 MONTHS ENDED DECEMBER 31, 2018</t>
  </si>
  <si>
    <r>
      <t>RATE AAGS:</t>
    </r>
    <r>
      <rPr>
        <sz val="10"/>
        <rFont val="Calibri"/>
        <family val="2"/>
        <scheme val="minor"/>
      </rPr>
      <t xml:space="preserve">  </t>
    </r>
  </si>
  <si>
    <t xml:space="preserve">Correction Factor = </t>
  </si>
  <si>
    <t>Correction Factor=</t>
  </si>
  <si>
    <t>Correction Factor =</t>
  </si>
  <si>
    <t>Cashouts (TS-2 BSC)</t>
  </si>
  <si>
    <t>Residential Gas Service (RGS) and Volunteer Fire Department (VFD)</t>
  </si>
  <si>
    <t>Residential Gas Service (RGS) and Volunteer Fire Dept (VFD)</t>
  </si>
  <si>
    <t>Firm Commercial Gas Service Rate (CGS)</t>
  </si>
  <si>
    <t>Firm Industrial Gas Service Rate (IGS)</t>
  </si>
  <si>
    <t>Total Rate (IGS)</t>
  </si>
  <si>
    <t>As Available Gas Service Rate (AAGS)</t>
  </si>
  <si>
    <t>Firm Transportation Service (Transportation Only) Rate (FT)</t>
  </si>
  <si>
    <t>Rate DGGS:</t>
  </si>
  <si>
    <t>Distributed Generation Gas Service (DGGS) - Sales Service</t>
  </si>
  <si>
    <t>Page 2 of 11</t>
  </si>
  <si>
    <t>Page 3 of 11</t>
  </si>
  <si>
    <t>Page 4 of 11</t>
  </si>
  <si>
    <t>Page 5 of 11</t>
  </si>
  <si>
    <t>Page 6 of 11</t>
  </si>
  <si>
    <t>Page 7 of 11</t>
  </si>
  <si>
    <t>Page 8 of 11</t>
  </si>
  <si>
    <t>Page 9 of 11</t>
  </si>
  <si>
    <t>Page 10 of 11</t>
  </si>
  <si>
    <t>Page 11 of 11</t>
  </si>
  <si>
    <t>Local Gas Delivery Service (LGDS)</t>
  </si>
  <si>
    <t>RATE LGDS:</t>
  </si>
  <si>
    <t>RATE SGSS-I:</t>
  </si>
  <si>
    <t>RATE SGSS-C:</t>
  </si>
  <si>
    <t>RATE RGS and VFD:</t>
  </si>
  <si>
    <t>PAGE 1 OF 11</t>
  </si>
  <si>
    <t>Gas Operations</t>
  </si>
  <si>
    <t>Customer Months for the 12-Month Period</t>
  </si>
  <si>
    <t>Total Rate RGS and VFD</t>
  </si>
  <si>
    <t xml:space="preserve">Subtotal </t>
  </si>
  <si>
    <t>Subtotal Rate IGS after application of Correction Factor</t>
  </si>
  <si>
    <t>Customers Months for the 12-Month Period</t>
  </si>
  <si>
    <t>CASE NO. 2018-00295</t>
  </si>
  <si>
    <t>Late Payment Charges</t>
  </si>
  <si>
    <t>Substitute Gas Sales Service - Commercial (SGSS)</t>
  </si>
  <si>
    <t>Substitute Gas Sales Service - Industrial (SGSS)</t>
  </si>
  <si>
    <t>Residential Gas Service and Volunteer Fire Dept - Rate (RGS) and Rate (VFD)</t>
  </si>
  <si>
    <t>Commercial Gas Service - Rate (CGS)</t>
  </si>
  <si>
    <t>Industrial Gas Service - Rate (IGS)</t>
  </si>
  <si>
    <t>As-Available Gas Service - Rate (AAGS)</t>
  </si>
  <si>
    <t>Firm Transportation Service (Non-Standby) Rate (FT)</t>
  </si>
  <si>
    <t>Gas Transportation Service/Firm Balancing Service Rider to Rate (CGS)</t>
  </si>
  <si>
    <t>Gas Transportation Service/Firm Balancing Service Rider to Rate (IGS)</t>
  </si>
  <si>
    <t>Gas Transportation Service Rider TS-2 to Rate (AAGS)</t>
  </si>
  <si>
    <t>Gas Transportation Service Rider TS-2 to Rate (DGGS)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</si>
</sst>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_);_(&quot;$&quot;* \(#,##0.00000\);_(&quot;$&quot;* &quot;-&quot;??_);_(@_)"/>
    <numFmt numFmtId="168" formatCode="_(* #,##0.000000_);_(* \(#,##0.000000\);_(* &quot;-&quot;??_);_(@_)"/>
    <numFmt numFmtId="169" formatCode="[$-409]mmmm\-yy;@"/>
    <numFmt numFmtId="170" formatCode="_(* #,##0.0_);_(* \(#,##0.0\);_(* &quot;-&quot;??_);_(@_)"/>
    <numFmt numFmtId="171" formatCode="General_)"/>
    <numFmt numFmtId="172" formatCode="#,##0.0_);\(#,##0.0\)"/>
    <numFmt numFmtId="173" formatCode="_(&quot;$&quot;* #,##0.0000_);_(&quot;$&quot;* \(#,##0.0000\);_(&quot;$&quot;* &quot;-&quot;??_);_(@_)"/>
    <numFmt numFmtId="174" formatCode="&quot;$&quot;#,##0\ ;\(&quot;$&quot;#,##0\)"/>
    <numFmt numFmtId="175" formatCode="_([$€-2]* #,##0.00_);_([$€-2]* \(#,##0.00\);_([$€-2]* &quot;-&quot;??_)"/>
    <numFmt numFmtId="176" formatCode="0_);\(0\)"/>
    <numFmt numFmtId="177" formatCode="_(&quot;$&quot;* #,##0.00_);_(&quot;$&quot;* \(#,##0.00\);_(&quot;$&quot;* &quot;-&quot;_);_(@_)"/>
    <numFmt numFmtId="178" formatCode="0.000000"/>
  </numFmts>
  <fonts count="6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Times New Roman"/>
      <family val="2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Arial"/>
      <family val="2"/>
    </font>
    <font>
      <sz val="10"/>
      <name val="Courier"/>
      <family val="3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Times New Roman"/>
      <family val="2"/>
    </font>
    <font>
      <sz val="11"/>
      <color indexed="20"/>
      <name val="Calibri"/>
      <family val="2"/>
    </font>
    <font>
      <sz val="11"/>
      <color rgb="FF9C0006"/>
      <name val="Times New Roman"/>
      <family val="2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Times New Roman"/>
      <family val="2"/>
    </font>
    <font>
      <i/>
      <sz val="11"/>
      <color indexed="23"/>
      <name val="Calibri"/>
      <family val="2"/>
    </font>
    <font>
      <i/>
      <sz val="11"/>
      <color rgb="FF7F7F7F"/>
      <name val="Times New Roman"/>
      <family val="2"/>
    </font>
    <font>
      <sz val="6"/>
      <name val="Arial"/>
      <family val="2"/>
    </font>
    <font>
      <sz val="11"/>
      <color indexed="17"/>
      <name val="Calibri"/>
      <family val="2"/>
    </font>
    <font>
      <sz val="11"/>
      <color rgb="FF006100"/>
      <name val="Times New Roman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sz val="11"/>
      <color indexed="62"/>
      <name val="Calibri"/>
      <family val="2"/>
    </font>
    <font>
      <sz val="11"/>
      <color rgb="FF3F3F76"/>
      <name val="Times New Roman"/>
      <family val="2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sz val="10"/>
      <name val="MS Sans Serif"/>
      <family val="2"/>
    </font>
    <font>
      <sz val="11"/>
      <color indexed="8"/>
      <name val="Times New Roman"/>
      <family val="2"/>
    </font>
    <font>
      <b/>
      <sz val="11"/>
      <color indexed="63"/>
      <name val="Calibri"/>
      <family val="2"/>
    </font>
    <font>
      <b/>
      <sz val="11"/>
      <color rgb="FF3F3F3F"/>
      <name val="Times New Roman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Times New Roman"/>
      <family val="2"/>
    </font>
    <font>
      <sz val="11"/>
      <color indexed="10"/>
      <name val="Calibri"/>
      <family val="2"/>
    </font>
    <font>
      <sz val="11"/>
      <color rgb="FFFF0000"/>
      <name val="Times New Roman"/>
      <family val="2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0"/>
      <color theme="1"/>
      <name val="Calibri"/>
      <family val="2"/>
      <scheme val="minor"/>
    </font>
    <font>
      <u val="doubleAccounting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0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2" fillId="0" borderId="0"/>
    <xf numFmtId="0" fontId="3" fillId="0" borderId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166" fontId="18" fillId="11" borderId="0" applyNumberFormat="0" applyBorder="0" applyAlignment="0" applyProtection="0"/>
    <xf numFmtId="166" fontId="18" fillId="11" borderId="0" applyNumberFormat="0" applyBorder="0" applyAlignment="0" applyProtection="0"/>
    <xf numFmtId="169" fontId="17" fillId="34" borderId="0" applyNumberFormat="0" applyBorder="0" applyAlignment="0" applyProtection="0"/>
    <xf numFmtId="169" fontId="17" fillId="34" borderId="0" applyNumberFormat="0" applyBorder="0" applyAlignment="0" applyProtection="0"/>
    <xf numFmtId="169" fontId="17" fillId="34" borderId="0" applyNumberFormat="0" applyBorder="0" applyAlignment="0" applyProtection="0"/>
    <xf numFmtId="169" fontId="17" fillId="34" borderId="0" applyNumberFormat="0" applyBorder="0" applyAlignment="0" applyProtection="0"/>
    <xf numFmtId="169" fontId="17" fillId="34" borderId="0" applyNumberFormat="0" applyBorder="0" applyAlignment="0" applyProtection="0"/>
    <xf numFmtId="169" fontId="17" fillId="34" borderId="0" applyNumberFormat="0" applyBorder="0" applyAlignment="0" applyProtection="0"/>
    <xf numFmtId="169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166" fontId="18" fillId="15" borderId="0" applyNumberFormat="0" applyBorder="0" applyAlignment="0" applyProtection="0"/>
    <xf numFmtId="166" fontId="18" fillId="15" borderId="0" applyNumberFormat="0" applyBorder="0" applyAlignment="0" applyProtection="0"/>
    <xf numFmtId="169" fontId="17" fillId="35" borderId="0" applyNumberFormat="0" applyBorder="0" applyAlignment="0" applyProtection="0"/>
    <xf numFmtId="169" fontId="17" fillId="35" borderId="0" applyNumberFormat="0" applyBorder="0" applyAlignment="0" applyProtection="0"/>
    <xf numFmtId="169" fontId="17" fillId="35" borderId="0" applyNumberFormat="0" applyBorder="0" applyAlignment="0" applyProtection="0"/>
    <xf numFmtId="169" fontId="17" fillId="35" borderId="0" applyNumberFormat="0" applyBorder="0" applyAlignment="0" applyProtection="0"/>
    <xf numFmtId="169" fontId="17" fillId="35" borderId="0" applyNumberFormat="0" applyBorder="0" applyAlignment="0" applyProtection="0"/>
    <xf numFmtId="169" fontId="17" fillId="35" borderId="0" applyNumberFormat="0" applyBorder="0" applyAlignment="0" applyProtection="0"/>
    <xf numFmtId="169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166" fontId="18" fillId="19" borderId="0" applyNumberFormat="0" applyBorder="0" applyAlignment="0" applyProtection="0"/>
    <xf numFmtId="166" fontId="18" fillId="19" borderId="0" applyNumberFormat="0" applyBorder="0" applyAlignment="0" applyProtection="0"/>
    <xf numFmtId="169" fontId="17" fillId="36" borderId="0" applyNumberFormat="0" applyBorder="0" applyAlignment="0" applyProtection="0"/>
    <xf numFmtId="169" fontId="17" fillId="36" borderId="0" applyNumberFormat="0" applyBorder="0" applyAlignment="0" applyProtection="0"/>
    <xf numFmtId="169" fontId="17" fillId="36" borderId="0" applyNumberFormat="0" applyBorder="0" applyAlignment="0" applyProtection="0"/>
    <xf numFmtId="169" fontId="17" fillId="36" borderId="0" applyNumberFormat="0" applyBorder="0" applyAlignment="0" applyProtection="0"/>
    <xf numFmtId="169" fontId="17" fillId="36" borderId="0" applyNumberFormat="0" applyBorder="0" applyAlignment="0" applyProtection="0"/>
    <xf numFmtId="169" fontId="17" fillId="36" borderId="0" applyNumberFormat="0" applyBorder="0" applyAlignment="0" applyProtection="0"/>
    <xf numFmtId="169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166" fontId="18" fillId="23" borderId="0" applyNumberFormat="0" applyBorder="0" applyAlignment="0" applyProtection="0"/>
    <xf numFmtId="166" fontId="18" fillId="23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166" fontId="18" fillId="27" borderId="0" applyNumberFormat="0" applyBorder="0" applyAlignment="0" applyProtection="0"/>
    <xf numFmtId="166" fontId="18" fillId="27" borderId="0" applyNumberFormat="0" applyBorder="0" applyAlignment="0" applyProtection="0"/>
    <xf numFmtId="169" fontId="17" fillId="38" borderId="0" applyNumberFormat="0" applyBorder="0" applyAlignment="0" applyProtection="0"/>
    <xf numFmtId="169" fontId="17" fillId="38" borderId="0" applyNumberFormat="0" applyBorder="0" applyAlignment="0" applyProtection="0"/>
    <xf numFmtId="169" fontId="17" fillId="38" borderId="0" applyNumberFormat="0" applyBorder="0" applyAlignment="0" applyProtection="0"/>
    <xf numFmtId="169" fontId="17" fillId="38" borderId="0" applyNumberFormat="0" applyBorder="0" applyAlignment="0" applyProtection="0"/>
    <xf numFmtId="169" fontId="17" fillId="38" borderId="0" applyNumberFormat="0" applyBorder="0" applyAlignment="0" applyProtection="0"/>
    <xf numFmtId="169" fontId="17" fillId="38" borderId="0" applyNumberFormat="0" applyBorder="0" applyAlignment="0" applyProtection="0"/>
    <xf numFmtId="169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66" fontId="18" fillId="31" borderId="0" applyNumberFormat="0" applyBorder="0" applyAlignment="0" applyProtection="0"/>
    <xf numFmtId="166" fontId="18" fillId="31" borderId="0" applyNumberFormat="0" applyBorder="0" applyAlignment="0" applyProtection="0"/>
    <xf numFmtId="169" fontId="17" fillId="39" borderId="0" applyNumberFormat="0" applyBorder="0" applyAlignment="0" applyProtection="0"/>
    <xf numFmtId="169" fontId="17" fillId="39" borderId="0" applyNumberFormat="0" applyBorder="0" applyAlignment="0" applyProtection="0"/>
    <xf numFmtId="169" fontId="17" fillId="39" borderId="0" applyNumberFormat="0" applyBorder="0" applyAlignment="0" applyProtection="0"/>
    <xf numFmtId="169" fontId="17" fillId="39" borderId="0" applyNumberFormat="0" applyBorder="0" applyAlignment="0" applyProtection="0"/>
    <xf numFmtId="169" fontId="17" fillId="39" borderId="0" applyNumberFormat="0" applyBorder="0" applyAlignment="0" applyProtection="0"/>
    <xf numFmtId="169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166" fontId="18" fillId="12" borderId="0" applyNumberFormat="0" applyBorder="0" applyAlignment="0" applyProtection="0"/>
    <xf numFmtId="166" fontId="18" fillId="12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166" fontId="18" fillId="16" borderId="0" applyNumberFormat="0" applyBorder="0" applyAlignment="0" applyProtection="0"/>
    <xf numFmtId="166" fontId="18" fillId="16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169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166" fontId="18" fillId="20" borderId="0" applyNumberFormat="0" applyBorder="0" applyAlignment="0" applyProtection="0"/>
    <xf numFmtId="166" fontId="18" fillId="20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169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166" fontId="18" fillId="24" borderId="0" applyNumberFormat="0" applyBorder="0" applyAlignment="0" applyProtection="0"/>
    <xf numFmtId="166" fontId="18" fillId="24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169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166" fontId="18" fillId="28" borderId="0" applyNumberFormat="0" applyBorder="0" applyAlignment="0" applyProtection="0"/>
    <xf numFmtId="166" fontId="18" fillId="28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169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166" fontId="18" fillId="32" borderId="0" applyNumberFormat="0" applyBorder="0" applyAlignment="0" applyProtection="0"/>
    <xf numFmtId="166" fontId="18" fillId="32" borderId="0" applyNumberFormat="0" applyBorder="0" applyAlignment="0" applyProtection="0"/>
    <xf numFmtId="169" fontId="17" fillId="43" borderId="0" applyNumberFormat="0" applyBorder="0" applyAlignment="0" applyProtection="0"/>
    <xf numFmtId="169" fontId="17" fillId="43" borderId="0" applyNumberFormat="0" applyBorder="0" applyAlignment="0" applyProtection="0"/>
    <xf numFmtId="169" fontId="17" fillId="43" borderId="0" applyNumberFormat="0" applyBorder="0" applyAlignment="0" applyProtection="0"/>
    <xf numFmtId="169" fontId="17" fillId="43" borderId="0" applyNumberFormat="0" applyBorder="0" applyAlignment="0" applyProtection="0"/>
    <xf numFmtId="169" fontId="17" fillId="43" borderId="0" applyNumberFormat="0" applyBorder="0" applyAlignment="0" applyProtection="0"/>
    <xf numFmtId="169" fontId="17" fillId="43" borderId="0" applyNumberFormat="0" applyBorder="0" applyAlignment="0" applyProtection="0"/>
    <xf numFmtId="169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166" fontId="20" fillId="13" borderId="0" applyNumberFormat="0" applyBorder="0" applyAlignment="0" applyProtection="0"/>
    <xf numFmtId="166" fontId="20" fillId="13" borderId="0" applyNumberFormat="0" applyBorder="0" applyAlignment="0" applyProtection="0"/>
    <xf numFmtId="169" fontId="19" fillId="44" borderId="0" applyNumberFormat="0" applyBorder="0" applyAlignment="0" applyProtection="0"/>
    <xf numFmtId="169" fontId="19" fillId="44" borderId="0" applyNumberFormat="0" applyBorder="0" applyAlignment="0" applyProtection="0"/>
    <xf numFmtId="169" fontId="19" fillId="44" borderId="0" applyNumberFormat="0" applyBorder="0" applyAlignment="0" applyProtection="0"/>
    <xf numFmtId="169" fontId="19" fillId="44" borderId="0" applyNumberFormat="0" applyBorder="0" applyAlignment="0" applyProtection="0"/>
    <xf numFmtId="169" fontId="19" fillId="44" borderId="0" applyNumberFormat="0" applyBorder="0" applyAlignment="0" applyProtection="0"/>
    <xf numFmtId="169" fontId="19" fillId="44" borderId="0" applyNumberFormat="0" applyBorder="0" applyAlignment="0" applyProtection="0"/>
    <xf numFmtId="169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166" fontId="20" fillId="17" borderId="0" applyNumberFormat="0" applyBorder="0" applyAlignment="0" applyProtection="0"/>
    <xf numFmtId="166" fontId="20" fillId="17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166" fontId="20" fillId="21" borderId="0" applyNumberFormat="0" applyBorder="0" applyAlignment="0" applyProtection="0"/>
    <xf numFmtId="166" fontId="20" fillId="21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166" fontId="20" fillId="25" borderId="0" applyNumberFormat="0" applyBorder="0" applyAlignment="0" applyProtection="0"/>
    <xf numFmtId="166" fontId="20" fillId="2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166" fontId="20" fillId="29" borderId="0" applyNumberFormat="0" applyBorder="0" applyAlignment="0" applyProtection="0"/>
    <xf numFmtId="166" fontId="20" fillId="29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166" fontId="20" fillId="33" borderId="0" applyNumberFormat="0" applyBorder="0" applyAlignment="0" applyProtection="0"/>
    <xf numFmtId="166" fontId="20" fillId="33" borderId="0" applyNumberFormat="0" applyBorder="0" applyAlignment="0" applyProtection="0"/>
    <xf numFmtId="169" fontId="19" fillId="47" borderId="0" applyNumberFormat="0" applyBorder="0" applyAlignment="0" applyProtection="0"/>
    <xf numFmtId="169" fontId="19" fillId="47" borderId="0" applyNumberFormat="0" applyBorder="0" applyAlignment="0" applyProtection="0"/>
    <xf numFmtId="169" fontId="19" fillId="47" borderId="0" applyNumberFormat="0" applyBorder="0" applyAlignment="0" applyProtection="0"/>
    <xf numFmtId="169" fontId="19" fillId="47" borderId="0" applyNumberFormat="0" applyBorder="0" applyAlignment="0" applyProtection="0"/>
    <xf numFmtId="169" fontId="19" fillId="47" borderId="0" applyNumberFormat="0" applyBorder="0" applyAlignment="0" applyProtection="0"/>
    <xf numFmtId="169" fontId="19" fillId="47" borderId="0" applyNumberFormat="0" applyBorder="0" applyAlignment="0" applyProtection="0"/>
    <xf numFmtId="169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166" fontId="20" fillId="10" borderId="0" applyNumberFormat="0" applyBorder="0" applyAlignment="0" applyProtection="0"/>
    <xf numFmtId="166" fontId="20" fillId="10" borderId="0" applyNumberFormat="0" applyBorder="0" applyAlignment="0" applyProtection="0"/>
    <xf numFmtId="169" fontId="19" fillId="48" borderId="0" applyNumberFormat="0" applyBorder="0" applyAlignment="0" applyProtection="0"/>
    <xf numFmtId="169" fontId="19" fillId="48" borderId="0" applyNumberFormat="0" applyBorder="0" applyAlignment="0" applyProtection="0"/>
    <xf numFmtId="169" fontId="19" fillId="48" borderId="0" applyNumberFormat="0" applyBorder="0" applyAlignment="0" applyProtection="0"/>
    <xf numFmtId="169" fontId="19" fillId="48" borderId="0" applyNumberFormat="0" applyBorder="0" applyAlignment="0" applyProtection="0"/>
    <xf numFmtId="169" fontId="19" fillId="48" borderId="0" applyNumberFormat="0" applyBorder="0" applyAlignment="0" applyProtection="0"/>
    <xf numFmtId="169" fontId="19" fillId="48" borderId="0" applyNumberFormat="0" applyBorder="0" applyAlignment="0" applyProtection="0"/>
    <xf numFmtId="169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166" fontId="20" fillId="14" borderId="0" applyNumberFormat="0" applyBorder="0" applyAlignment="0" applyProtection="0"/>
    <xf numFmtId="166" fontId="20" fillId="14" borderId="0" applyNumberFormat="0" applyBorder="0" applyAlignment="0" applyProtection="0"/>
    <xf numFmtId="169" fontId="19" fillId="49" borderId="0" applyNumberFormat="0" applyBorder="0" applyAlignment="0" applyProtection="0"/>
    <xf numFmtId="169" fontId="19" fillId="49" borderId="0" applyNumberFormat="0" applyBorder="0" applyAlignment="0" applyProtection="0"/>
    <xf numFmtId="169" fontId="19" fillId="49" borderId="0" applyNumberFormat="0" applyBorder="0" applyAlignment="0" applyProtection="0"/>
    <xf numFmtId="169" fontId="19" fillId="49" borderId="0" applyNumberFormat="0" applyBorder="0" applyAlignment="0" applyProtection="0"/>
    <xf numFmtId="169" fontId="19" fillId="49" borderId="0" applyNumberFormat="0" applyBorder="0" applyAlignment="0" applyProtection="0"/>
    <xf numFmtId="169" fontId="19" fillId="49" borderId="0" applyNumberFormat="0" applyBorder="0" applyAlignment="0" applyProtection="0"/>
    <xf numFmtId="169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166" fontId="20" fillId="18" borderId="0" applyNumberFormat="0" applyBorder="0" applyAlignment="0" applyProtection="0"/>
    <xf numFmtId="166" fontId="20" fillId="18" borderId="0" applyNumberFormat="0" applyBorder="0" applyAlignment="0" applyProtection="0"/>
    <xf numFmtId="169" fontId="19" fillId="50" borderId="0" applyNumberFormat="0" applyBorder="0" applyAlignment="0" applyProtection="0"/>
    <xf numFmtId="169" fontId="19" fillId="50" borderId="0" applyNumberFormat="0" applyBorder="0" applyAlignment="0" applyProtection="0"/>
    <xf numFmtId="169" fontId="19" fillId="50" borderId="0" applyNumberFormat="0" applyBorder="0" applyAlignment="0" applyProtection="0"/>
    <xf numFmtId="169" fontId="19" fillId="50" borderId="0" applyNumberFormat="0" applyBorder="0" applyAlignment="0" applyProtection="0"/>
    <xf numFmtId="169" fontId="19" fillId="50" borderId="0" applyNumberFormat="0" applyBorder="0" applyAlignment="0" applyProtection="0"/>
    <xf numFmtId="169" fontId="19" fillId="50" borderId="0" applyNumberFormat="0" applyBorder="0" applyAlignment="0" applyProtection="0"/>
    <xf numFmtId="169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166" fontId="20" fillId="22" borderId="0" applyNumberFormat="0" applyBorder="0" applyAlignment="0" applyProtection="0"/>
    <xf numFmtId="166" fontId="20" fillId="22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169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166" fontId="20" fillId="26" borderId="0" applyNumberFormat="0" applyBorder="0" applyAlignment="0" applyProtection="0"/>
    <xf numFmtId="166" fontId="20" fillId="2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169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166" fontId="20" fillId="30" borderId="0" applyNumberFormat="0" applyBorder="0" applyAlignment="0" applyProtection="0"/>
    <xf numFmtId="166" fontId="20" fillId="30" borderId="0" applyNumberFormat="0" applyBorder="0" applyAlignment="0" applyProtection="0"/>
    <xf numFmtId="169" fontId="19" fillId="51" borderId="0" applyNumberFormat="0" applyBorder="0" applyAlignment="0" applyProtection="0"/>
    <xf numFmtId="169" fontId="19" fillId="51" borderId="0" applyNumberFormat="0" applyBorder="0" applyAlignment="0" applyProtection="0"/>
    <xf numFmtId="169" fontId="19" fillId="51" borderId="0" applyNumberFormat="0" applyBorder="0" applyAlignment="0" applyProtection="0"/>
    <xf numFmtId="169" fontId="19" fillId="51" borderId="0" applyNumberFormat="0" applyBorder="0" applyAlignment="0" applyProtection="0"/>
    <xf numFmtId="169" fontId="19" fillId="51" borderId="0" applyNumberFormat="0" applyBorder="0" applyAlignment="0" applyProtection="0"/>
    <xf numFmtId="169" fontId="19" fillId="51" borderId="0" applyNumberFormat="0" applyBorder="0" applyAlignment="0" applyProtection="0"/>
    <xf numFmtId="169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166" fontId="22" fillId="4" borderId="0" applyNumberFormat="0" applyBorder="0" applyAlignment="0" applyProtection="0"/>
    <xf numFmtId="166" fontId="22" fillId="4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3" fillId="52" borderId="16" applyNumberFormat="0" applyAlignment="0" applyProtection="0"/>
    <xf numFmtId="0" fontId="23" fillId="52" borderId="16" applyNumberFormat="0" applyAlignment="0" applyProtection="0"/>
    <xf numFmtId="0" fontId="23" fillId="52" borderId="16" applyNumberFormat="0" applyAlignment="0" applyProtection="0"/>
    <xf numFmtId="0" fontId="23" fillId="52" borderId="16" applyNumberFormat="0" applyAlignment="0" applyProtection="0"/>
    <xf numFmtId="0" fontId="23" fillId="52" borderId="16" applyNumberFormat="0" applyAlignment="0" applyProtection="0"/>
    <xf numFmtId="166" fontId="24" fillId="7" borderId="8" applyNumberFormat="0" applyAlignment="0" applyProtection="0"/>
    <xf numFmtId="166" fontId="24" fillId="7" borderId="8" applyNumberFormat="0" applyAlignment="0" applyProtection="0"/>
    <xf numFmtId="169" fontId="23" fillId="52" borderId="16" applyNumberFormat="0" applyAlignment="0" applyProtection="0"/>
    <xf numFmtId="169" fontId="23" fillId="52" borderId="16" applyNumberFormat="0" applyAlignment="0" applyProtection="0"/>
    <xf numFmtId="169" fontId="23" fillId="52" borderId="16" applyNumberFormat="0" applyAlignment="0" applyProtection="0"/>
    <xf numFmtId="169" fontId="23" fillId="52" borderId="16" applyNumberFormat="0" applyAlignment="0" applyProtection="0"/>
    <xf numFmtId="169" fontId="23" fillId="52" borderId="16" applyNumberFormat="0" applyAlignment="0" applyProtection="0"/>
    <xf numFmtId="169" fontId="23" fillId="52" borderId="16" applyNumberFormat="0" applyAlignment="0" applyProtection="0"/>
    <xf numFmtId="169" fontId="23" fillId="52" borderId="16" applyNumberFormat="0" applyAlignment="0" applyProtection="0"/>
    <xf numFmtId="0" fontId="23" fillId="52" borderId="16" applyNumberFormat="0" applyAlignment="0" applyProtection="0"/>
    <xf numFmtId="0" fontId="25" fillId="53" borderId="17" applyNumberFormat="0" applyAlignment="0" applyProtection="0"/>
    <xf numFmtId="0" fontId="25" fillId="53" borderId="17" applyNumberFormat="0" applyAlignment="0" applyProtection="0"/>
    <xf numFmtId="0" fontId="25" fillId="53" borderId="17" applyNumberFormat="0" applyAlignment="0" applyProtection="0"/>
    <xf numFmtId="0" fontId="25" fillId="53" borderId="17" applyNumberFormat="0" applyAlignment="0" applyProtection="0"/>
    <xf numFmtId="0" fontId="25" fillId="53" borderId="17" applyNumberFormat="0" applyAlignment="0" applyProtection="0"/>
    <xf numFmtId="166" fontId="26" fillId="8" borderId="11" applyNumberFormat="0" applyAlignment="0" applyProtection="0"/>
    <xf numFmtId="166" fontId="26" fillId="8" borderId="11" applyNumberFormat="0" applyAlignment="0" applyProtection="0"/>
    <xf numFmtId="169" fontId="25" fillId="53" borderId="17" applyNumberFormat="0" applyAlignment="0" applyProtection="0"/>
    <xf numFmtId="169" fontId="25" fillId="53" borderId="17" applyNumberFormat="0" applyAlignment="0" applyProtection="0"/>
    <xf numFmtId="169" fontId="25" fillId="53" borderId="17" applyNumberFormat="0" applyAlignment="0" applyProtection="0"/>
    <xf numFmtId="169" fontId="25" fillId="53" borderId="17" applyNumberFormat="0" applyAlignment="0" applyProtection="0"/>
    <xf numFmtId="169" fontId="25" fillId="53" borderId="17" applyNumberFormat="0" applyAlignment="0" applyProtection="0"/>
    <xf numFmtId="169" fontId="25" fillId="53" borderId="17" applyNumberFormat="0" applyAlignment="0" applyProtection="0"/>
    <xf numFmtId="169" fontId="25" fillId="53" borderId="17" applyNumberFormat="0" applyAlignment="0" applyProtection="0"/>
    <xf numFmtId="0" fontId="25" fillId="53" borderId="1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8" fillId="0" borderId="0" applyNumberFormat="0" applyFill="0" applyBorder="0" applyAlignment="0" applyProtection="0"/>
    <xf numFmtId="166" fontId="28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9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166" fontId="1" fillId="0" borderId="0" applyProtection="0"/>
    <xf numFmtId="166" fontId="1" fillId="0" borderId="0" applyProtection="0"/>
    <xf numFmtId="0" fontId="1" fillId="0" borderId="0" applyProtection="0"/>
    <xf numFmtId="169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166" fontId="10" fillId="0" borderId="0" applyProtection="0"/>
    <xf numFmtId="166" fontId="10" fillId="0" borderId="0" applyProtection="0"/>
    <xf numFmtId="0" fontId="10" fillId="0" borderId="0" applyProtection="0"/>
    <xf numFmtId="169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166" fontId="13" fillId="0" borderId="0" applyProtection="0"/>
    <xf numFmtId="166" fontId="13" fillId="0" borderId="0" applyProtection="0"/>
    <xf numFmtId="0" fontId="13" fillId="0" borderId="0" applyProtection="0"/>
    <xf numFmtId="169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6" fontId="2" fillId="0" borderId="0" applyProtection="0"/>
    <xf numFmtId="166" fontId="2" fillId="0" borderId="0" applyProtection="0"/>
    <xf numFmtId="0" fontId="2" fillId="0" borderId="0" applyProtection="0"/>
    <xf numFmtId="169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6" fontId="3" fillId="0" borderId="0" applyProtection="0"/>
    <xf numFmtId="166" fontId="3" fillId="0" borderId="0" applyProtection="0"/>
    <xf numFmtId="0" fontId="3" fillId="0" borderId="0" applyProtection="0"/>
    <xf numFmtId="169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166" fontId="1" fillId="0" borderId="0" applyProtection="0"/>
    <xf numFmtId="166" fontId="1" fillId="0" borderId="0" applyProtection="0"/>
    <xf numFmtId="0" fontId="1" fillId="0" borderId="0" applyProtection="0"/>
    <xf numFmtId="169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166" fontId="29" fillId="0" borderId="0" applyProtection="0"/>
    <xf numFmtId="166" fontId="29" fillId="0" borderId="0" applyProtection="0"/>
    <xf numFmtId="0" fontId="29" fillId="0" borderId="0" applyProtection="0"/>
    <xf numFmtId="2" fontId="3" fillId="0" borderId="0" applyFont="0" applyFill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166" fontId="31" fillId="3" borderId="0" applyNumberFormat="0" applyBorder="0" applyAlignment="0" applyProtection="0"/>
    <xf numFmtId="166" fontId="31" fillId="3" borderId="0" applyNumberFormat="0" applyBorder="0" applyAlignment="0" applyProtection="0"/>
    <xf numFmtId="169" fontId="30" fillId="36" borderId="0" applyNumberFormat="0" applyBorder="0" applyAlignment="0" applyProtection="0"/>
    <xf numFmtId="169" fontId="30" fillId="36" borderId="0" applyNumberFormat="0" applyBorder="0" applyAlignment="0" applyProtection="0"/>
    <xf numFmtId="169" fontId="30" fillId="36" borderId="0" applyNumberFormat="0" applyBorder="0" applyAlignment="0" applyProtection="0"/>
    <xf numFmtId="169" fontId="30" fillId="36" borderId="0" applyNumberFormat="0" applyBorder="0" applyAlignment="0" applyProtection="0"/>
    <xf numFmtId="169" fontId="30" fillId="36" borderId="0" applyNumberFormat="0" applyBorder="0" applyAlignment="0" applyProtection="0"/>
    <xf numFmtId="169" fontId="30" fillId="36" borderId="0" applyNumberFormat="0" applyBorder="0" applyAlignment="0" applyProtection="0"/>
    <xf numFmtId="169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166" fontId="33" fillId="0" borderId="5" applyNumberFormat="0" applyFill="0" applyAlignment="0" applyProtection="0"/>
    <xf numFmtId="166" fontId="33" fillId="0" borderId="5" applyNumberFormat="0" applyFill="0" applyAlignment="0" applyProtection="0"/>
    <xf numFmtId="169" fontId="32" fillId="0" borderId="18" applyNumberFormat="0" applyFill="0" applyAlignment="0" applyProtection="0"/>
    <xf numFmtId="169" fontId="32" fillId="0" borderId="18" applyNumberFormat="0" applyFill="0" applyAlignment="0" applyProtection="0"/>
    <xf numFmtId="169" fontId="32" fillId="0" borderId="18" applyNumberFormat="0" applyFill="0" applyAlignment="0" applyProtection="0"/>
    <xf numFmtId="169" fontId="32" fillId="0" borderId="18" applyNumberFormat="0" applyFill="0" applyAlignment="0" applyProtection="0"/>
    <xf numFmtId="169" fontId="32" fillId="0" borderId="18" applyNumberFormat="0" applyFill="0" applyAlignment="0" applyProtection="0"/>
    <xf numFmtId="169" fontId="32" fillId="0" borderId="18" applyNumberFormat="0" applyFill="0" applyAlignment="0" applyProtection="0"/>
    <xf numFmtId="169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166" fontId="35" fillId="0" borderId="6" applyNumberFormat="0" applyFill="0" applyAlignment="0" applyProtection="0"/>
    <xf numFmtId="166" fontId="35" fillId="0" borderId="6" applyNumberFormat="0" applyFill="0" applyAlignment="0" applyProtection="0"/>
    <xf numFmtId="169" fontId="34" fillId="0" borderId="19" applyNumberFormat="0" applyFill="0" applyAlignment="0" applyProtection="0"/>
    <xf numFmtId="169" fontId="34" fillId="0" borderId="19" applyNumberFormat="0" applyFill="0" applyAlignment="0" applyProtection="0"/>
    <xf numFmtId="169" fontId="34" fillId="0" borderId="19" applyNumberFormat="0" applyFill="0" applyAlignment="0" applyProtection="0"/>
    <xf numFmtId="169" fontId="34" fillId="0" borderId="19" applyNumberFormat="0" applyFill="0" applyAlignment="0" applyProtection="0"/>
    <xf numFmtId="169" fontId="34" fillId="0" borderId="19" applyNumberFormat="0" applyFill="0" applyAlignment="0" applyProtection="0"/>
    <xf numFmtId="169" fontId="34" fillId="0" borderId="19" applyNumberFormat="0" applyFill="0" applyAlignment="0" applyProtection="0"/>
    <xf numFmtId="169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166" fontId="37" fillId="0" borderId="7" applyNumberFormat="0" applyFill="0" applyAlignment="0" applyProtection="0"/>
    <xf numFmtId="166" fontId="37" fillId="0" borderId="7" applyNumberFormat="0" applyFill="0" applyAlignment="0" applyProtection="0"/>
    <xf numFmtId="169" fontId="36" fillId="0" borderId="20" applyNumberFormat="0" applyFill="0" applyAlignment="0" applyProtection="0"/>
    <xf numFmtId="169" fontId="36" fillId="0" borderId="20" applyNumberFormat="0" applyFill="0" applyAlignment="0" applyProtection="0"/>
    <xf numFmtId="169" fontId="36" fillId="0" borderId="20" applyNumberFormat="0" applyFill="0" applyAlignment="0" applyProtection="0"/>
    <xf numFmtId="169" fontId="36" fillId="0" borderId="20" applyNumberFormat="0" applyFill="0" applyAlignment="0" applyProtection="0"/>
    <xf numFmtId="169" fontId="36" fillId="0" borderId="20" applyNumberFormat="0" applyFill="0" applyAlignment="0" applyProtection="0"/>
    <xf numFmtId="169" fontId="36" fillId="0" borderId="20" applyNumberFormat="0" applyFill="0" applyAlignment="0" applyProtection="0"/>
    <xf numFmtId="169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6" fontId="37" fillId="0" borderId="0" applyNumberFormat="0" applyFill="0" applyBorder="0" applyAlignment="0" applyProtection="0"/>
    <xf numFmtId="166" fontId="37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39" borderId="16" applyNumberFormat="0" applyAlignment="0" applyProtection="0"/>
    <xf numFmtId="0" fontId="38" fillId="39" borderId="16" applyNumberFormat="0" applyAlignment="0" applyProtection="0"/>
    <xf numFmtId="0" fontId="38" fillId="39" borderId="16" applyNumberFormat="0" applyAlignment="0" applyProtection="0"/>
    <xf numFmtId="0" fontId="38" fillId="39" borderId="16" applyNumberFormat="0" applyAlignment="0" applyProtection="0"/>
    <xf numFmtId="0" fontId="38" fillId="39" borderId="16" applyNumberFormat="0" applyAlignment="0" applyProtection="0"/>
    <xf numFmtId="166" fontId="39" fillId="6" borderId="8" applyNumberFormat="0" applyAlignment="0" applyProtection="0"/>
    <xf numFmtId="166" fontId="39" fillId="6" borderId="8" applyNumberFormat="0" applyAlignment="0" applyProtection="0"/>
    <xf numFmtId="169" fontId="38" fillId="39" borderId="16" applyNumberFormat="0" applyAlignment="0" applyProtection="0"/>
    <xf numFmtId="169" fontId="38" fillId="39" borderId="16" applyNumberFormat="0" applyAlignment="0" applyProtection="0"/>
    <xf numFmtId="169" fontId="38" fillId="39" borderId="16" applyNumberFormat="0" applyAlignment="0" applyProtection="0"/>
    <xf numFmtId="169" fontId="38" fillId="39" borderId="16" applyNumberFormat="0" applyAlignment="0" applyProtection="0"/>
    <xf numFmtId="169" fontId="38" fillId="39" borderId="16" applyNumberFormat="0" applyAlignment="0" applyProtection="0"/>
    <xf numFmtId="169" fontId="38" fillId="39" borderId="16" applyNumberFormat="0" applyAlignment="0" applyProtection="0"/>
    <xf numFmtId="169" fontId="38" fillId="39" borderId="16" applyNumberFormat="0" applyAlignment="0" applyProtection="0"/>
    <xf numFmtId="0" fontId="38" fillId="39" borderId="16" applyNumberFormat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166" fontId="41" fillId="0" borderId="10" applyNumberFormat="0" applyFill="0" applyAlignment="0" applyProtection="0"/>
    <xf numFmtId="166" fontId="41" fillId="0" borderId="10" applyNumberFormat="0" applyFill="0" applyAlignment="0" applyProtection="0"/>
    <xf numFmtId="169" fontId="40" fillId="0" borderId="21" applyNumberFormat="0" applyFill="0" applyAlignment="0" applyProtection="0"/>
    <xf numFmtId="169" fontId="40" fillId="0" borderId="21" applyNumberFormat="0" applyFill="0" applyAlignment="0" applyProtection="0"/>
    <xf numFmtId="169" fontId="40" fillId="0" borderId="21" applyNumberFormat="0" applyFill="0" applyAlignment="0" applyProtection="0"/>
    <xf numFmtId="169" fontId="40" fillId="0" borderId="21" applyNumberFormat="0" applyFill="0" applyAlignment="0" applyProtection="0"/>
    <xf numFmtId="169" fontId="40" fillId="0" borderId="21" applyNumberFormat="0" applyFill="0" applyAlignment="0" applyProtection="0"/>
    <xf numFmtId="169" fontId="40" fillId="0" borderId="21" applyNumberFormat="0" applyFill="0" applyAlignment="0" applyProtection="0"/>
    <xf numFmtId="169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166" fontId="43" fillId="5" borderId="0" applyNumberFormat="0" applyBorder="0" applyAlignment="0" applyProtection="0"/>
    <xf numFmtId="166" fontId="43" fillId="5" borderId="0" applyNumberFormat="0" applyBorder="0" applyAlignment="0" applyProtection="0"/>
    <xf numFmtId="169" fontId="42" fillId="54" borderId="0" applyNumberFormat="0" applyBorder="0" applyAlignment="0" applyProtection="0"/>
    <xf numFmtId="169" fontId="42" fillId="54" borderId="0" applyNumberFormat="0" applyBorder="0" applyAlignment="0" applyProtection="0"/>
    <xf numFmtId="169" fontId="42" fillId="54" borderId="0" applyNumberFormat="0" applyBorder="0" applyAlignment="0" applyProtection="0"/>
    <xf numFmtId="169" fontId="42" fillId="54" borderId="0" applyNumberFormat="0" applyBorder="0" applyAlignment="0" applyProtection="0"/>
    <xf numFmtId="169" fontId="42" fillId="54" borderId="0" applyNumberFormat="0" applyBorder="0" applyAlignment="0" applyProtection="0"/>
    <xf numFmtId="169" fontId="42" fillId="54" borderId="0" applyNumberFormat="0" applyBorder="0" applyAlignment="0" applyProtection="0"/>
    <xf numFmtId="169" fontId="42" fillId="54" borderId="0" applyNumberFormat="0" applyBorder="0" applyAlignment="0" applyProtection="0"/>
    <xf numFmtId="0" fontId="42" fillId="54" borderId="0" applyNumberFormat="0" applyBorder="0" applyAlignment="0" applyProtection="0"/>
    <xf numFmtId="169" fontId="3" fillId="0" borderId="0"/>
    <xf numFmtId="169" fontId="3" fillId="0" borderId="0"/>
    <xf numFmtId="16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6" fontId="3" fillId="0" borderId="0"/>
    <xf numFmtId="166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0" fontId="3" fillId="0" borderId="0"/>
    <xf numFmtId="41" fontId="16" fillId="0" borderId="0"/>
    <xf numFmtId="41" fontId="16" fillId="0" borderId="0"/>
    <xf numFmtId="41" fontId="16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6" fontId="18" fillId="0" borderId="0"/>
    <xf numFmtId="166" fontId="18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6" fontId="18" fillId="0" borderId="0"/>
    <xf numFmtId="166" fontId="18" fillId="0" borderId="0"/>
    <xf numFmtId="0" fontId="3" fillId="0" borderId="0"/>
    <xf numFmtId="166" fontId="18" fillId="0" borderId="0"/>
    <xf numFmtId="166" fontId="18" fillId="0" borderId="0"/>
    <xf numFmtId="169" fontId="3" fillId="0" borderId="0"/>
    <xf numFmtId="166" fontId="18" fillId="0" borderId="0"/>
    <xf numFmtId="166" fontId="18" fillId="0" borderId="0"/>
    <xf numFmtId="169" fontId="3" fillId="0" borderId="0"/>
    <xf numFmtId="166" fontId="18" fillId="0" borderId="0"/>
    <xf numFmtId="166" fontId="18" fillId="0" borderId="0"/>
    <xf numFmtId="169" fontId="3" fillId="0" borderId="0"/>
    <xf numFmtId="166" fontId="18" fillId="0" borderId="0"/>
    <xf numFmtId="166" fontId="18" fillId="0" borderId="0"/>
    <xf numFmtId="169" fontId="3" fillId="0" borderId="0"/>
    <xf numFmtId="166" fontId="18" fillId="0" borderId="0"/>
    <xf numFmtId="166" fontId="18" fillId="0" borderId="0"/>
    <xf numFmtId="0" fontId="45" fillId="55" borderId="22" applyNumberFormat="0" applyFont="0" applyAlignment="0" applyProtection="0"/>
    <xf numFmtId="0" fontId="45" fillId="55" borderId="22" applyNumberFormat="0" applyFont="0" applyAlignment="0" applyProtection="0"/>
    <xf numFmtId="0" fontId="45" fillId="55" borderId="22" applyNumberFormat="0" applyFont="0" applyAlignment="0" applyProtection="0"/>
    <xf numFmtId="0" fontId="45" fillId="55" borderId="22" applyNumberFormat="0" applyFont="0" applyAlignment="0" applyProtection="0"/>
    <xf numFmtId="0" fontId="45" fillId="55" borderId="22" applyNumberFormat="0" applyFont="0" applyAlignment="0" applyProtection="0"/>
    <xf numFmtId="169" fontId="45" fillId="55" borderId="22" applyNumberFormat="0" applyFont="0" applyAlignment="0" applyProtection="0"/>
    <xf numFmtId="166" fontId="45" fillId="9" borderId="12" applyNumberFormat="0" applyFont="0" applyAlignment="0" applyProtection="0"/>
    <xf numFmtId="166" fontId="45" fillId="9" borderId="12" applyNumberFormat="0" applyFont="0" applyAlignment="0" applyProtection="0"/>
    <xf numFmtId="169" fontId="45" fillId="55" borderId="22" applyNumberFormat="0" applyFont="0" applyAlignment="0" applyProtection="0"/>
    <xf numFmtId="166" fontId="45" fillId="9" borderId="12" applyNumberFormat="0" applyFont="0" applyAlignment="0" applyProtection="0"/>
    <xf numFmtId="166" fontId="45" fillId="9" borderId="12" applyNumberFormat="0" applyFont="0" applyAlignment="0" applyProtection="0"/>
    <xf numFmtId="169" fontId="45" fillId="55" borderId="22" applyNumberFormat="0" applyFont="0" applyAlignment="0" applyProtection="0"/>
    <xf numFmtId="166" fontId="45" fillId="9" borderId="12" applyNumberFormat="0" applyFont="0" applyAlignment="0" applyProtection="0"/>
    <xf numFmtId="166" fontId="45" fillId="9" borderId="12" applyNumberFormat="0" applyFont="0" applyAlignment="0" applyProtection="0"/>
    <xf numFmtId="169" fontId="45" fillId="55" borderId="22" applyNumberFormat="0" applyFont="0" applyAlignment="0" applyProtection="0"/>
    <xf numFmtId="166" fontId="45" fillId="9" borderId="12" applyNumberFormat="0" applyFont="0" applyAlignment="0" applyProtection="0"/>
    <xf numFmtId="166" fontId="45" fillId="9" borderId="12" applyNumberFormat="0" applyFont="0" applyAlignment="0" applyProtection="0"/>
    <xf numFmtId="169" fontId="45" fillId="55" borderId="22" applyNumberFormat="0" applyFont="0" applyAlignment="0" applyProtection="0"/>
    <xf numFmtId="166" fontId="45" fillId="9" borderId="12" applyNumberFormat="0" applyFont="0" applyAlignment="0" applyProtection="0"/>
    <xf numFmtId="166" fontId="45" fillId="9" borderId="12" applyNumberFormat="0" applyFont="0" applyAlignment="0" applyProtection="0"/>
    <xf numFmtId="169" fontId="45" fillId="55" borderId="22" applyNumberFormat="0" applyFont="0" applyAlignment="0" applyProtection="0"/>
    <xf numFmtId="166" fontId="45" fillId="9" borderId="12" applyNumberFormat="0" applyFont="0" applyAlignment="0" applyProtection="0"/>
    <xf numFmtId="166" fontId="45" fillId="9" borderId="12" applyNumberFormat="0" applyFont="0" applyAlignment="0" applyProtection="0"/>
    <xf numFmtId="169" fontId="45" fillId="55" borderId="22" applyNumberFormat="0" applyFont="0" applyAlignment="0" applyProtection="0"/>
    <xf numFmtId="166" fontId="45" fillId="9" borderId="12" applyNumberFormat="0" applyFont="0" applyAlignment="0" applyProtection="0"/>
    <xf numFmtId="166" fontId="45" fillId="9" borderId="12" applyNumberFormat="0" applyFont="0" applyAlignment="0" applyProtection="0"/>
    <xf numFmtId="0" fontId="45" fillId="55" borderId="22" applyNumberFormat="0" applyFont="0" applyAlignment="0" applyProtection="0"/>
    <xf numFmtId="0" fontId="46" fillId="52" borderId="23" applyNumberFormat="0" applyAlignment="0" applyProtection="0"/>
    <xf numFmtId="0" fontId="46" fillId="52" borderId="23" applyNumberFormat="0" applyAlignment="0" applyProtection="0"/>
    <xf numFmtId="0" fontId="46" fillId="52" borderId="23" applyNumberFormat="0" applyAlignment="0" applyProtection="0"/>
    <xf numFmtId="0" fontId="46" fillId="52" borderId="23" applyNumberFormat="0" applyAlignment="0" applyProtection="0"/>
    <xf numFmtId="0" fontId="46" fillId="52" borderId="23" applyNumberFormat="0" applyAlignment="0" applyProtection="0"/>
    <xf numFmtId="166" fontId="47" fillId="7" borderId="9" applyNumberFormat="0" applyAlignment="0" applyProtection="0"/>
    <xf numFmtId="166" fontId="47" fillId="7" borderId="9" applyNumberFormat="0" applyAlignment="0" applyProtection="0"/>
    <xf numFmtId="169" fontId="46" fillId="52" borderId="23" applyNumberFormat="0" applyAlignment="0" applyProtection="0"/>
    <xf numFmtId="169" fontId="46" fillId="52" borderId="23" applyNumberFormat="0" applyAlignment="0" applyProtection="0"/>
    <xf numFmtId="169" fontId="46" fillId="52" borderId="23" applyNumberFormat="0" applyAlignment="0" applyProtection="0"/>
    <xf numFmtId="169" fontId="46" fillId="52" borderId="23" applyNumberFormat="0" applyAlignment="0" applyProtection="0"/>
    <xf numFmtId="169" fontId="46" fillId="52" borderId="23" applyNumberFormat="0" applyAlignment="0" applyProtection="0"/>
    <xf numFmtId="169" fontId="46" fillId="52" borderId="23" applyNumberFormat="0" applyAlignment="0" applyProtection="0"/>
    <xf numFmtId="169" fontId="46" fillId="52" borderId="23" applyNumberFormat="0" applyAlignment="0" applyProtection="0"/>
    <xf numFmtId="0" fontId="46" fillId="52" borderId="23" applyNumberFormat="0" applyAlignment="0" applyProtection="0"/>
    <xf numFmtId="4" fontId="14" fillId="2" borderId="0">
      <alignment horizontal="right"/>
    </xf>
    <xf numFmtId="169" fontId="48" fillId="2" borderId="0">
      <alignment horizontal="center" vertical="center"/>
    </xf>
    <xf numFmtId="0" fontId="48" fillId="2" borderId="0">
      <alignment horizontal="center" vertical="center"/>
    </xf>
    <xf numFmtId="0" fontId="48" fillId="2" borderId="0">
      <alignment horizontal="center" vertical="center"/>
    </xf>
    <xf numFmtId="0" fontId="48" fillId="2" borderId="0">
      <alignment horizontal="center" vertical="center"/>
    </xf>
    <xf numFmtId="0" fontId="48" fillId="2" borderId="0">
      <alignment horizontal="center" vertical="center"/>
    </xf>
    <xf numFmtId="0" fontId="48" fillId="2" borderId="0">
      <alignment horizontal="center" vertical="center"/>
    </xf>
    <xf numFmtId="0" fontId="48" fillId="2" borderId="0">
      <alignment horizontal="center" vertical="center"/>
    </xf>
    <xf numFmtId="166" fontId="48" fillId="2" borderId="0">
      <alignment horizontal="center" vertical="center"/>
    </xf>
    <xf numFmtId="166" fontId="48" fillId="2" borderId="0">
      <alignment horizontal="center" vertical="center"/>
    </xf>
    <xf numFmtId="0" fontId="48" fillId="2" borderId="0">
      <alignment horizontal="center" vertical="center"/>
    </xf>
    <xf numFmtId="169" fontId="11" fillId="2" borderId="4"/>
    <xf numFmtId="0" fontId="11" fillId="2" borderId="4"/>
    <xf numFmtId="0" fontId="11" fillId="2" borderId="4"/>
    <xf numFmtId="0" fontId="11" fillId="2" borderId="4"/>
    <xf numFmtId="0" fontId="11" fillId="2" borderId="4"/>
    <xf numFmtId="0" fontId="11" fillId="2" borderId="4"/>
    <xf numFmtId="0" fontId="11" fillId="2" borderId="4"/>
    <xf numFmtId="166" fontId="11" fillId="2" borderId="4"/>
    <xf numFmtId="166" fontId="11" fillId="2" borderId="4"/>
    <xf numFmtId="0" fontId="11" fillId="2" borderId="4"/>
    <xf numFmtId="169" fontId="48" fillId="2" borderId="0" applyBorder="0">
      <alignment horizontal="centerContinuous"/>
    </xf>
    <xf numFmtId="0" fontId="48" fillId="2" borderId="0" applyBorder="0">
      <alignment horizontal="centerContinuous"/>
    </xf>
    <xf numFmtId="0" fontId="48" fillId="2" borderId="0" applyBorder="0">
      <alignment horizontal="centerContinuous"/>
    </xf>
    <xf numFmtId="0" fontId="48" fillId="2" borderId="0" applyBorder="0">
      <alignment horizontal="centerContinuous"/>
    </xf>
    <xf numFmtId="0" fontId="48" fillId="2" borderId="0" applyBorder="0">
      <alignment horizontal="centerContinuous"/>
    </xf>
    <xf numFmtId="0" fontId="48" fillId="2" borderId="0" applyBorder="0">
      <alignment horizontal="centerContinuous"/>
    </xf>
    <xf numFmtId="0" fontId="48" fillId="2" borderId="0" applyBorder="0">
      <alignment horizontal="centerContinuous"/>
    </xf>
    <xf numFmtId="166" fontId="48" fillId="2" borderId="0" applyBorder="0">
      <alignment horizontal="centerContinuous"/>
    </xf>
    <xf numFmtId="166" fontId="48" fillId="2" borderId="0" applyBorder="0">
      <alignment horizontal="centerContinuous"/>
    </xf>
    <xf numFmtId="0" fontId="48" fillId="2" borderId="0" applyBorder="0">
      <alignment horizontal="centerContinuous"/>
    </xf>
    <xf numFmtId="169" fontId="49" fillId="2" borderId="0" applyBorder="0">
      <alignment horizontal="centerContinuous"/>
    </xf>
    <xf numFmtId="0" fontId="49" fillId="2" borderId="0" applyBorder="0">
      <alignment horizontal="centerContinuous"/>
    </xf>
    <xf numFmtId="0" fontId="49" fillId="2" borderId="0" applyBorder="0">
      <alignment horizontal="centerContinuous"/>
    </xf>
    <xf numFmtId="0" fontId="49" fillId="2" borderId="0" applyBorder="0">
      <alignment horizontal="centerContinuous"/>
    </xf>
    <xf numFmtId="0" fontId="49" fillId="2" borderId="0" applyBorder="0">
      <alignment horizontal="centerContinuous"/>
    </xf>
    <xf numFmtId="0" fontId="49" fillId="2" borderId="0" applyBorder="0">
      <alignment horizontal="centerContinuous"/>
    </xf>
    <xf numFmtId="0" fontId="49" fillId="2" borderId="0" applyBorder="0">
      <alignment horizontal="centerContinuous"/>
    </xf>
    <xf numFmtId="166" fontId="49" fillId="2" borderId="0" applyBorder="0">
      <alignment horizontal="centerContinuous"/>
    </xf>
    <xf numFmtId="166" fontId="49" fillId="2" borderId="0" applyBorder="0">
      <alignment horizontal="centerContinuous"/>
    </xf>
    <xf numFmtId="0" fontId="49" fillId="2" borderId="0" applyBorder="0">
      <alignment horizontal="centerContinuous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166" fontId="15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166" fontId="52" fillId="0" borderId="13" applyNumberFormat="0" applyFill="0" applyAlignment="0" applyProtection="0"/>
    <xf numFmtId="166" fontId="52" fillId="0" borderId="13" applyNumberFormat="0" applyFill="0" applyAlignment="0" applyProtection="0"/>
    <xf numFmtId="169" fontId="51" fillId="0" borderId="24" applyNumberFormat="0" applyFill="0" applyAlignment="0" applyProtection="0"/>
    <xf numFmtId="169" fontId="51" fillId="0" borderId="24" applyNumberFormat="0" applyFill="0" applyAlignment="0" applyProtection="0"/>
    <xf numFmtId="169" fontId="51" fillId="0" borderId="24" applyNumberFormat="0" applyFill="0" applyAlignment="0" applyProtection="0"/>
    <xf numFmtId="169" fontId="51" fillId="0" borderId="24" applyNumberFormat="0" applyFill="0" applyAlignment="0" applyProtection="0"/>
    <xf numFmtId="169" fontId="51" fillId="0" borderId="24" applyNumberFormat="0" applyFill="0" applyAlignment="0" applyProtection="0"/>
    <xf numFmtId="169" fontId="51" fillId="0" borderId="24" applyNumberFormat="0" applyFill="0" applyAlignment="0" applyProtection="0"/>
    <xf numFmtId="169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0" fontId="3" fillId="0" borderId="0"/>
    <xf numFmtId="44" fontId="17" fillId="0" borderId="0" applyFont="0" applyFill="0" applyBorder="0" applyAlignment="0" applyProtection="0"/>
    <xf numFmtId="169" fontId="3" fillId="0" borderId="0"/>
    <xf numFmtId="41" fontId="16" fillId="0" borderId="0"/>
    <xf numFmtId="0" fontId="4" fillId="0" borderId="0"/>
  </cellStyleXfs>
  <cellXfs count="181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/>
    <xf numFmtId="165" fontId="5" fillId="0" borderId="0" xfId="0" applyNumberFormat="1" applyFont="1"/>
    <xf numFmtId="4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5" fillId="0" borderId="0" xfId="3" applyNumberFormat="1" applyFont="1"/>
    <xf numFmtId="37" fontId="5" fillId="0" borderId="0" xfId="0" applyNumberFormat="1" applyFont="1"/>
    <xf numFmtId="165" fontId="5" fillId="0" borderId="0" xfId="4" applyNumberFormat="1" applyFont="1"/>
    <xf numFmtId="0" fontId="5" fillId="0" borderId="14" xfId="0" applyFont="1" applyBorder="1"/>
    <xf numFmtId="0" fontId="5" fillId="0" borderId="0" xfId="0" applyFont="1" applyAlignment="1">
      <alignment horizontal="left"/>
    </xf>
    <xf numFmtId="165" fontId="6" fillId="0" borderId="0" xfId="4" applyNumberFormat="1" applyFont="1" applyFill="1"/>
    <xf numFmtId="0" fontId="6" fillId="0" borderId="0" xfId="844" applyFont="1" applyFill="1"/>
    <xf numFmtId="0" fontId="6" fillId="0" borderId="0" xfId="0" applyFont="1" applyFill="1"/>
    <xf numFmtId="165" fontId="6" fillId="0" borderId="0" xfId="4" applyNumberFormat="1" applyFont="1"/>
    <xf numFmtId="37" fontId="6" fillId="0" borderId="0" xfId="0" applyNumberFormat="1" applyFont="1" applyAlignment="1">
      <alignment horizontal="center"/>
    </xf>
    <xf numFmtId="43" fontId="9" fillId="0" borderId="0" xfId="0" applyNumberFormat="1" applyFont="1"/>
    <xf numFmtId="41" fontId="9" fillId="0" borderId="0" xfId="0" applyNumberFormat="1" applyFont="1" applyAlignment="1">
      <alignment horizontal="right"/>
    </xf>
    <xf numFmtId="41" fontId="9" fillId="0" borderId="0" xfId="0" applyNumberFormat="1" applyFont="1"/>
    <xf numFmtId="41" fontId="5" fillId="0" borderId="0" xfId="0" applyNumberFormat="1" applyFont="1"/>
    <xf numFmtId="41" fontId="5" fillId="0" borderId="0" xfId="0" applyNumberFormat="1" applyFont="1" applyAlignment="1">
      <alignment horizontal="right"/>
    </xf>
    <xf numFmtId="41" fontId="6" fillId="0" borderId="14" xfId="848" applyFont="1" applyBorder="1" applyAlignment="1">
      <alignment horizontal="center"/>
    </xf>
    <xf numFmtId="41" fontId="6" fillId="0" borderId="14" xfId="848" quotePrefix="1" applyFont="1" applyBorder="1" applyAlignment="1">
      <alignment horizontal="center" wrapText="1"/>
    </xf>
    <xf numFmtId="41" fontId="6" fillId="0" borderId="0" xfId="848" quotePrefix="1" applyFont="1" applyAlignment="1">
      <alignment horizontal="center"/>
    </xf>
    <xf numFmtId="41" fontId="6" fillId="0" borderId="0" xfId="848" quotePrefix="1" applyFont="1" applyAlignment="1">
      <alignment horizontal="left"/>
    </xf>
    <xf numFmtId="165" fontId="6" fillId="0" borderId="0" xfId="4" applyNumberFormat="1" applyFont="1" applyFill="1" applyBorder="1"/>
    <xf numFmtId="41" fontId="7" fillId="0" borderId="0" xfId="848" applyFont="1"/>
    <xf numFmtId="165" fontId="7" fillId="0" borderId="2" xfId="4" applyNumberFormat="1" applyFont="1" applyBorder="1"/>
    <xf numFmtId="41" fontId="6" fillId="0" borderId="0" xfId="848" quotePrefix="1" applyFont="1" applyAlignment="1">
      <alignment horizontal="left" indent="1"/>
    </xf>
    <xf numFmtId="43" fontId="7" fillId="0" borderId="0" xfId="9" quotePrefix="1" applyFont="1" applyAlignment="1">
      <alignment horizontal="left"/>
    </xf>
    <xf numFmtId="0" fontId="9" fillId="0" borderId="0" xfId="0" quotePrefix="1" applyFont="1" applyAlignment="1">
      <alignment horizontal="right"/>
    </xf>
    <xf numFmtId="41" fontId="7" fillId="0" borderId="0" xfId="848" applyFont="1" applyFill="1" applyAlignment="1">
      <alignment horizontal="left"/>
    </xf>
    <xf numFmtId="0" fontId="9" fillId="0" borderId="0" xfId="0" applyFont="1" applyAlignment="1">
      <alignment horizontal="right"/>
    </xf>
    <xf numFmtId="41" fontId="6" fillId="0" borderId="0" xfId="848" applyFont="1" applyFill="1" applyAlignment="1">
      <alignment horizontal="left"/>
    </xf>
    <xf numFmtId="0" fontId="5" fillId="0" borderId="14" xfId="0" applyFont="1" applyBorder="1" applyAlignment="1">
      <alignment horizontal="center" wrapText="1"/>
    </xf>
    <xf numFmtId="0" fontId="5" fillId="0" borderId="14" xfId="0" quotePrefix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76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center"/>
    </xf>
    <xf numFmtId="44" fontId="5" fillId="0" borderId="0" xfId="4" applyFont="1"/>
    <xf numFmtId="1" fontId="5" fillId="0" borderId="0" xfId="0" applyNumberFormat="1" applyFont="1" applyAlignment="1">
      <alignment horizontal="center"/>
    </xf>
    <xf numFmtId="39" fontId="5" fillId="0" borderId="0" xfId="0" applyNumberFormat="1" applyFont="1"/>
    <xf numFmtId="41" fontId="6" fillId="0" borderId="0" xfId="848" applyFont="1" applyFill="1"/>
    <xf numFmtId="164" fontId="5" fillId="0" borderId="0" xfId="9" applyNumberFormat="1" applyFont="1" applyFill="1"/>
    <xf numFmtId="165" fontId="5" fillId="0" borderId="0" xfId="4" applyNumberFormat="1" applyFont="1" applyFill="1"/>
    <xf numFmtId="41" fontId="7" fillId="0" borderId="0" xfId="848" applyFont="1" applyFill="1"/>
    <xf numFmtId="164" fontId="5" fillId="0" borderId="0" xfId="9" applyNumberFormat="1" applyFont="1"/>
    <xf numFmtId="0" fontId="5" fillId="0" borderId="0" xfId="0" applyFont="1" applyAlignment="1">
      <alignment horizontal="left" indent="1"/>
    </xf>
    <xf numFmtId="164" fontId="60" fillId="0" borderId="0" xfId="9" applyNumberFormat="1" applyFont="1"/>
    <xf numFmtId="164" fontId="56" fillId="0" borderId="0" xfId="9" applyNumberFormat="1" applyFont="1"/>
    <xf numFmtId="164" fontId="61" fillId="0" borderId="0" xfId="9" applyNumberFormat="1" applyFont="1"/>
    <xf numFmtId="165" fontId="61" fillId="0" borderId="0" xfId="0" applyNumberFormat="1" applyFont="1"/>
    <xf numFmtId="37" fontId="5" fillId="56" borderId="0" xfId="0" applyNumberFormat="1" applyFont="1" applyFill="1"/>
    <xf numFmtId="0" fontId="5" fillId="56" borderId="0" xfId="0" applyFont="1" applyFill="1"/>
    <xf numFmtId="37" fontId="5" fillId="0" borderId="0" xfId="0" applyNumberFormat="1" applyFont="1" applyFill="1"/>
    <xf numFmtId="165" fontId="60" fillId="0" borderId="0" xfId="4" applyNumberFormat="1" applyFont="1"/>
    <xf numFmtId="0" fontId="5" fillId="0" borderId="0" xfId="0" quotePrefix="1" applyFont="1" applyAlignment="1">
      <alignment horizontal="left"/>
    </xf>
    <xf numFmtId="165" fontId="61" fillId="0" borderId="0" xfId="4" applyNumberFormat="1" applyFont="1"/>
    <xf numFmtId="43" fontId="7" fillId="0" borderId="0" xfId="9" applyFont="1" applyBorder="1" applyAlignment="1">
      <alignment horizontal="left"/>
    </xf>
    <xf numFmtId="41" fontId="6" fillId="0" borderId="0" xfId="848" applyFont="1" applyBorder="1"/>
    <xf numFmtId="41" fontId="7" fillId="0" borderId="0" xfId="848" quotePrefix="1" applyFont="1" applyBorder="1" applyAlignment="1">
      <alignment horizontal="right"/>
    </xf>
    <xf numFmtId="0" fontId="5" fillId="0" borderId="0" xfId="0" applyFont="1" applyBorder="1"/>
    <xf numFmtId="41" fontId="6" fillId="0" borderId="0" xfId="848" applyFont="1"/>
    <xf numFmtId="41" fontId="7" fillId="0" borderId="0" xfId="848" applyFont="1" applyBorder="1" applyAlignment="1">
      <alignment horizontal="left"/>
    </xf>
    <xf numFmtId="41" fontId="7" fillId="0" borderId="0" xfId="848" applyFont="1" applyBorder="1" applyAlignment="1">
      <alignment horizontal="right"/>
    </xf>
    <xf numFmtId="41" fontId="6" fillId="0" borderId="0" xfId="848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165" fontId="5" fillId="0" borderId="3" xfId="4" applyNumberFormat="1" applyFont="1" applyFill="1" applyBorder="1"/>
    <xf numFmtId="10" fontId="5" fillId="0" borderId="0" xfId="10" applyNumberFormat="1" applyFont="1"/>
    <xf numFmtId="9" fontId="5" fillId="0" borderId="0" xfId="0" applyNumberFormat="1" applyFont="1"/>
    <xf numFmtId="0" fontId="5" fillId="0" borderId="0" xfId="0" applyFont="1" applyBorder="1" applyAlignment="1">
      <alignment horizontal="center"/>
    </xf>
    <xf numFmtId="41" fontId="7" fillId="0" borderId="0" xfId="848" applyFont="1" applyFill="1" applyBorder="1" applyAlignment="1">
      <alignment horizontal="right"/>
    </xf>
    <xf numFmtId="169" fontId="6" fillId="0" borderId="0" xfId="847" applyFont="1" applyBorder="1"/>
    <xf numFmtId="169" fontId="6" fillId="0" borderId="0" xfId="847" applyFont="1" applyBorder="1" applyAlignment="1">
      <alignment horizontal="right"/>
    </xf>
    <xf numFmtId="171" fontId="6" fillId="0" borderId="0" xfId="847" applyNumberFormat="1" applyFont="1" applyBorder="1" applyAlignment="1" applyProtection="1">
      <alignment horizontal="center"/>
    </xf>
    <xf numFmtId="169" fontId="6" fillId="0" borderId="0" xfId="847" applyFont="1" applyBorder="1" applyAlignment="1">
      <alignment horizontal="center"/>
    </xf>
    <xf numFmtId="169" fontId="6" fillId="0" borderId="0" xfId="847" quotePrefix="1" applyFont="1" applyBorder="1" applyAlignment="1"/>
    <xf numFmtId="0" fontId="5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9" fontId="7" fillId="0" borderId="0" xfId="847" applyFont="1" applyFill="1" applyBorder="1" applyAlignment="1">
      <alignment horizontal="center"/>
    </xf>
    <xf numFmtId="0" fontId="62" fillId="0" borderId="0" xfId="844" applyFont="1" applyFill="1" applyBorder="1" applyAlignment="1">
      <alignment horizontal="center"/>
    </xf>
    <xf numFmtId="0" fontId="7" fillId="0" borderId="0" xfId="844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4" xfId="844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3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164" fontId="6" fillId="0" borderId="0" xfId="1" applyNumberFormat="1" applyFont="1" applyFill="1"/>
    <xf numFmtId="37" fontId="6" fillId="0" borderId="0" xfId="3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44" fontId="6" fillId="0" borderId="0" xfId="4" applyFont="1" applyFill="1"/>
    <xf numFmtId="165" fontId="6" fillId="0" borderId="0" xfId="0" applyNumberFormat="1" applyFont="1" applyFill="1"/>
    <xf numFmtId="0" fontId="6" fillId="0" borderId="0" xfId="0" quotePrefix="1" applyFont="1" applyFill="1" applyAlignment="1">
      <alignment horizontal="left"/>
    </xf>
    <xf numFmtId="173" fontId="6" fillId="0" borderId="0" xfId="4" applyNumberFormat="1" applyFont="1" applyFill="1"/>
    <xf numFmtId="0" fontId="7" fillId="0" borderId="0" xfId="844" applyFont="1" applyFill="1"/>
    <xf numFmtId="37" fontId="7" fillId="0" borderId="0" xfId="0" applyNumberFormat="1" applyFont="1" applyFill="1" applyAlignment="1">
      <alignment horizontal="center"/>
    </xf>
    <xf numFmtId="165" fontId="7" fillId="0" borderId="0" xfId="844" applyNumberFormat="1" applyFont="1" applyFill="1" applyBorder="1"/>
    <xf numFmtId="0" fontId="6" fillId="0" borderId="0" xfId="844" applyFont="1" applyFill="1" applyAlignment="1">
      <alignment horizontal="left"/>
    </xf>
    <xf numFmtId="168" fontId="6" fillId="0" borderId="0" xfId="1" applyNumberFormat="1" applyFont="1" applyFill="1" applyBorder="1"/>
    <xf numFmtId="37" fontId="6" fillId="0" borderId="0" xfId="0" applyNumberFormat="1" applyFont="1" applyFill="1" applyAlignment="1">
      <alignment horizontal="center"/>
    </xf>
    <xf numFmtId="167" fontId="6" fillId="0" borderId="0" xfId="4" applyNumberFormat="1" applyFont="1" applyFill="1"/>
    <xf numFmtId="165" fontId="7" fillId="0" borderId="15" xfId="0" applyNumberFormat="1" applyFont="1" applyFill="1" applyBorder="1"/>
    <xf numFmtId="165" fontId="7" fillId="0" borderId="0" xfId="0" applyNumberFormat="1" applyFont="1" applyFill="1" applyBorder="1"/>
    <xf numFmtId="0" fontId="6" fillId="0" borderId="0" xfId="0" applyFont="1" applyFill="1" applyBorder="1"/>
    <xf numFmtId="10" fontId="64" fillId="0" borderId="0" xfId="8" applyNumberFormat="1" applyFont="1" applyFill="1"/>
    <xf numFmtId="0" fontId="6" fillId="0" borderId="0" xfId="0" applyFont="1" applyFill="1" applyAlignment="1">
      <alignment horizontal="left" indent="1"/>
    </xf>
    <xf numFmtId="10" fontId="64" fillId="0" borderId="0" xfId="0" applyNumberFormat="1" applyFont="1" applyFill="1"/>
    <xf numFmtId="42" fontId="6" fillId="0" borderId="0" xfId="0" applyNumberFormat="1" applyFont="1" applyFill="1"/>
    <xf numFmtId="165" fontId="7" fillId="0" borderId="0" xfId="0" applyNumberFormat="1" applyFont="1" applyFill="1"/>
    <xf numFmtId="44" fontId="6" fillId="0" borderId="0" xfId="0" applyNumberFormat="1" applyFont="1" applyFill="1"/>
    <xf numFmtId="0" fontId="6" fillId="0" borderId="0" xfId="844" applyFont="1" applyFill="1" applyAlignment="1">
      <alignment horizontal="right"/>
    </xf>
    <xf numFmtId="165" fontId="6" fillId="0" borderId="0" xfId="844" applyNumberFormat="1" applyFont="1" applyFill="1" applyBorder="1"/>
    <xf numFmtId="165" fontId="7" fillId="0" borderId="15" xfId="844" applyNumberFormat="1" applyFont="1" applyFill="1" applyBorder="1"/>
    <xf numFmtId="10" fontId="5" fillId="0" borderId="0" xfId="0" applyNumberFormat="1" applyFont="1" applyFill="1"/>
    <xf numFmtId="42" fontId="5" fillId="0" borderId="0" xfId="0" applyNumberFormat="1" applyFont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65" fontId="5" fillId="0" borderId="0" xfId="0" applyNumberFormat="1" applyFont="1" applyFill="1"/>
    <xf numFmtId="42" fontId="5" fillId="0" borderId="0" xfId="0" applyNumberFormat="1" applyFont="1" applyFill="1"/>
    <xf numFmtId="1" fontId="5" fillId="0" borderId="0" xfId="0" applyNumberFormat="1" applyFont="1"/>
    <xf numFmtId="0" fontId="63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173" fontId="6" fillId="0" borderId="0" xfId="0" applyNumberFormat="1" applyFont="1" applyFill="1"/>
    <xf numFmtId="168" fontId="6" fillId="0" borderId="0" xfId="0" applyNumberFormat="1" applyFont="1" applyFill="1"/>
    <xf numFmtId="1" fontId="6" fillId="0" borderId="0" xfId="0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70" fontId="6" fillId="0" borderId="0" xfId="0" applyNumberFormat="1" applyFont="1" applyFill="1"/>
    <xf numFmtId="170" fontId="6" fillId="0" borderId="0" xfId="0" applyNumberFormat="1" applyFont="1" applyFill="1" applyAlignment="1">
      <alignment horizontal="center"/>
    </xf>
    <xf numFmtId="42" fontId="7" fillId="0" borderId="0" xfId="0" applyNumberFormat="1" applyFont="1" applyFill="1"/>
    <xf numFmtId="0" fontId="5" fillId="0" borderId="0" xfId="0" applyFont="1" applyFill="1" applyAlignment="1">
      <alignment horizontal="left"/>
    </xf>
    <xf numFmtId="0" fontId="6" fillId="0" borderId="0" xfId="844" applyFont="1" applyFill="1" applyAlignment="1">
      <alignment horizontal="center"/>
    </xf>
    <xf numFmtId="43" fontId="5" fillId="0" borderId="0" xfId="3" applyFont="1"/>
    <xf numFmtId="43" fontId="5" fillId="0" borderId="0" xfId="0" applyNumberFormat="1" applyFont="1"/>
    <xf numFmtId="0" fontId="6" fillId="0" borderId="0" xfId="844" applyFont="1" applyFill="1" applyBorder="1" applyAlignment="1">
      <alignment horizontal="center"/>
    </xf>
    <xf numFmtId="173" fontId="6" fillId="0" borderId="0" xfId="4" applyNumberFormat="1" applyFont="1" applyFill="1" applyBorder="1"/>
    <xf numFmtId="42" fontId="6" fillId="0" borderId="0" xfId="0" applyNumberFormat="1" applyFont="1" applyFill="1" applyBorder="1"/>
    <xf numFmtId="164" fontId="6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5" fontId="7" fillId="0" borderId="15" xfId="846" applyNumberFormat="1" applyFont="1" applyFill="1" applyBorder="1"/>
    <xf numFmtId="165" fontId="7" fillId="0" borderId="0" xfId="846" applyNumberFormat="1" applyFont="1" applyFill="1" applyBorder="1"/>
    <xf numFmtId="0" fontId="7" fillId="0" borderId="0" xfId="0" quotePrefix="1" applyFont="1" applyFill="1" applyProtection="1"/>
    <xf numFmtId="178" fontId="6" fillId="0" borderId="0" xfId="0" applyNumberFormat="1" applyFont="1" applyFill="1"/>
    <xf numFmtId="0" fontId="6" fillId="0" borderId="0" xfId="844" applyFont="1" applyFill="1" applyAlignment="1">
      <alignment horizontal="left" indent="1"/>
    </xf>
    <xf numFmtId="177" fontId="6" fillId="0" borderId="0" xfId="0" applyNumberFormat="1" applyFont="1" applyFill="1" applyBorder="1"/>
    <xf numFmtId="0" fontId="6" fillId="0" borderId="1" xfId="0" applyFont="1" applyFill="1" applyBorder="1"/>
    <xf numFmtId="165" fontId="6" fillId="0" borderId="1" xfId="0" applyNumberFormat="1" applyFont="1" applyFill="1" applyBorder="1"/>
    <xf numFmtId="0" fontId="6" fillId="0" borderId="1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44" fontId="6" fillId="0" borderId="1" xfId="0" applyNumberFormat="1" applyFont="1" applyFill="1" applyBorder="1"/>
    <xf numFmtId="44" fontId="6" fillId="0" borderId="0" xfId="0" applyNumberFormat="1" applyFont="1" applyFill="1" applyBorder="1"/>
    <xf numFmtId="42" fontId="6" fillId="0" borderId="1" xfId="0" applyNumberFormat="1" applyFont="1" applyFill="1" applyBorder="1"/>
    <xf numFmtId="165" fontId="6" fillId="0" borderId="1" xfId="844" applyNumberFormat="1" applyFont="1" applyFill="1" applyBorder="1"/>
    <xf numFmtId="0" fontId="6" fillId="0" borderId="1" xfId="844" applyFont="1" applyFill="1" applyBorder="1"/>
    <xf numFmtId="41" fontId="6" fillId="0" borderId="0" xfId="848" quotePrefix="1" applyFont="1" applyFill="1" applyAlignment="1">
      <alignment horizontal="left"/>
    </xf>
    <xf numFmtId="165" fontId="6" fillId="0" borderId="0" xfId="0" applyNumberFormat="1" applyFont="1" applyFill="1" applyBorder="1"/>
    <xf numFmtId="0" fontId="55" fillId="0" borderId="0" xfId="844" applyFont="1" applyFill="1"/>
    <xf numFmtId="0" fontId="7" fillId="0" borderId="0" xfId="844" applyFont="1" applyFill="1" applyAlignment="1">
      <alignment horizontal="left"/>
    </xf>
    <xf numFmtId="0" fontId="55" fillId="0" borderId="0" xfId="844" applyFont="1" applyFill="1" applyBorder="1"/>
    <xf numFmtId="0" fontId="55" fillId="0" borderId="0" xfId="0" applyFont="1" applyFill="1" applyBorder="1"/>
    <xf numFmtId="0" fontId="55" fillId="0" borderId="0" xfId="0" applyFont="1" applyFill="1"/>
    <xf numFmtId="0" fontId="55" fillId="0" borderId="0" xfId="0" quotePrefix="1" applyFont="1" applyFill="1" applyProtection="1"/>
    <xf numFmtId="37" fontId="6" fillId="0" borderId="0" xfId="3" applyNumberFormat="1" applyFont="1" applyFill="1" applyBorder="1" applyAlignment="1">
      <alignment horizontal="center"/>
    </xf>
    <xf numFmtId="167" fontId="6" fillId="0" borderId="0" xfId="4" applyNumberFormat="1" applyFont="1" applyFill="1" applyBorder="1"/>
    <xf numFmtId="41" fontId="5" fillId="0" borderId="0" xfId="0" applyNumberFormat="1" applyFont="1" applyFill="1" applyAlignment="1">
      <alignment horizontal="left" indent="1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</cellXfs>
  <cellStyles count="850">
    <cellStyle name="20% - Accent1 10" xfId="13"/>
    <cellStyle name="20% - Accent1 11" xfId="14"/>
    <cellStyle name="20% - Accent1 12" xfId="15"/>
    <cellStyle name="20% - Accent1 13" xfId="16"/>
    <cellStyle name="20% - Accent1 14" xfId="17"/>
    <cellStyle name="20% - Accent1 15" xfId="18"/>
    <cellStyle name="20% - Accent1 16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12" xfId="30"/>
    <cellStyle name="20% - Accent2 13" xfId="31"/>
    <cellStyle name="20% - Accent2 14" xfId="32"/>
    <cellStyle name="20% - Accent2 15" xfId="33"/>
    <cellStyle name="20% - Accent2 16" xfId="34"/>
    <cellStyle name="20% - Accent2 2" xfId="35"/>
    <cellStyle name="20% - Accent2 3" xfId="36"/>
    <cellStyle name="20% - Accent2 4" xfId="37"/>
    <cellStyle name="20% - Accent2 5" xfId="38"/>
    <cellStyle name="20% - Accent2 6" xfId="39"/>
    <cellStyle name="20% - Accent2 7" xfId="40"/>
    <cellStyle name="20% - Accent2 8" xfId="41"/>
    <cellStyle name="20% - Accent2 9" xfId="42"/>
    <cellStyle name="20% - Accent3 10" xfId="43"/>
    <cellStyle name="20% - Accent3 11" xfId="44"/>
    <cellStyle name="20% - Accent3 12" xfId="45"/>
    <cellStyle name="20% - Accent3 13" xfId="46"/>
    <cellStyle name="20% - Accent3 14" xfId="47"/>
    <cellStyle name="20% - Accent3 15" xfId="48"/>
    <cellStyle name="20% - Accent3 16" xfId="49"/>
    <cellStyle name="20% - Accent3 2" xfId="50"/>
    <cellStyle name="20% - Accent3 3" xfId="51"/>
    <cellStyle name="20% - Accent3 4" xfId="52"/>
    <cellStyle name="20% - Accent3 5" xfId="53"/>
    <cellStyle name="20% - Accent3 6" xfId="54"/>
    <cellStyle name="20% - Accent3 7" xfId="55"/>
    <cellStyle name="20% - Accent3 8" xfId="56"/>
    <cellStyle name="20% - Accent3 9" xfId="57"/>
    <cellStyle name="20% - Accent4 10" xfId="58"/>
    <cellStyle name="20% - Accent4 11" xfId="59"/>
    <cellStyle name="20% - Accent4 12" xfId="60"/>
    <cellStyle name="20% - Accent4 13" xfId="61"/>
    <cellStyle name="20% - Accent4 14" xfId="62"/>
    <cellStyle name="20% - Accent4 15" xfId="63"/>
    <cellStyle name="20% - Accent4 16" xfId="64"/>
    <cellStyle name="20% - Accent4 2" xfId="65"/>
    <cellStyle name="20% - Accent4 3" xfId="66"/>
    <cellStyle name="20% - Accent4 4" xfId="67"/>
    <cellStyle name="20% - Accent4 5" xfId="68"/>
    <cellStyle name="20% - Accent4 6" xfId="69"/>
    <cellStyle name="20% - Accent4 7" xfId="70"/>
    <cellStyle name="20% - Accent4 8" xfId="71"/>
    <cellStyle name="20% - Accent4 9" xfId="72"/>
    <cellStyle name="20% - Accent5 10" xfId="73"/>
    <cellStyle name="20% - Accent5 11" xfId="74"/>
    <cellStyle name="20% - Accent5 12" xfId="75"/>
    <cellStyle name="20% - Accent5 13" xfId="76"/>
    <cellStyle name="20% - Accent5 14" xfId="77"/>
    <cellStyle name="20% - Accent5 15" xfId="78"/>
    <cellStyle name="20% - Accent5 16" xfId="79"/>
    <cellStyle name="20% - Accent5 2" xfId="80"/>
    <cellStyle name="20% - Accent5 3" xfId="81"/>
    <cellStyle name="20% - Accent5 4" xfId="82"/>
    <cellStyle name="20% - Accent5 5" xfId="83"/>
    <cellStyle name="20% - Accent5 6" xfId="84"/>
    <cellStyle name="20% - Accent5 7" xfId="85"/>
    <cellStyle name="20% - Accent5 8" xfId="86"/>
    <cellStyle name="20% - Accent5 9" xfId="87"/>
    <cellStyle name="20% - Accent6 10" xfId="88"/>
    <cellStyle name="20% - Accent6 11" xfId="89"/>
    <cellStyle name="20% - Accent6 12" xfId="90"/>
    <cellStyle name="20% - Accent6 13" xfId="91"/>
    <cellStyle name="20% - Accent6 14" xfId="92"/>
    <cellStyle name="20% - Accent6 15" xfId="93"/>
    <cellStyle name="20% - Accent6 16" xfId="94"/>
    <cellStyle name="20% - Accent6 2" xfId="95"/>
    <cellStyle name="20% - Accent6 3" xfId="96"/>
    <cellStyle name="20% - Accent6 4" xfId="97"/>
    <cellStyle name="20% - Accent6 5" xfId="98"/>
    <cellStyle name="20% - Accent6 6" xfId="99"/>
    <cellStyle name="20% - Accent6 7" xfId="100"/>
    <cellStyle name="20% - Accent6 8" xfId="101"/>
    <cellStyle name="20% - Accent6 9" xfId="102"/>
    <cellStyle name="40% - Accent1 10" xfId="103"/>
    <cellStyle name="40% - Accent1 11" xfId="104"/>
    <cellStyle name="40% - Accent1 12" xfId="105"/>
    <cellStyle name="40% - Accent1 13" xfId="106"/>
    <cellStyle name="40% - Accent1 14" xfId="107"/>
    <cellStyle name="40% - Accent1 15" xfId="108"/>
    <cellStyle name="40% - Accent1 16" xfId="109"/>
    <cellStyle name="40% - Accent1 2" xfId="110"/>
    <cellStyle name="40% - Accent1 3" xfId="111"/>
    <cellStyle name="40% - Accent1 4" xfId="112"/>
    <cellStyle name="40% - Accent1 5" xfId="113"/>
    <cellStyle name="40% - Accent1 6" xfId="114"/>
    <cellStyle name="40% - Accent1 7" xfId="115"/>
    <cellStyle name="40% - Accent1 8" xfId="116"/>
    <cellStyle name="40% - Accent1 9" xfId="117"/>
    <cellStyle name="40% - Accent2 10" xfId="118"/>
    <cellStyle name="40% - Accent2 11" xfId="119"/>
    <cellStyle name="40% - Accent2 12" xfId="120"/>
    <cellStyle name="40% - Accent2 13" xfId="121"/>
    <cellStyle name="40% - Accent2 14" xfId="122"/>
    <cellStyle name="40% - Accent2 15" xfId="123"/>
    <cellStyle name="40% - Accent2 16" xfId="124"/>
    <cellStyle name="40% - Accent2 2" xfId="125"/>
    <cellStyle name="40% - Accent2 3" xfId="126"/>
    <cellStyle name="40% - Accent2 4" xfId="127"/>
    <cellStyle name="40% - Accent2 5" xfId="128"/>
    <cellStyle name="40% - Accent2 6" xfId="129"/>
    <cellStyle name="40% - Accent2 7" xfId="130"/>
    <cellStyle name="40% - Accent2 8" xfId="131"/>
    <cellStyle name="40% - Accent2 9" xfId="132"/>
    <cellStyle name="40% - Accent3 10" xfId="133"/>
    <cellStyle name="40% - Accent3 11" xfId="134"/>
    <cellStyle name="40% - Accent3 12" xfId="135"/>
    <cellStyle name="40% - Accent3 13" xfId="136"/>
    <cellStyle name="40% - Accent3 14" xfId="137"/>
    <cellStyle name="40% - Accent3 15" xfId="138"/>
    <cellStyle name="40% - Accent3 16" xfId="139"/>
    <cellStyle name="40% - Accent3 2" xfId="140"/>
    <cellStyle name="40% - Accent3 3" xfId="141"/>
    <cellStyle name="40% - Accent3 4" xfId="142"/>
    <cellStyle name="40% - Accent3 5" xfId="143"/>
    <cellStyle name="40% - Accent3 6" xfId="144"/>
    <cellStyle name="40% - Accent3 7" xfId="145"/>
    <cellStyle name="40% - Accent3 8" xfId="146"/>
    <cellStyle name="40% - Accent3 9" xfId="147"/>
    <cellStyle name="40% - Accent4 10" xfId="148"/>
    <cellStyle name="40% - Accent4 11" xfId="149"/>
    <cellStyle name="40% - Accent4 12" xfId="150"/>
    <cellStyle name="40% - Accent4 13" xfId="151"/>
    <cellStyle name="40% - Accent4 14" xfId="152"/>
    <cellStyle name="40% - Accent4 15" xfId="153"/>
    <cellStyle name="40% - Accent4 16" xfId="154"/>
    <cellStyle name="40% - Accent4 2" xfId="155"/>
    <cellStyle name="40% - Accent4 3" xfId="156"/>
    <cellStyle name="40% - Accent4 4" xfId="157"/>
    <cellStyle name="40% - Accent4 5" xfId="158"/>
    <cellStyle name="40% - Accent4 6" xfId="159"/>
    <cellStyle name="40% - Accent4 7" xfId="160"/>
    <cellStyle name="40% - Accent4 8" xfId="161"/>
    <cellStyle name="40% - Accent4 9" xfId="162"/>
    <cellStyle name="40% - Accent5 10" xfId="163"/>
    <cellStyle name="40% - Accent5 11" xfId="164"/>
    <cellStyle name="40% - Accent5 12" xfId="165"/>
    <cellStyle name="40% - Accent5 13" xfId="166"/>
    <cellStyle name="40% - Accent5 14" xfId="167"/>
    <cellStyle name="40% - Accent5 15" xfId="168"/>
    <cellStyle name="40% - Accent5 16" xfId="169"/>
    <cellStyle name="40% - Accent5 2" xfId="170"/>
    <cellStyle name="40% - Accent5 3" xfId="171"/>
    <cellStyle name="40% - Accent5 4" xfId="172"/>
    <cellStyle name="40% - Accent5 5" xfId="173"/>
    <cellStyle name="40% - Accent5 6" xfId="174"/>
    <cellStyle name="40% - Accent5 7" xfId="175"/>
    <cellStyle name="40% - Accent5 8" xfId="176"/>
    <cellStyle name="40% - Accent5 9" xfId="177"/>
    <cellStyle name="40% - Accent6 10" xfId="178"/>
    <cellStyle name="40% - Accent6 11" xfId="179"/>
    <cellStyle name="40% - Accent6 12" xfId="180"/>
    <cellStyle name="40% - Accent6 13" xfId="181"/>
    <cellStyle name="40% - Accent6 14" xfId="182"/>
    <cellStyle name="40% - Accent6 15" xfId="183"/>
    <cellStyle name="40% - Accent6 16" xfId="184"/>
    <cellStyle name="40% - Accent6 2" xfId="185"/>
    <cellStyle name="40% - Accent6 3" xfId="186"/>
    <cellStyle name="40% - Accent6 4" xfId="187"/>
    <cellStyle name="40% - Accent6 5" xfId="188"/>
    <cellStyle name="40% - Accent6 6" xfId="189"/>
    <cellStyle name="40% - Accent6 7" xfId="190"/>
    <cellStyle name="40% - Accent6 8" xfId="191"/>
    <cellStyle name="40% - Accent6 9" xfId="192"/>
    <cellStyle name="60% - Accent1 10" xfId="193"/>
    <cellStyle name="60% - Accent1 11" xfId="194"/>
    <cellStyle name="60% - Accent1 12" xfId="195"/>
    <cellStyle name="60% - Accent1 13" xfId="196"/>
    <cellStyle name="60% - Accent1 14" xfId="197"/>
    <cellStyle name="60% - Accent1 15" xfId="198"/>
    <cellStyle name="60% - Accent1 16" xfId="199"/>
    <cellStyle name="60% - Accent1 2" xfId="200"/>
    <cellStyle name="60% - Accent1 3" xfId="201"/>
    <cellStyle name="60% - Accent1 4" xfId="202"/>
    <cellStyle name="60% - Accent1 5" xfId="203"/>
    <cellStyle name="60% - Accent1 6" xfId="204"/>
    <cellStyle name="60% - Accent1 7" xfId="205"/>
    <cellStyle name="60% - Accent1 8" xfId="206"/>
    <cellStyle name="60% - Accent1 9" xfId="207"/>
    <cellStyle name="60% - Accent2 10" xfId="208"/>
    <cellStyle name="60% - Accent2 11" xfId="209"/>
    <cellStyle name="60% - Accent2 12" xfId="210"/>
    <cellStyle name="60% - Accent2 13" xfId="211"/>
    <cellStyle name="60% - Accent2 14" xfId="212"/>
    <cellStyle name="60% - Accent2 15" xfId="213"/>
    <cellStyle name="60% - Accent2 16" xfId="214"/>
    <cellStyle name="60% - Accent2 2" xfId="215"/>
    <cellStyle name="60% - Accent2 3" xfId="216"/>
    <cellStyle name="60% - Accent2 4" xfId="217"/>
    <cellStyle name="60% - Accent2 5" xfId="218"/>
    <cellStyle name="60% - Accent2 6" xfId="219"/>
    <cellStyle name="60% - Accent2 7" xfId="220"/>
    <cellStyle name="60% - Accent2 8" xfId="221"/>
    <cellStyle name="60% - Accent2 9" xfId="222"/>
    <cellStyle name="60% - Accent3 10" xfId="223"/>
    <cellStyle name="60% - Accent3 11" xfId="224"/>
    <cellStyle name="60% - Accent3 12" xfId="225"/>
    <cellStyle name="60% - Accent3 13" xfId="226"/>
    <cellStyle name="60% - Accent3 14" xfId="227"/>
    <cellStyle name="60% - Accent3 15" xfId="228"/>
    <cellStyle name="60% - Accent3 16" xfId="229"/>
    <cellStyle name="60% - Accent3 2" xfId="230"/>
    <cellStyle name="60% - Accent3 3" xfId="231"/>
    <cellStyle name="60% - Accent3 4" xfId="232"/>
    <cellStyle name="60% - Accent3 5" xfId="233"/>
    <cellStyle name="60% - Accent3 6" xfId="234"/>
    <cellStyle name="60% - Accent3 7" xfId="235"/>
    <cellStyle name="60% - Accent3 8" xfId="236"/>
    <cellStyle name="60% - Accent3 9" xfId="237"/>
    <cellStyle name="60% - Accent4 10" xfId="238"/>
    <cellStyle name="60% - Accent4 11" xfId="239"/>
    <cellStyle name="60% - Accent4 12" xfId="240"/>
    <cellStyle name="60% - Accent4 13" xfId="241"/>
    <cellStyle name="60% - Accent4 14" xfId="242"/>
    <cellStyle name="60% - Accent4 15" xfId="243"/>
    <cellStyle name="60% - Accent4 16" xfId="244"/>
    <cellStyle name="60% - Accent4 2" xfId="245"/>
    <cellStyle name="60% - Accent4 3" xfId="246"/>
    <cellStyle name="60% - Accent4 4" xfId="247"/>
    <cellStyle name="60% - Accent4 5" xfId="248"/>
    <cellStyle name="60% - Accent4 6" xfId="249"/>
    <cellStyle name="60% - Accent4 7" xfId="250"/>
    <cellStyle name="60% - Accent4 8" xfId="251"/>
    <cellStyle name="60% - Accent4 9" xfId="252"/>
    <cellStyle name="60% - Accent5 10" xfId="253"/>
    <cellStyle name="60% - Accent5 11" xfId="254"/>
    <cellStyle name="60% - Accent5 12" xfId="255"/>
    <cellStyle name="60% - Accent5 13" xfId="256"/>
    <cellStyle name="60% - Accent5 14" xfId="257"/>
    <cellStyle name="60% - Accent5 15" xfId="258"/>
    <cellStyle name="60% - Accent5 16" xfId="259"/>
    <cellStyle name="60% - Accent5 2" xfId="260"/>
    <cellStyle name="60% - Accent5 3" xfId="261"/>
    <cellStyle name="60% - Accent5 4" xfId="262"/>
    <cellStyle name="60% - Accent5 5" xfId="263"/>
    <cellStyle name="60% - Accent5 6" xfId="264"/>
    <cellStyle name="60% - Accent5 7" xfId="265"/>
    <cellStyle name="60% - Accent5 8" xfId="266"/>
    <cellStyle name="60% - Accent5 9" xfId="267"/>
    <cellStyle name="60% - Accent6 10" xfId="268"/>
    <cellStyle name="60% - Accent6 11" xfId="269"/>
    <cellStyle name="60% - Accent6 12" xfId="270"/>
    <cellStyle name="60% - Accent6 13" xfId="271"/>
    <cellStyle name="60% - Accent6 14" xfId="272"/>
    <cellStyle name="60% - Accent6 15" xfId="273"/>
    <cellStyle name="60% - Accent6 16" xfId="274"/>
    <cellStyle name="60% - Accent6 2" xfId="275"/>
    <cellStyle name="60% - Accent6 3" xfId="276"/>
    <cellStyle name="60% - Accent6 4" xfId="277"/>
    <cellStyle name="60% - Accent6 5" xfId="278"/>
    <cellStyle name="60% - Accent6 6" xfId="279"/>
    <cellStyle name="60% - Accent6 7" xfId="280"/>
    <cellStyle name="60% - Accent6 8" xfId="281"/>
    <cellStyle name="60% - Accent6 9" xfId="282"/>
    <cellStyle name="Accent1 10" xfId="283"/>
    <cellStyle name="Accent1 11" xfId="284"/>
    <cellStyle name="Accent1 12" xfId="285"/>
    <cellStyle name="Accent1 13" xfId="286"/>
    <cellStyle name="Accent1 14" xfId="287"/>
    <cellStyle name="Accent1 15" xfId="288"/>
    <cellStyle name="Accent1 16" xfId="289"/>
    <cellStyle name="Accent1 2" xfId="290"/>
    <cellStyle name="Accent1 3" xfId="291"/>
    <cellStyle name="Accent1 4" xfId="292"/>
    <cellStyle name="Accent1 5" xfId="293"/>
    <cellStyle name="Accent1 6" xfId="294"/>
    <cellStyle name="Accent1 7" xfId="295"/>
    <cellStyle name="Accent1 8" xfId="296"/>
    <cellStyle name="Accent1 9" xfId="297"/>
    <cellStyle name="Accent2 10" xfId="298"/>
    <cellStyle name="Accent2 11" xfId="299"/>
    <cellStyle name="Accent2 12" xfId="300"/>
    <cellStyle name="Accent2 13" xfId="301"/>
    <cellStyle name="Accent2 14" xfId="302"/>
    <cellStyle name="Accent2 15" xfId="303"/>
    <cellStyle name="Accent2 16" xfId="304"/>
    <cellStyle name="Accent2 2" xfId="305"/>
    <cellStyle name="Accent2 3" xfId="306"/>
    <cellStyle name="Accent2 4" xfId="307"/>
    <cellStyle name="Accent2 5" xfId="308"/>
    <cellStyle name="Accent2 6" xfId="309"/>
    <cellStyle name="Accent2 7" xfId="310"/>
    <cellStyle name="Accent2 8" xfId="311"/>
    <cellStyle name="Accent2 9" xfId="312"/>
    <cellStyle name="Accent3 10" xfId="313"/>
    <cellStyle name="Accent3 11" xfId="314"/>
    <cellStyle name="Accent3 12" xfId="315"/>
    <cellStyle name="Accent3 13" xfId="316"/>
    <cellStyle name="Accent3 14" xfId="317"/>
    <cellStyle name="Accent3 15" xfId="318"/>
    <cellStyle name="Accent3 16" xfId="319"/>
    <cellStyle name="Accent3 2" xfId="320"/>
    <cellStyle name="Accent3 3" xfId="321"/>
    <cellStyle name="Accent3 4" xfId="322"/>
    <cellStyle name="Accent3 5" xfId="323"/>
    <cellStyle name="Accent3 6" xfId="324"/>
    <cellStyle name="Accent3 7" xfId="325"/>
    <cellStyle name="Accent3 8" xfId="326"/>
    <cellStyle name="Accent3 9" xfId="327"/>
    <cellStyle name="Accent4 10" xfId="328"/>
    <cellStyle name="Accent4 11" xfId="329"/>
    <cellStyle name="Accent4 12" xfId="330"/>
    <cellStyle name="Accent4 13" xfId="331"/>
    <cellStyle name="Accent4 14" xfId="332"/>
    <cellStyle name="Accent4 15" xfId="333"/>
    <cellStyle name="Accent4 16" xfId="334"/>
    <cellStyle name="Accent4 2" xfId="335"/>
    <cellStyle name="Accent4 3" xfId="336"/>
    <cellStyle name="Accent4 4" xfId="337"/>
    <cellStyle name="Accent4 5" xfId="338"/>
    <cellStyle name="Accent4 6" xfId="339"/>
    <cellStyle name="Accent4 7" xfId="340"/>
    <cellStyle name="Accent4 8" xfId="341"/>
    <cellStyle name="Accent4 9" xfId="342"/>
    <cellStyle name="Accent5 10" xfId="343"/>
    <cellStyle name="Accent5 11" xfId="344"/>
    <cellStyle name="Accent5 12" xfId="345"/>
    <cellStyle name="Accent5 13" xfId="346"/>
    <cellStyle name="Accent5 14" xfId="347"/>
    <cellStyle name="Accent5 15" xfId="348"/>
    <cellStyle name="Accent5 16" xfId="349"/>
    <cellStyle name="Accent5 2" xfId="350"/>
    <cellStyle name="Accent5 3" xfId="351"/>
    <cellStyle name="Accent5 4" xfId="352"/>
    <cellStyle name="Accent5 5" xfId="353"/>
    <cellStyle name="Accent5 6" xfId="354"/>
    <cellStyle name="Accent5 7" xfId="355"/>
    <cellStyle name="Accent5 8" xfId="356"/>
    <cellStyle name="Accent5 9" xfId="357"/>
    <cellStyle name="Accent6 10" xfId="358"/>
    <cellStyle name="Accent6 11" xfId="359"/>
    <cellStyle name="Accent6 12" xfId="360"/>
    <cellStyle name="Accent6 13" xfId="361"/>
    <cellStyle name="Accent6 14" xfId="362"/>
    <cellStyle name="Accent6 15" xfId="363"/>
    <cellStyle name="Accent6 16" xfId="364"/>
    <cellStyle name="Accent6 2" xfId="365"/>
    <cellStyle name="Accent6 3" xfId="366"/>
    <cellStyle name="Accent6 4" xfId="367"/>
    <cellStyle name="Accent6 5" xfId="368"/>
    <cellStyle name="Accent6 6" xfId="369"/>
    <cellStyle name="Accent6 7" xfId="370"/>
    <cellStyle name="Accent6 8" xfId="371"/>
    <cellStyle name="Accent6 9" xfId="372"/>
    <cellStyle name="Bad 10" xfId="373"/>
    <cellStyle name="Bad 11" xfId="374"/>
    <cellStyle name="Bad 12" xfId="375"/>
    <cellStyle name="Bad 13" xfId="376"/>
    <cellStyle name="Bad 14" xfId="377"/>
    <cellStyle name="Bad 15" xfId="378"/>
    <cellStyle name="Bad 16" xfId="379"/>
    <cellStyle name="Bad 2" xfId="380"/>
    <cellStyle name="Bad 3" xfId="381"/>
    <cellStyle name="Bad 4" xfId="382"/>
    <cellStyle name="Bad 5" xfId="383"/>
    <cellStyle name="Bad 6" xfId="384"/>
    <cellStyle name="Bad 7" xfId="385"/>
    <cellStyle name="Bad 8" xfId="386"/>
    <cellStyle name="Bad 9" xfId="387"/>
    <cellStyle name="Calculation 10" xfId="388"/>
    <cellStyle name="Calculation 11" xfId="389"/>
    <cellStyle name="Calculation 12" xfId="390"/>
    <cellStyle name="Calculation 13" xfId="391"/>
    <cellStyle name="Calculation 14" xfId="392"/>
    <cellStyle name="Calculation 15" xfId="393"/>
    <cellStyle name="Calculation 16" xfId="394"/>
    <cellStyle name="Calculation 2" xfId="395"/>
    <cellStyle name="Calculation 3" xfId="396"/>
    <cellStyle name="Calculation 4" xfId="397"/>
    <cellStyle name="Calculation 5" xfId="398"/>
    <cellStyle name="Calculation 6" xfId="399"/>
    <cellStyle name="Calculation 7" xfId="400"/>
    <cellStyle name="Calculation 8" xfId="401"/>
    <cellStyle name="Calculation 9" xfId="402"/>
    <cellStyle name="Check Cell 10" xfId="403"/>
    <cellStyle name="Check Cell 11" xfId="404"/>
    <cellStyle name="Check Cell 12" xfId="405"/>
    <cellStyle name="Check Cell 13" xfId="406"/>
    <cellStyle name="Check Cell 14" xfId="407"/>
    <cellStyle name="Check Cell 15" xfId="408"/>
    <cellStyle name="Check Cell 16" xfId="409"/>
    <cellStyle name="Check Cell 2" xfId="410"/>
    <cellStyle name="Check Cell 3" xfId="411"/>
    <cellStyle name="Check Cell 4" xfId="412"/>
    <cellStyle name="Check Cell 5" xfId="413"/>
    <cellStyle name="Check Cell 6" xfId="414"/>
    <cellStyle name="Check Cell 7" xfId="415"/>
    <cellStyle name="Check Cell 8" xfId="416"/>
    <cellStyle name="Check Cell 9" xfId="417"/>
    <cellStyle name="Comma" xfId="3" builtinId="3"/>
    <cellStyle name="Comma 2" xfId="1"/>
    <cellStyle name="Comma 2 10" xfId="418"/>
    <cellStyle name="Comma 2 11" xfId="419"/>
    <cellStyle name="Comma 2 12" xfId="420"/>
    <cellStyle name="Comma 2 13" xfId="421"/>
    <cellStyle name="Comma 2 14" xfId="422"/>
    <cellStyle name="Comma 2 2" xfId="423"/>
    <cellStyle name="Comma 2 3" xfId="424"/>
    <cellStyle name="Comma 2 4" xfId="425"/>
    <cellStyle name="Comma 2 5" xfId="426"/>
    <cellStyle name="Comma 2 6" xfId="427"/>
    <cellStyle name="Comma 2 7" xfId="428"/>
    <cellStyle name="Comma 2 8" xfId="429"/>
    <cellStyle name="Comma 2 9" xfId="430"/>
    <cellStyle name="Comma 3" xfId="431"/>
    <cellStyle name="Comma 4" xfId="432"/>
    <cellStyle name="Comma 5" xfId="433"/>
    <cellStyle name="Comma 6" xfId="9"/>
    <cellStyle name="Comma 7" xfId="843"/>
    <cellStyle name="Comma0" xfId="434"/>
    <cellStyle name="Currency" xfId="4" builtinId="4"/>
    <cellStyle name="Currency 2" xfId="6"/>
    <cellStyle name="Currency 3" xfId="435"/>
    <cellStyle name="Currency 4" xfId="436"/>
    <cellStyle name="Currency 5" xfId="846"/>
    <cellStyle name="Currency0" xfId="437"/>
    <cellStyle name="Date" xfId="438"/>
    <cellStyle name="Euro" xfId="439"/>
    <cellStyle name="Explanatory Text 10" xfId="440"/>
    <cellStyle name="Explanatory Text 11" xfId="441"/>
    <cellStyle name="Explanatory Text 12" xfId="442"/>
    <cellStyle name="Explanatory Text 13" xfId="443"/>
    <cellStyle name="Explanatory Text 14" xfId="444"/>
    <cellStyle name="Explanatory Text 15" xfId="445"/>
    <cellStyle name="Explanatory Text 16" xfId="446"/>
    <cellStyle name="Explanatory Text 2" xfId="447"/>
    <cellStyle name="Explanatory Text 3" xfId="448"/>
    <cellStyle name="Explanatory Text 4" xfId="449"/>
    <cellStyle name="Explanatory Text 5" xfId="450"/>
    <cellStyle name="Explanatory Text 6" xfId="451"/>
    <cellStyle name="Explanatory Text 7" xfId="452"/>
    <cellStyle name="Explanatory Text 8" xfId="453"/>
    <cellStyle name="Explanatory Text 9" xfId="454"/>
    <cellStyle name="F2" xfId="455"/>
    <cellStyle name="F2 2" xfId="456"/>
    <cellStyle name="F2 3" xfId="457"/>
    <cellStyle name="F2 4" xfId="458"/>
    <cellStyle name="F2 5" xfId="459"/>
    <cellStyle name="F2 6" xfId="460"/>
    <cellStyle name="F2 7" xfId="461"/>
    <cellStyle name="F2 8" xfId="462"/>
    <cellStyle name="F2 9" xfId="463"/>
    <cellStyle name="F2_Regenerated Revenues LGE Gas 2008-04 with Elec Gen-Seelye final version " xfId="464"/>
    <cellStyle name="F3" xfId="465"/>
    <cellStyle name="F3 2" xfId="466"/>
    <cellStyle name="F3 3" xfId="467"/>
    <cellStyle name="F3 4" xfId="468"/>
    <cellStyle name="F3 5" xfId="469"/>
    <cellStyle name="F3 6" xfId="470"/>
    <cellStyle name="F3 7" xfId="471"/>
    <cellStyle name="F3 8" xfId="472"/>
    <cellStyle name="F3 9" xfId="473"/>
    <cellStyle name="F3_Regenerated Revenues LGE Gas 2008-04 with Elec Gen-Seelye final version " xfId="474"/>
    <cellStyle name="F4" xfId="475"/>
    <cellStyle name="F4 2" xfId="476"/>
    <cellStyle name="F4 3" xfId="477"/>
    <cellStyle name="F4 4" xfId="478"/>
    <cellStyle name="F4 5" xfId="479"/>
    <cellStyle name="F4 6" xfId="480"/>
    <cellStyle name="F4 7" xfId="481"/>
    <cellStyle name="F4 8" xfId="482"/>
    <cellStyle name="F4 9" xfId="483"/>
    <cellStyle name="F4_Regenerated Revenues LGE Gas 2008-04 with Elec Gen-Seelye final version " xfId="484"/>
    <cellStyle name="F5" xfId="485"/>
    <cellStyle name="F5 2" xfId="486"/>
    <cellStyle name="F5 3" xfId="487"/>
    <cellStyle name="F5 4" xfId="488"/>
    <cellStyle name="F5 5" xfId="489"/>
    <cellStyle name="F5 6" xfId="490"/>
    <cellStyle name="F5 7" xfId="491"/>
    <cellStyle name="F5 8" xfId="492"/>
    <cellStyle name="F5 9" xfId="493"/>
    <cellStyle name="F5_Regenerated Revenues LGE Gas 2008-04 with Elec Gen-Seelye final version " xfId="494"/>
    <cellStyle name="F6" xfId="495"/>
    <cellStyle name="F6 2" xfId="496"/>
    <cellStyle name="F6 3" xfId="497"/>
    <cellStyle name="F6 4" xfId="498"/>
    <cellStyle name="F6 5" xfId="499"/>
    <cellStyle name="F6 6" xfId="500"/>
    <cellStyle name="F6 7" xfId="501"/>
    <cellStyle name="F6 8" xfId="502"/>
    <cellStyle name="F6 9" xfId="503"/>
    <cellStyle name="F6_Regenerated Revenues LGE Gas 2008-04 with Elec Gen-Seelye final version " xfId="504"/>
    <cellStyle name="F7" xfId="505"/>
    <cellStyle name="F7 2" xfId="506"/>
    <cellStyle name="F7 3" xfId="507"/>
    <cellStyle name="F7 4" xfId="508"/>
    <cellStyle name="F7 5" xfId="509"/>
    <cellStyle name="F7 6" xfId="510"/>
    <cellStyle name="F7 7" xfId="511"/>
    <cellStyle name="F7 8" xfId="512"/>
    <cellStyle name="F7 9" xfId="513"/>
    <cellStyle name="F7_Regenerated Revenues LGE Gas 2008-04 with Elec Gen-Seelye final version " xfId="514"/>
    <cellStyle name="F8" xfId="515"/>
    <cellStyle name="F8 2" xfId="516"/>
    <cellStyle name="F8 3" xfId="517"/>
    <cellStyle name="F8 4" xfId="518"/>
    <cellStyle name="F8 5" xfId="519"/>
    <cellStyle name="F8 6" xfId="520"/>
    <cellStyle name="F8 7" xfId="521"/>
    <cellStyle name="F8 8" xfId="522"/>
    <cellStyle name="F8 9" xfId="523"/>
    <cellStyle name="F8_Regenerated Revenues LGE Gas 2008-04 with Elec Gen-Seelye final version " xfId="524"/>
    <cellStyle name="Fixed" xfId="525"/>
    <cellStyle name="Good 10" xfId="526"/>
    <cellStyle name="Good 11" xfId="527"/>
    <cellStyle name="Good 12" xfId="528"/>
    <cellStyle name="Good 13" xfId="529"/>
    <cellStyle name="Good 14" xfId="530"/>
    <cellStyle name="Good 15" xfId="531"/>
    <cellStyle name="Good 16" xfId="532"/>
    <cellStyle name="Good 2" xfId="533"/>
    <cellStyle name="Good 3" xfId="534"/>
    <cellStyle name="Good 4" xfId="535"/>
    <cellStyle name="Good 5" xfId="536"/>
    <cellStyle name="Good 6" xfId="537"/>
    <cellStyle name="Good 7" xfId="538"/>
    <cellStyle name="Good 8" xfId="539"/>
    <cellStyle name="Good 9" xfId="540"/>
    <cellStyle name="Heading 1 10" xfId="541"/>
    <cellStyle name="Heading 1 11" xfId="542"/>
    <cellStyle name="Heading 1 12" xfId="543"/>
    <cellStyle name="Heading 1 13" xfId="544"/>
    <cellStyle name="Heading 1 14" xfId="545"/>
    <cellStyle name="Heading 1 15" xfId="546"/>
    <cellStyle name="Heading 1 16" xfId="547"/>
    <cellStyle name="Heading 1 2" xfId="548"/>
    <cellStyle name="Heading 1 3" xfId="549"/>
    <cellStyle name="Heading 1 4" xfId="550"/>
    <cellStyle name="Heading 1 5" xfId="551"/>
    <cellStyle name="Heading 1 6" xfId="552"/>
    <cellStyle name="Heading 1 7" xfId="553"/>
    <cellStyle name="Heading 1 8" xfId="554"/>
    <cellStyle name="Heading 1 9" xfId="555"/>
    <cellStyle name="Heading 2 10" xfId="556"/>
    <cellStyle name="Heading 2 11" xfId="557"/>
    <cellStyle name="Heading 2 12" xfId="558"/>
    <cellStyle name="Heading 2 13" xfId="559"/>
    <cellStyle name="Heading 2 14" xfId="560"/>
    <cellStyle name="Heading 2 15" xfId="561"/>
    <cellStyle name="Heading 2 16" xfId="562"/>
    <cellStyle name="Heading 2 2" xfId="563"/>
    <cellStyle name="Heading 2 3" xfId="564"/>
    <cellStyle name="Heading 2 4" xfId="565"/>
    <cellStyle name="Heading 2 5" xfId="566"/>
    <cellStyle name="Heading 2 6" xfId="567"/>
    <cellStyle name="Heading 2 7" xfId="568"/>
    <cellStyle name="Heading 2 8" xfId="569"/>
    <cellStyle name="Heading 2 9" xfId="570"/>
    <cellStyle name="Heading 3 10" xfId="571"/>
    <cellStyle name="Heading 3 11" xfId="572"/>
    <cellStyle name="Heading 3 12" xfId="573"/>
    <cellStyle name="Heading 3 13" xfId="574"/>
    <cellStyle name="Heading 3 14" xfId="575"/>
    <cellStyle name="Heading 3 15" xfId="576"/>
    <cellStyle name="Heading 3 16" xfId="577"/>
    <cellStyle name="Heading 3 2" xfId="578"/>
    <cellStyle name="Heading 3 3" xfId="579"/>
    <cellStyle name="Heading 3 4" xfId="580"/>
    <cellStyle name="Heading 3 5" xfId="581"/>
    <cellStyle name="Heading 3 6" xfId="582"/>
    <cellStyle name="Heading 3 7" xfId="583"/>
    <cellStyle name="Heading 3 8" xfId="584"/>
    <cellStyle name="Heading 3 9" xfId="585"/>
    <cellStyle name="Heading 4 10" xfId="586"/>
    <cellStyle name="Heading 4 11" xfId="587"/>
    <cellStyle name="Heading 4 12" xfId="588"/>
    <cellStyle name="Heading 4 13" xfId="589"/>
    <cellStyle name="Heading 4 14" xfId="590"/>
    <cellStyle name="Heading 4 15" xfId="591"/>
    <cellStyle name="Heading 4 16" xfId="592"/>
    <cellStyle name="Heading 4 2" xfId="593"/>
    <cellStyle name="Heading 4 3" xfId="594"/>
    <cellStyle name="Heading 4 4" xfId="595"/>
    <cellStyle name="Heading 4 5" xfId="596"/>
    <cellStyle name="Heading 4 6" xfId="597"/>
    <cellStyle name="Heading 4 7" xfId="598"/>
    <cellStyle name="Heading 4 8" xfId="599"/>
    <cellStyle name="Heading 4 9" xfId="600"/>
    <cellStyle name="Input 10" xfId="601"/>
    <cellStyle name="Input 11" xfId="602"/>
    <cellStyle name="Input 12" xfId="603"/>
    <cellStyle name="Input 13" xfId="604"/>
    <cellStyle name="Input 14" xfId="605"/>
    <cellStyle name="Input 15" xfId="606"/>
    <cellStyle name="Input 16" xfId="607"/>
    <cellStyle name="Input 2" xfId="608"/>
    <cellStyle name="Input 3" xfId="609"/>
    <cellStyle name="Input 4" xfId="610"/>
    <cellStyle name="Input 5" xfId="611"/>
    <cellStyle name="Input 6" xfId="612"/>
    <cellStyle name="Input 7" xfId="613"/>
    <cellStyle name="Input 8" xfId="614"/>
    <cellStyle name="Input 9" xfId="615"/>
    <cellStyle name="Linked Cell 10" xfId="616"/>
    <cellStyle name="Linked Cell 11" xfId="617"/>
    <cellStyle name="Linked Cell 12" xfId="618"/>
    <cellStyle name="Linked Cell 13" xfId="619"/>
    <cellStyle name="Linked Cell 14" xfId="620"/>
    <cellStyle name="Linked Cell 15" xfId="621"/>
    <cellStyle name="Linked Cell 16" xfId="622"/>
    <cellStyle name="Linked Cell 2" xfId="623"/>
    <cellStyle name="Linked Cell 3" xfId="624"/>
    <cellStyle name="Linked Cell 4" xfId="625"/>
    <cellStyle name="Linked Cell 5" xfId="626"/>
    <cellStyle name="Linked Cell 6" xfId="627"/>
    <cellStyle name="Linked Cell 7" xfId="628"/>
    <cellStyle name="Linked Cell 8" xfId="629"/>
    <cellStyle name="Linked Cell 9" xfId="630"/>
    <cellStyle name="Neutral 10" xfId="631"/>
    <cellStyle name="Neutral 11" xfId="632"/>
    <cellStyle name="Neutral 12" xfId="633"/>
    <cellStyle name="Neutral 13" xfId="634"/>
    <cellStyle name="Neutral 14" xfId="635"/>
    <cellStyle name="Neutral 15" xfId="636"/>
    <cellStyle name="Neutral 16" xfId="637"/>
    <cellStyle name="Neutral 2" xfId="638"/>
    <cellStyle name="Neutral 3" xfId="639"/>
    <cellStyle name="Neutral 4" xfId="640"/>
    <cellStyle name="Neutral 5" xfId="641"/>
    <cellStyle name="Neutral 6" xfId="642"/>
    <cellStyle name="Neutral 7" xfId="643"/>
    <cellStyle name="Neutral 8" xfId="644"/>
    <cellStyle name="Neutral 9" xfId="645"/>
    <cellStyle name="Normal" xfId="0" builtinId="0"/>
    <cellStyle name="Normal 10" xfId="646"/>
    <cellStyle name="Normal 11" xfId="647"/>
    <cellStyle name="Normal 12" xfId="648"/>
    <cellStyle name="Normal 13" xfId="649"/>
    <cellStyle name="Normal 14" xfId="12"/>
    <cellStyle name="Normal 15" xfId="650"/>
    <cellStyle name="Normal 16" xfId="651"/>
    <cellStyle name="Normal 17" xfId="652"/>
    <cellStyle name="Normal 18" xfId="653"/>
    <cellStyle name="Normal 19" xfId="654"/>
    <cellStyle name="Normal 2" xfId="5"/>
    <cellStyle name="Normal 2 10" xfId="655"/>
    <cellStyle name="Normal 2 11" xfId="656"/>
    <cellStyle name="Normal 2 12" xfId="657"/>
    <cellStyle name="Normal 2 13" xfId="658"/>
    <cellStyle name="Normal 2 14" xfId="659"/>
    <cellStyle name="Normal 2 15" xfId="660"/>
    <cellStyle name="Normal 2 16" xfId="661"/>
    <cellStyle name="Normal 2 19" xfId="848"/>
    <cellStyle name="Normal 2 2" xfId="662"/>
    <cellStyle name="Normal 2 3" xfId="663"/>
    <cellStyle name="Normal 2 4" xfId="664"/>
    <cellStyle name="Normal 2 5" xfId="665"/>
    <cellStyle name="Normal 2 6" xfId="666"/>
    <cellStyle name="Normal 2 7" xfId="667"/>
    <cellStyle name="Normal 2 8" xfId="668"/>
    <cellStyle name="Normal 2 9" xfId="669"/>
    <cellStyle name="Normal 2_LGEElecBillingDeterminants2009-10" xfId="670"/>
    <cellStyle name="Normal 20" xfId="671"/>
    <cellStyle name="Normal 21" xfId="672"/>
    <cellStyle name="Normal 22" xfId="673"/>
    <cellStyle name="Normal 23" xfId="674"/>
    <cellStyle name="Normal 3" xfId="2"/>
    <cellStyle name="Normal 3 10" xfId="675"/>
    <cellStyle name="Normal 3 11" xfId="676"/>
    <cellStyle name="Normal 3 12" xfId="677"/>
    <cellStyle name="Normal 3 13" xfId="678"/>
    <cellStyle name="Normal 3 14" xfId="679"/>
    <cellStyle name="Normal 3 15" xfId="680"/>
    <cellStyle name="Normal 3 16" xfId="681"/>
    <cellStyle name="Normal 3 17" xfId="845"/>
    <cellStyle name="Normal 3 2" xfId="682"/>
    <cellStyle name="Normal 3 3" xfId="683"/>
    <cellStyle name="Normal 3 4" xfId="684"/>
    <cellStyle name="Normal 3 5" xfId="685"/>
    <cellStyle name="Normal 3 6" xfId="686"/>
    <cellStyle name="Normal 3 7" xfId="687"/>
    <cellStyle name="Normal 3 8" xfId="688"/>
    <cellStyle name="Normal 3 9" xfId="689"/>
    <cellStyle name="Normal 3_LGEElecBillingDeterminants2009-10" xfId="690"/>
    <cellStyle name="Normal 4" xfId="7"/>
    <cellStyle name="Normal 4 2" xfId="691"/>
    <cellStyle name="Normal 4 3" xfId="692"/>
    <cellStyle name="Normal 4_Regenerated Revenues LGE Gas 10312009" xfId="693"/>
    <cellStyle name="Normal 5" xfId="11"/>
    <cellStyle name="Normal 5 2" xfId="694"/>
    <cellStyle name="Normal 5 3" xfId="695"/>
    <cellStyle name="Normal 6" xfId="696"/>
    <cellStyle name="Normal 6 2" xfId="697"/>
    <cellStyle name="Normal 6 3" xfId="698"/>
    <cellStyle name="Normal 7" xfId="699"/>
    <cellStyle name="Normal 7 2" xfId="700"/>
    <cellStyle name="Normal 7 3" xfId="701"/>
    <cellStyle name="Normal 75" xfId="849"/>
    <cellStyle name="Normal 8" xfId="702"/>
    <cellStyle name="Normal 8 2" xfId="703"/>
    <cellStyle name="Normal 8 3" xfId="704"/>
    <cellStyle name="Normal 9" xfId="705"/>
    <cellStyle name="Normal 9 2" xfId="706"/>
    <cellStyle name="Normal 9 3" xfId="707"/>
    <cellStyle name="Normal_LGE Filed Test Period Billing Exhibits - SBR Summary" xfId="847"/>
    <cellStyle name="Normal_Regenerated Revenues LGE Gas 2008-04 with Elec Gen-Seelye final version " xfId="844"/>
    <cellStyle name="Note 10" xfId="708"/>
    <cellStyle name="Note 11" xfId="709"/>
    <cellStyle name="Note 12" xfId="710"/>
    <cellStyle name="Note 13" xfId="711"/>
    <cellStyle name="Note 14" xfId="712"/>
    <cellStyle name="Note 2" xfId="713"/>
    <cellStyle name="Note 2 2" xfId="714"/>
    <cellStyle name="Note 2 3" xfId="715"/>
    <cellStyle name="Note 3" xfId="716"/>
    <cellStyle name="Note 3 2" xfId="717"/>
    <cellStyle name="Note 3 3" xfId="718"/>
    <cellStyle name="Note 4" xfId="719"/>
    <cellStyle name="Note 4 2" xfId="720"/>
    <cellStyle name="Note 4 3" xfId="721"/>
    <cellStyle name="Note 5" xfId="722"/>
    <cellStyle name="Note 5 2" xfId="723"/>
    <cellStyle name="Note 5 3" xfId="724"/>
    <cellStyle name="Note 6" xfId="725"/>
    <cellStyle name="Note 6 2" xfId="726"/>
    <cellStyle name="Note 6 3" xfId="727"/>
    <cellStyle name="Note 7" xfId="728"/>
    <cellStyle name="Note 7 2" xfId="729"/>
    <cellStyle name="Note 7 3" xfId="730"/>
    <cellStyle name="Note 8" xfId="731"/>
    <cellStyle name="Note 8 2" xfId="732"/>
    <cellStyle name="Note 8 3" xfId="733"/>
    <cellStyle name="Note 9" xfId="734"/>
    <cellStyle name="Output 10" xfId="735"/>
    <cellStyle name="Output 11" xfId="736"/>
    <cellStyle name="Output 12" xfId="737"/>
    <cellStyle name="Output 13" xfId="738"/>
    <cellStyle name="Output 14" xfId="739"/>
    <cellStyle name="Output 15" xfId="740"/>
    <cellStyle name="Output 16" xfId="741"/>
    <cellStyle name="Output 2" xfId="742"/>
    <cellStyle name="Output 3" xfId="743"/>
    <cellStyle name="Output 4" xfId="744"/>
    <cellStyle name="Output 5" xfId="745"/>
    <cellStyle name="Output 6" xfId="746"/>
    <cellStyle name="Output 7" xfId="747"/>
    <cellStyle name="Output 8" xfId="748"/>
    <cellStyle name="Output 9" xfId="749"/>
    <cellStyle name="Output Amounts" xfId="750"/>
    <cellStyle name="Output Column Headings" xfId="751"/>
    <cellStyle name="Output Column Headings 2" xfId="752"/>
    <cellStyle name="Output Column Headings 3" xfId="753"/>
    <cellStyle name="Output Column Headings 4" xfId="754"/>
    <cellStyle name="Output Column Headings 5" xfId="755"/>
    <cellStyle name="Output Column Headings 6" xfId="756"/>
    <cellStyle name="Output Column Headings 7" xfId="757"/>
    <cellStyle name="Output Column Headings 8" xfId="758"/>
    <cellStyle name="Output Column Headings 9" xfId="759"/>
    <cellStyle name="Output Column Headings_Regenerated Revenues LGE Gas 2008-04 with Elec Gen-Seelye final version " xfId="760"/>
    <cellStyle name="Output Line Items" xfId="761"/>
    <cellStyle name="Output Line Items 2" xfId="762"/>
    <cellStyle name="Output Line Items 3" xfId="763"/>
    <cellStyle name="Output Line Items 4" xfId="764"/>
    <cellStyle name="Output Line Items 5" xfId="765"/>
    <cellStyle name="Output Line Items 6" xfId="766"/>
    <cellStyle name="Output Line Items 7" xfId="767"/>
    <cellStyle name="Output Line Items 8" xfId="768"/>
    <cellStyle name="Output Line Items 9" xfId="769"/>
    <cellStyle name="Output Line Items_Regenerated Revenues LGE Gas 2008-04 with Elec Gen-Seelye final version " xfId="770"/>
    <cellStyle name="Output Report Heading" xfId="771"/>
    <cellStyle name="Output Report Heading 2" xfId="772"/>
    <cellStyle name="Output Report Heading 3" xfId="773"/>
    <cellStyle name="Output Report Heading 4" xfId="774"/>
    <cellStyle name="Output Report Heading 5" xfId="775"/>
    <cellStyle name="Output Report Heading 6" xfId="776"/>
    <cellStyle name="Output Report Heading 7" xfId="777"/>
    <cellStyle name="Output Report Heading 8" xfId="778"/>
    <cellStyle name="Output Report Heading 9" xfId="779"/>
    <cellStyle name="Output Report Heading_Regenerated Revenues LGE Gas 2008-04 with Elec Gen-Seelye final version " xfId="780"/>
    <cellStyle name="Output Report Title" xfId="781"/>
    <cellStyle name="Output Report Title 2" xfId="782"/>
    <cellStyle name="Output Report Title 3" xfId="783"/>
    <cellStyle name="Output Report Title 4" xfId="784"/>
    <cellStyle name="Output Report Title 5" xfId="785"/>
    <cellStyle name="Output Report Title 6" xfId="786"/>
    <cellStyle name="Output Report Title 7" xfId="787"/>
    <cellStyle name="Output Report Title 8" xfId="788"/>
    <cellStyle name="Output Report Title 9" xfId="789"/>
    <cellStyle name="Output Report Title_Regenerated Revenues LGE Gas 2008-04 with Elec Gen-Seelye final version " xfId="790"/>
    <cellStyle name="Percent" xfId="10" builtinId="5"/>
    <cellStyle name="Percent 2" xfId="8"/>
    <cellStyle name="Percent 3" xfId="791"/>
    <cellStyle name="STYL5 - Style5" xfId="792"/>
    <cellStyle name="STYL6 - Style6" xfId="793"/>
    <cellStyle name="STYLE1 - Style1" xfId="794"/>
    <cellStyle name="STYLE2 - Style2" xfId="795"/>
    <cellStyle name="STYLE3 - Style3" xfId="796"/>
    <cellStyle name="STYLE4 - Style4" xfId="797"/>
    <cellStyle name="Title 10" xfId="798"/>
    <cellStyle name="Title 11" xfId="799"/>
    <cellStyle name="Title 12" xfId="800"/>
    <cellStyle name="Title 13" xfId="801"/>
    <cellStyle name="Title 14" xfId="802"/>
    <cellStyle name="Title 15" xfId="803"/>
    <cellStyle name="Title 16" xfId="804"/>
    <cellStyle name="Title 2" xfId="805"/>
    <cellStyle name="Title 3" xfId="806"/>
    <cellStyle name="Title 4" xfId="807"/>
    <cellStyle name="Title 5" xfId="808"/>
    <cellStyle name="Title 6" xfId="809"/>
    <cellStyle name="Title 7" xfId="810"/>
    <cellStyle name="Title 8" xfId="811"/>
    <cellStyle name="Title 9" xfId="812"/>
    <cellStyle name="Total 10" xfId="813"/>
    <cellStyle name="Total 11" xfId="814"/>
    <cellStyle name="Total 12" xfId="815"/>
    <cellStyle name="Total 13" xfId="816"/>
    <cellStyle name="Total 14" xfId="817"/>
    <cellStyle name="Total 15" xfId="818"/>
    <cellStyle name="Total 16" xfId="819"/>
    <cellStyle name="Total 2" xfId="820"/>
    <cellStyle name="Total 3" xfId="821"/>
    <cellStyle name="Total 4" xfId="822"/>
    <cellStyle name="Total 5" xfId="823"/>
    <cellStyle name="Total 6" xfId="824"/>
    <cellStyle name="Total 7" xfId="825"/>
    <cellStyle name="Total 8" xfId="826"/>
    <cellStyle name="Total 9" xfId="827"/>
    <cellStyle name="Warning Text 10" xfId="828"/>
    <cellStyle name="Warning Text 11" xfId="829"/>
    <cellStyle name="Warning Text 12" xfId="830"/>
    <cellStyle name="Warning Text 13" xfId="831"/>
    <cellStyle name="Warning Text 14" xfId="832"/>
    <cellStyle name="Warning Text 15" xfId="833"/>
    <cellStyle name="Warning Text 16" xfId="834"/>
    <cellStyle name="Warning Text 2" xfId="835"/>
    <cellStyle name="Warning Text 3" xfId="836"/>
    <cellStyle name="Warning Text 4" xfId="837"/>
    <cellStyle name="Warning Text 5" xfId="838"/>
    <cellStyle name="Warning Text 6" xfId="839"/>
    <cellStyle name="Warning Text 7" xfId="840"/>
    <cellStyle name="Warning Text 8" xfId="841"/>
    <cellStyle name="Warning Text 9" xfId="842"/>
  </cellStyles>
  <dxfs count="0"/>
  <tableStyles count="0" defaultTableStyle="TableStyleMedium9" defaultPivotStyle="PivotStyleLight16"/>
  <colors>
    <mruColors>
      <color rgb="FFFFFF99"/>
      <color rgb="FFFFCC66"/>
      <color rgb="FF00FFFF"/>
      <color rgb="FFFFFF00"/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Revenue%20Volume%20Analysis%20Reports/2016/Revenue%20Volume%20Analysis%202016-06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Rate%20Case%202016/Billing%20Determinants/LGE/LGE%20Base%20Period%20Mar16%20-%20Feb1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Home"/>
      <sheetName val="PVA"/>
      <sheetName val="RBC Summary"/>
      <sheetName val="RBC Detail"/>
      <sheetName val="Information for SEC Table"/>
      <sheetName val="A216810396964DCDB399904ED81BA8E"/>
      <sheetName val="Curr Mo. Error Checks"/>
      <sheetName val="Qtd Error Checks"/>
      <sheetName val="Ytd Error Checks"/>
      <sheetName val="12 Mo. Ending error checks"/>
      <sheetName val="Weather Check"/>
      <sheetName val="DataChecks"/>
      <sheetName val="PVA - Variance Checks"/>
      <sheetName val="Data"/>
      <sheetName val="ListsValues"/>
      <sheetName val="Weather Summary"/>
      <sheetName val="Electronic Evidence"/>
      <sheetName val="VersionH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9">
          <cell r="M29">
            <v>1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==&gt;"/>
      <sheetName val="Index"/>
      <sheetName val="Sch M-1.1"/>
      <sheetName val="Sch M-1.2"/>
      <sheetName val="Sch M-1.3 (1)"/>
      <sheetName val="Sch M-1.3 (2)"/>
      <sheetName val="Sch M-1.3 (3)"/>
      <sheetName val="True-ups==&gt;"/>
      <sheetName val="A-F kwh"/>
      <sheetName val="A-F Demand"/>
      <sheetName val="A-F Revenue"/>
      <sheetName val="Summary &amp; Checks==&gt;"/>
      <sheetName val="Reconciliation"/>
      <sheetName val="Recons&amp;Checks"/>
      <sheetName val="Data==&gt;"/>
      <sheetName val="ECR in Base Rates"/>
      <sheetName val="12MonResults"/>
      <sheetName val="12MonLights"/>
      <sheetName val="12MonPoles"/>
      <sheetName val="Sources ==&gt;"/>
      <sheetName val="FinForecast"/>
      <sheetName val="Customers"/>
      <sheetName val="Cal_Energy"/>
      <sheetName val="Billing Demand"/>
      <sheetName val="1055 Lights Forecast"/>
      <sheetName val="Lights Load Forecast"/>
      <sheetName val="1051 Poles Forecast"/>
      <sheetName val="Rates"/>
      <sheetName val="LightingRates"/>
      <sheetName val="PoleRates"/>
      <sheetName val="1022"/>
      <sheetName val="1051"/>
      <sheetName val="1055"/>
      <sheetName val="SBR"/>
      <sheetName val="MiscData"/>
      <sheetName val="Reconciliation==&gt;"/>
      <sheetName val="Mar"/>
      <sheetName val="Apr"/>
      <sheetName val="May"/>
      <sheetName val="Jun"/>
      <sheetName val="Jul"/>
      <sheetName val="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B3" t="str">
            <v>MAR 2016</v>
          </cell>
          <cell r="C3" t="str">
            <v>LEUM_825</v>
          </cell>
          <cell r="E3" t="str">
            <v>EF</v>
          </cell>
          <cell r="F3">
            <v>48365.64</v>
          </cell>
        </row>
        <row r="4">
          <cell r="B4" t="str">
            <v>MAR 2016</v>
          </cell>
          <cell r="C4" t="str">
            <v>LEUM_826</v>
          </cell>
          <cell r="E4" t="str">
            <v>EF</v>
          </cell>
          <cell r="F4">
            <v>2.27</v>
          </cell>
        </row>
        <row r="5">
          <cell r="B5" t="str">
            <v>MAR 2016</v>
          </cell>
          <cell r="C5" t="str">
            <v>LEUM_826</v>
          </cell>
          <cell r="E5" t="str">
            <v>EF</v>
          </cell>
          <cell r="F5">
            <v>752.12</v>
          </cell>
        </row>
        <row r="6">
          <cell r="B6" t="str">
            <v>MAR 2016</v>
          </cell>
          <cell r="C6" t="str">
            <v>LEUM_826</v>
          </cell>
          <cell r="E6" t="str">
            <v>EF</v>
          </cell>
          <cell r="F6">
            <v>11.35</v>
          </cell>
        </row>
        <row r="7">
          <cell r="B7" t="str">
            <v>MAR 2016</v>
          </cell>
          <cell r="C7" t="str">
            <v>LEUM_828</v>
          </cell>
          <cell r="E7" t="str">
            <v>EF</v>
          </cell>
          <cell r="F7">
            <v>60.66</v>
          </cell>
        </row>
        <row r="8">
          <cell r="B8" t="str">
            <v>MAR 2016</v>
          </cell>
          <cell r="C8" t="str">
            <v>LEUM_828</v>
          </cell>
          <cell r="E8" t="str">
            <v>EF</v>
          </cell>
          <cell r="F8">
            <v>1312.28</v>
          </cell>
        </row>
        <row r="9">
          <cell r="B9" t="str">
            <v>MAR 2016</v>
          </cell>
          <cell r="C9" t="str">
            <v>LEUM_828</v>
          </cell>
          <cell r="E9" t="str">
            <v>EF</v>
          </cell>
          <cell r="F9">
            <v>169.03</v>
          </cell>
        </row>
        <row r="10">
          <cell r="B10" t="str">
            <v>MAR 2016</v>
          </cell>
          <cell r="C10" t="str">
            <v>LEUM_828</v>
          </cell>
          <cell r="E10" t="str">
            <v>EF</v>
          </cell>
          <cell r="F10">
            <v>293.22000000000003</v>
          </cell>
        </row>
        <row r="11">
          <cell r="B11" t="str">
            <v>MAR 2016</v>
          </cell>
          <cell r="C11" t="str">
            <v>LEUM_828</v>
          </cell>
          <cell r="E11" t="str">
            <v>EF</v>
          </cell>
          <cell r="F11">
            <v>721.17</v>
          </cell>
        </row>
        <row r="12">
          <cell r="B12" t="str">
            <v>MAR 2016</v>
          </cell>
          <cell r="C12" t="str">
            <v>LEUM_828</v>
          </cell>
          <cell r="E12" t="str">
            <v>EF</v>
          </cell>
          <cell r="F12">
            <v>58.82</v>
          </cell>
        </row>
        <row r="13">
          <cell r="B13" t="str">
            <v>MAR 2016</v>
          </cell>
          <cell r="C13" t="str">
            <v>LEUM_829</v>
          </cell>
          <cell r="E13" t="str">
            <v>EF</v>
          </cell>
          <cell r="F13">
            <v>5</v>
          </cell>
        </row>
        <row r="14">
          <cell r="B14" t="str">
            <v>MAR 2016</v>
          </cell>
          <cell r="C14" t="str">
            <v>LGCME000</v>
          </cell>
          <cell r="E14" t="str">
            <v>TS</v>
          </cell>
        </row>
        <row r="15">
          <cell r="B15" t="str">
            <v>MAR 2016</v>
          </cell>
          <cell r="C15" t="str">
            <v>LGCME000</v>
          </cell>
          <cell r="E15" t="str">
            <v>TS</v>
          </cell>
        </row>
        <row r="16">
          <cell r="B16" t="str">
            <v>MAR 2016</v>
          </cell>
          <cell r="C16" t="str">
            <v>LGCME000</v>
          </cell>
          <cell r="E16" t="str">
            <v>TS</v>
          </cell>
        </row>
        <row r="17">
          <cell r="B17" t="str">
            <v>MAR 2016</v>
          </cell>
          <cell r="C17" t="str">
            <v>LGCME000</v>
          </cell>
          <cell r="E17" t="str">
            <v>TS</v>
          </cell>
        </row>
        <row r="18">
          <cell r="B18" t="str">
            <v>MAR 2016</v>
          </cell>
          <cell r="C18" t="str">
            <v>LGCME451</v>
          </cell>
          <cell r="E18" t="str">
            <v>GSS</v>
          </cell>
          <cell r="F18">
            <v>67.05</v>
          </cell>
        </row>
        <row r="19">
          <cell r="B19" t="str">
            <v>MAR 2016</v>
          </cell>
          <cell r="C19" t="str">
            <v>LGCME451</v>
          </cell>
          <cell r="E19" t="str">
            <v>GSS</v>
          </cell>
          <cell r="F19">
            <v>855.39</v>
          </cell>
        </row>
        <row r="20">
          <cell r="B20" t="str">
            <v>MAR 2016</v>
          </cell>
          <cell r="C20" t="str">
            <v>LGCME551</v>
          </cell>
          <cell r="E20" t="str">
            <v>GSS</v>
          </cell>
          <cell r="F20">
            <v>19863.88</v>
          </cell>
        </row>
        <row r="21">
          <cell r="B21" t="str">
            <v>MAR 2016</v>
          </cell>
          <cell r="C21" t="str">
            <v>LGCME551</v>
          </cell>
          <cell r="E21" t="str">
            <v>GSS</v>
          </cell>
          <cell r="F21">
            <v>22543.81</v>
          </cell>
        </row>
        <row r="22">
          <cell r="B22" t="str">
            <v>MAR 2016</v>
          </cell>
          <cell r="C22" t="str">
            <v>LGCME551</v>
          </cell>
          <cell r="E22" t="str">
            <v>GSS</v>
          </cell>
          <cell r="F22">
            <v>179450.38</v>
          </cell>
        </row>
        <row r="23">
          <cell r="B23" t="str">
            <v>MAR 2016</v>
          </cell>
          <cell r="C23" t="str">
            <v>LGCME551</v>
          </cell>
          <cell r="E23" t="str">
            <v>GSS</v>
          </cell>
          <cell r="F23">
            <v>2511.9699999999998</v>
          </cell>
        </row>
        <row r="24">
          <cell r="B24" t="str">
            <v>MAR 2016</v>
          </cell>
          <cell r="C24" t="str">
            <v>LGCME551</v>
          </cell>
          <cell r="E24" t="str">
            <v>GSS</v>
          </cell>
          <cell r="F24">
            <v>3712415.13</v>
          </cell>
        </row>
        <row r="25">
          <cell r="B25" t="str">
            <v>MAR 2016</v>
          </cell>
          <cell r="C25" t="str">
            <v>LGCME551</v>
          </cell>
          <cell r="E25" t="str">
            <v>GSS</v>
          </cell>
          <cell r="F25">
            <v>1514.9</v>
          </cell>
        </row>
        <row r="26">
          <cell r="B26" t="str">
            <v>MAR 2016</v>
          </cell>
          <cell r="C26" t="str">
            <v>LGCME551UM</v>
          </cell>
          <cell r="E26" t="str">
            <v>GSS</v>
          </cell>
          <cell r="F26">
            <v>4446.07</v>
          </cell>
        </row>
        <row r="27">
          <cell r="B27" t="str">
            <v>MAR 2016</v>
          </cell>
          <cell r="C27" t="str">
            <v>LGCME552</v>
          </cell>
          <cell r="E27" t="str">
            <v>GSS</v>
          </cell>
          <cell r="F27">
            <v>2012.9</v>
          </cell>
        </row>
        <row r="28">
          <cell r="B28" t="str">
            <v>MAR 2016</v>
          </cell>
          <cell r="C28" t="str">
            <v>LGCME552</v>
          </cell>
          <cell r="E28" t="str">
            <v>GSS</v>
          </cell>
          <cell r="F28">
            <v>15211.13</v>
          </cell>
        </row>
        <row r="29">
          <cell r="B29" t="str">
            <v>MAR 2016</v>
          </cell>
          <cell r="C29" t="str">
            <v>LGCME557</v>
          </cell>
          <cell r="E29" t="str">
            <v>GSS</v>
          </cell>
          <cell r="F29">
            <v>1863.28</v>
          </cell>
        </row>
        <row r="30">
          <cell r="B30" t="str">
            <v>MAR 2016</v>
          </cell>
          <cell r="C30" t="str">
            <v>LGCME561</v>
          </cell>
          <cell r="E30" t="str">
            <v>PSS</v>
          </cell>
          <cell r="F30">
            <v>30714.57</v>
          </cell>
        </row>
        <row r="31">
          <cell r="B31" t="str">
            <v>MAR 2016</v>
          </cell>
          <cell r="C31" t="str">
            <v>LGCME561</v>
          </cell>
          <cell r="E31" t="str">
            <v>PSS</v>
          </cell>
          <cell r="F31">
            <v>9473252.1799999997</v>
          </cell>
        </row>
        <row r="32">
          <cell r="B32" t="str">
            <v>MAR 2016</v>
          </cell>
          <cell r="C32" t="str">
            <v>LGCME561</v>
          </cell>
          <cell r="E32" t="str">
            <v>PSS</v>
          </cell>
          <cell r="F32">
            <v>1907086.09</v>
          </cell>
        </row>
        <row r="33">
          <cell r="B33" t="str">
            <v>MAR 2016</v>
          </cell>
          <cell r="C33" t="str">
            <v>LGCME561</v>
          </cell>
          <cell r="E33" t="str">
            <v>PSS</v>
          </cell>
          <cell r="F33">
            <v>990409.86</v>
          </cell>
        </row>
        <row r="34">
          <cell r="B34" t="str">
            <v>MAR 2016</v>
          </cell>
          <cell r="C34" t="str">
            <v>LGCME563</v>
          </cell>
          <cell r="E34" t="str">
            <v>PSP</v>
          </cell>
          <cell r="F34">
            <v>561511.39</v>
          </cell>
        </row>
        <row r="35">
          <cell r="B35" t="str">
            <v>MAR 2016</v>
          </cell>
          <cell r="C35" t="str">
            <v>LGCME563</v>
          </cell>
          <cell r="E35" t="str">
            <v>PSP</v>
          </cell>
          <cell r="F35">
            <v>383859.95</v>
          </cell>
        </row>
        <row r="36">
          <cell r="B36" t="str">
            <v>MAR 2016</v>
          </cell>
          <cell r="C36" t="str">
            <v>LGCME563</v>
          </cell>
          <cell r="E36" t="str">
            <v>PSP</v>
          </cell>
          <cell r="F36">
            <v>33182.01</v>
          </cell>
        </row>
        <row r="37">
          <cell r="B37" t="str">
            <v>MAR 2016</v>
          </cell>
          <cell r="C37" t="str">
            <v>LGCME567</v>
          </cell>
          <cell r="E37" t="str">
            <v>PSS</v>
          </cell>
          <cell r="F37">
            <v>8011.44</v>
          </cell>
        </row>
        <row r="38">
          <cell r="B38" t="str">
            <v>MAR 2016</v>
          </cell>
          <cell r="C38" t="str">
            <v>LGCME591</v>
          </cell>
          <cell r="E38" t="str">
            <v>TODS</v>
          </cell>
          <cell r="F38">
            <v>34186</v>
          </cell>
        </row>
        <row r="39">
          <cell r="B39" t="str">
            <v>MAR 2016</v>
          </cell>
          <cell r="C39" t="str">
            <v>LGCME591</v>
          </cell>
          <cell r="E39" t="str">
            <v>TODS</v>
          </cell>
          <cell r="F39">
            <v>4382914.95</v>
          </cell>
        </row>
        <row r="40">
          <cell r="B40" t="str">
            <v>MAR 2016</v>
          </cell>
          <cell r="C40" t="str">
            <v>LGCME591</v>
          </cell>
          <cell r="E40" t="str">
            <v>TODS</v>
          </cell>
          <cell r="F40">
            <v>445740.58</v>
          </cell>
        </row>
        <row r="41">
          <cell r="B41" t="str">
            <v>MAR 2016</v>
          </cell>
          <cell r="C41" t="str">
            <v>LGCME591</v>
          </cell>
          <cell r="E41" t="str">
            <v>TODS</v>
          </cell>
          <cell r="F41">
            <v>25746.49</v>
          </cell>
        </row>
        <row r="42">
          <cell r="B42" t="str">
            <v>MAR 2016</v>
          </cell>
          <cell r="C42" t="str">
            <v>LGCME593</v>
          </cell>
          <cell r="E42" t="str">
            <v>CTODP</v>
          </cell>
          <cell r="F42">
            <v>1343937.58</v>
          </cell>
        </row>
        <row r="43">
          <cell r="B43" t="str">
            <v>MAR 2016</v>
          </cell>
          <cell r="C43" t="str">
            <v>LGCME593</v>
          </cell>
          <cell r="E43" t="str">
            <v>CTODP</v>
          </cell>
          <cell r="F43">
            <v>1435997.69</v>
          </cell>
        </row>
        <row r="44">
          <cell r="B44" t="str">
            <v>MAR 2016</v>
          </cell>
          <cell r="C44" t="str">
            <v>LGCME593</v>
          </cell>
          <cell r="E44" t="str">
            <v>CTODP</v>
          </cell>
          <cell r="F44">
            <v>976223.08</v>
          </cell>
        </row>
        <row r="45">
          <cell r="B45" t="str">
            <v>MAR 2016</v>
          </cell>
          <cell r="C45" t="str">
            <v>LGCME651</v>
          </cell>
          <cell r="E45" t="str">
            <v>GS3</v>
          </cell>
          <cell r="F45">
            <v>294440.61</v>
          </cell>
        </row>
        <row r="46">
          <cell r="B46" t="str">
            <v>MAR 2016</v>
          </cell>
          <cell r="C46" t="str">
            <v>LGCME651</v>
          </cell>
          <cell r="E46" t="str">
            <v>GS3</v>
          </cell>
          <cell r="F46">
            <v>255859.32</v>
          </cell>
        </row>
        <row r="47">
          <cell r="B47" t="str">
            <v>MAR 2016</v>
          </cell>
          <cell r="C47" t="str">
            <v>LGCME651</v>
          </cell>
          <cell r="E47" t="str">
            <v>GS3</v>
          </cell>
          <cell r="F47">
            <v>804895.11</v>
          </cell>
        </row>
        <row r="48">
          <cell r="B48" t="str">
            <v>MAR 2016</v>
          </cell>
          <cell r="C48" t="str">
            <v>LGCME651</v>
          </cell>
          <cell r="E48" t="str">
            <v>GS3</v>
          </cell>
          <cell r="F48">
            <v>326.45999999999998</v>
          </cell>
        </row>
        <row r="49">
          <cell r="B49" t="str">
            <v>MAR 2016</v>
          </cell>
          <cell r="C49" t="str">
            <v>LGCME651</v>
          </cell>
          <cell r="E49" t="str">
            <v>GS3</v>
          </cell>
          <cell r="F49">
            <v>6639779.4900000002</v>
          </cell>
        </row>
        <row r="50">
          <cell r="B50" t="str">
            <v>MAR 2016</v>
          </cell>
          <cell r="C50" t="str">
            <v>LGCME652</v>
          </cell>
          <cell r="E50" t="str">
            <v>GS3</v>
          </cell>
          <cell r="F50">
            <v>2477.75</v>
          </cell>
        </row>
        <row r="51">
          <cell r="B51" t="str">
            <v>MAR 2016</v>
          </cell>
          <cell r="C51" t="str">
            <v>LGCME652</v>
          </cell>
          <cell r="E51" t="str">
            <v>GS3</v>
          </cell>
          <cell r="F51">
            <v>0.11</v>
          </cell>
        </row>
        <row r="52">
          <cell r="B52" t="str">
            <v>MAR 2016</v>
          </cell>
          <cell r="C52" t="str">
            <v>LGCME652</v>
          </cell>
          <cell r="E52" t="str">
            <v>GS3</v>
          </cell>
          <cell r="F52">
            <v>22166.080000000002</v>
          </cell>
        </row>
        <row r="53">
          <cell r="B53" t="str">
            <v>MAR 2016</v>
          </cell>
          <cell r="C53" t="str">
            <v>LGCME652</v>
          </cell>
          <cell r="E53" t="str">
            <v>GS3</v>
          </cell>
          <cell r="F53">
            <v>173253.04</v>
          </cell>
        </row>
        <row r="54">
          <cell r="B54" t="str">
            <v>MAR 2016</v>
          </cell>
          <cell r="C54" t="str">
            <v>LGCME657</v>
          </cell>
          <cell r="E54" t="str">
            <v>GS3</v>
          </cell>
          <cell r="F54">
            <v>393.99</v>
          </cell>
        </row>
        <row r="55">
          <cell r="B55" t="str">
            <v>MAR 2016</v>
          </cell>
          <cell r="C55" t="str">
            <v>LGCME657</v>
          </cell>
          <cell r="E55" t="str">
            <v>GS3</v>
          </cell>
          <cell r="F55">
            <v>10696.65</v>
          </cell>
        </row>
        <row r="56">
          <cell r="B56" t="str">
            <v>MAR 2016</v>
          </cell>
          <cell r="C56" t="str">
            <v>LGCME657</v>
          </cell>
          <cell r="E56" t="str">
            <v>GS3</v>
          </cell>
          <cell r="F56">
            <v>7000.58</v>
          </cell>
        </row>
        <row r="57">
          <cell r="B57" t="str">
            <v>MAR 2016</v>
          </cell>
          <cell r="C57" t="str">
            <v>LGCME671</v>
          </cell>
          <cell r="E57" t="str">
            <v>LWC</v>
          </cell>
          <cell r="F57">
            <v>281371.45</v>
          </cell>
        </row>
        <row r="58">
          <cell r="B58" t="str">
            <v>MAR 2016</v>
          </cell>
          <cell r="C58" t="str">
            <v>LGCSR790</v>
          </cell>
          <cell r="E58" t="str">
            <v>CSR</v>
          </cell>
          <cell r="F58">
            <v>-205348.41</v>
          </cell>
        </row>
        <row r="59">
          <cell r="B59" t="str">
            <v>MAR 2016</v>
          </cell>
          <cell r="C59" t="str">
            <v>LGINE599</v>
          </cell>
          <cell r="E59" t="str">
            <v>FK</v>
          </cell>
          <cell r="F59">
            <v>682034.16</v>
          </cell>
        </row>
        <row r="60">
          <cell r="B60" t="str">
            <v>MAR 2016</v>
          </cell>
          <cell r="C60" t="str">
            <v>LGINE643</v>
          </cell>
          <cell r="E60" t="str">
            <v>RTS</v>
          </cell>
          <cell r="F60">
            <v>4495955.29</v>
          </cell>
        </row>
        <row r="61">
          <cell r="B61" t="str">
            <v>MAR 2016</v>
          </cell>
          <cell r="C61" t="str">
            <v>LGINE643</v>
          </cell>
          <cell r="E61" t="str">
            <v>RTS</v>
          </cell>
          <cell r="F61">
            <v>803385.44</v>
          </cell>
        </row>
        <row r="62">
          <cell r="B62" t="str">
            <v>MAR 2016</v>
          </cell>
          <cell r="C62" t="str">
            <v>LGINE661</v>
          </cell>
          <cell r="E62" t="str">
            <v>PSS</v>
          </cell>
          <cell r="F62">
            <v>1573535.47</v>
          </cell>
        </row>
        <row r="63">
          <cell r="B63" t="str">
            <v>MAR 2016</v>
          </cell>
          <cell r="C63" t="str">
            <v>LGINE661</v>
          </cell>
          <cell r="E63" t="str">
            <v>PSS</v>
          </cell>
          <cell r="F63">
            <v>3710.9</v>
          </cell>
        </row>
        <row r="64">
          <cell r="B64" t="str">
            <v>MAR 2016</v>
          </cell>
          <cell r="C64" t="str">
            <v>LGINE661</v>
          </cell>
          <cell r="E64" t="str">
            <v>PSS</v>
          </cell>
          <cell r="F64">
            <v>27040.67</v>
          </cell>
        </row>
        <row r="65">
          <cell r="B65" t="str">
            <v>MAR 2016</v>
          </cell>
          <cell r="C65" t="str">
            <v>LGINE661</v>
          </cell>
          <cell r="E65" t="str">
            <v>PSS</v>
          </cell>
          <cell r="F65">
            <v>34955.839999999997</v>
          </cell>
        </row>
        <row r="66">
          <cell r="B66" t="str">
            <v>MAR 2016</v>
          </cell>
          <cell r="C66" t="str">
            <v>LGINE663</v>
          </cell>
          <cell r="E66" t="str">
            <v>PSP</v>
          </cell>
          <cell r="F66">
            <v>66168.45</v>
          </cell>
        </row>
        <row r="67">
          <cell r="B67" t="str">
            <v>MAR 2016</v>
          </cell>
          <cell r="C67" t="str">
            <v>LGINE663</v>
          </cell>
          <cell r="E67" t="str">
            <v>PSP</v>
          </cell>
          <cell r="F67">
            <v>8813.75</v>
          </cell>
        </row>
        <row r="68">
          <cell r="B68" t="str">
            <v>MAR 2016</v>
          </cell>
          <cell r="C68" t="str">
            <v>LGINE691</v>
          </cell>
          <cell r="E68" t="str">
            <v>ITODS</v>
          </cell>
          <cell r="F68">
            <v>2429779.39</v>
          </cell>
        </row>
        <row r="69">
          <cell r="B69" t="str">
            <v>MAR 2016</v>
          </cell>
          <cell r="C69" t="str">
            <v>LGINE691</v>
          </cell>
          <cell r="E69" t="str">
            <v>ITODS</v>
          </cell>
          <cell r="F69">
            <v>49155.03</v>
          </cell>
        </row>
        <row r="70">
          <cell r="B70" t="str">
            <v>MAR 2016</v>
          </cell>
          <cell r="C70" t="str">
            <v>LGINE693</v>
          </cell>
          <cell r="E70" t="str">
            <v>ITODP</v>
          </cell>
          <cell r="F70">
            <v>6864539.4299999997</v>
          </cell>
        </row>
        <row r="71">
          <cell r="B71" t="str">
            <v>MAR 2016</v>
          </cell>
          <cell r="C71" t="str">
            <v>LGINE693</v>
          </cell>
          <cell r="E71" t="str">
            <v>ITODP</v>
          </cell>
          <cell r="F71">
            <v>804025.45</v>
          </cell>
        </row>
        <row r="72">
          <cell r="B72" t="str">
            <v>MAR 2016</v>
          </cell>
          <cell r="C72" t="str">
            <v>LGMLE570</v>
          </cell>
          <cell r="E72" t="str">
            <v>LE</v>
          </cell>
          <cell r="F72">
            <v>14.93</v>
          </cell>
        </row>
        <row r="73">
          <cell r="B73" t="str">
            <v>MAR 2016</v>
          </cell>
          <cell r="C73" t="str">
            <v>LGMLE571</v>
          </cell>
          <cell r="E73" t="str">
            <v>LE</v>
          </cell>
          <cell r="F73">
            <v>1771.86</v>
          </cell>
        </row>
        <row r="74">
          <cell r="B74" t="str">
            <v>MAR 2016</v>
          </cell>
          <cell r="C74" t="str">
            <v>LGMLE571</v>
          </cell>
          <cell r="E74" t="str">
            <v>LE</v>
          </cell>
          <cell r="F74">
            <v>9574.6299999999992</v>
          </cell>
        </row>
        <row r="75">
          <cell r="B75" t="str">
            <v>MAR 2016</v>
          </cell>
          <cell r="C75" t="str">
            <v>LGMLE572</v>
          </cell>
          <cell r="E75" t="str">
            <v>LE</v>
          </cell>
          <cell r="F75">
            <v>6247.26</v>
          </cell>
        </row>
        <row r="76">
          <cell r="B76" t="str">
            <v>MAR 2016</v>
          </cell>
          <cell r="C76" t="str">
            <v>LGMLE572</v>
          </cell>
          <cell r="E76" t="str">
            <v>LE</v>
          </cell>
          <cell r="F76">
            <v>687.94</v>
          </cell>
        </row>
        <row r="77">
          <cell r="B77" t="str">
            <v>MAR 2016</v>
          </cell>
          <cell r="C77" t="str">
            <v>LGMLE573</v>
          </cell>
          <cell r="E77" t="str">
            <v>TE</v>
          </cell>
          <cell r="F77">
            <v>1485.6</v>
          </cell>
        </row>
        <row r="78">
          <cell r="B78" t="str">
            <v>MAR 2016</v>
          </cell>
          <cell r="C78" t="str">
            <v>LGMLE573</v>
          </cell>
          <cell r="E78" t="str">
            <v>TE</v>
          </cell>
          <cell r="F78">
            <v>19511.78</v>
          </cell>
        </row>
        <row r="79">
          <cell r="B79" t="str">
            <v>MAR 2016</v>
          </cell>
          <cell r="C79" t="str">
            <v>LGMLE574</v>
          </cell>
          <cell r="E79" t="str">
            <v>TE</v>
          </cell>
          <cell r="F79">
            <v>6537.78</v>
          </cell>
        </row>
        <row r="80">
          <cell r="B80" t="str">
            <v>MAR 2016</v>
          </cell>
          <cell r="C80" t="str">
            <v>LGRSE000</v>
          </cell>
          <cell r="E80" t="str">
            <v>TS</v>
          </cell>
        </row>
        <row r="81">
          <cell r="B81" t="str">
            <v>MAR 2016</v>
          </cell>
          <cell r="C81" t="str">
            <v>LGRSE411</v>
          </cell>
          <cell r="E81" t="str">
            <v>RS</v>
          </cell>
          <cell r="F81">
            <v>28.12</v>
          </cell>
        </row>
        <row r="82">
          <cell r="B82" t="str">
            <v>MAR 2016</v>
          </cell>
          <cell r="C82" t="str">
            <v>LGRSE411</v>
          </cell>
          <cell r="E82" t="str">
            <v>RS</v>
          </cell>
          <cell r="F82">
            <v>76537.98</v>
          </cell>
        </row>
        <row r="83">
          <cell r="B83" t="str">
            <v>MAR 2016</v>
          </cell>
          <cell r="C83" t="str">
            <v>LGRSE511</v>
          </cell>
          <cell r="E83" t="str">
            <v>RS</v>
          </cell>
          <cell r="F83">
            <v>9765.24</v>
          </cell>
        </row>
        <row r="84">
          <cell r="B84" t="str">
            <v>MAR 2016</v>
          </cell>
          <cell r="C84" t="str">
            <v>LGRSE511</v>
          </cell>
          <cell r="E84" t="str">
            <v>RS</v>
          </cell>
          <cell r="F84">
            <v>31879584.699999999</v>
          </cell>
        </row>
        <row r="85">
          <cell r="B85" t="str">
            <v>MAR 2016</v>
          </cell>
          <cell r="C85" t="str">
            <v>LGRSE511</v>
          </cell>
          <cell r="E85" t="str">
            <v>RS</v>
          </cell>
          <cell r="F85">
            <v>1282.55</v>
          </cell>
        </row>
        <row r="86">
          <cell r="B86" t="str">
            <v>MAR 2016</v>
          </cell>
          <cell r="C86" t="str">
            <v>LGRSE519</v>
          </cell>
          <cell r="E86" t="str">
            <v>RS</v>
          </cell>
          <cell r="F86">
            <v>15226.56</v>
          </cell>
        </row>
        <row r="87">
          <cell r="B87" t="str">
            <v>MAR 2016</v>
          </cell>
          <cell r="C87" t="str">
            <v>LGRSE521</v>
          </cell>
          <cell r="E87" t="str">
            <v>RTODE</v>
          </cell>
          <cell r="F87">
            <v>3000.44</v>
          </cell>
        </row>
        <row r="88">
          <cell r="B88" t="str">
            <v>MAR 2016</v>
          </cell>
          <cell r="C88" t="str">
            <v>LGRSE540</v>
          </cell>
          <cell r="E88" t="str">
            <v>VFD</v>
          </cell>
          <cell r="F88">
            <v>20.5</v>
          </cell>
        </row>
        <row r="89">
          <cell r="B89" t="str">
            <v>MAR 2016</v>
          </cell>
          <cell r="C89" t="str">
            <v>LGRSE540</v>
          </cell>
          <cell r="E89" t="str">
            <v>VFD</v>
          </cell>
          <cell r="F89">
            <v>2537.08</v>
          </cell>
        </row>
        <row r="90">
          <cell r="B90" t="str">
            <v>MAR 2016</v>
          </cell>
          <cell r="C90" t="str">
            <v>LGUM_000</v>
          </cell>
          <cell r="E90" t="str">
            <v>TS</v>
          </cell>
        </row>
        <row r="91">
          <cell r="B91" t="str">
            <v>MAR 2016</v>
          </cell>
          <cell r="C91" t="str">
            <v>LGUM_000</v>
          </cell>
          <cell r="E91" t="str">
            <v>TS</v>
          </cell>
        </row>
        <row r="92">
          <cell r="B92" t="str">
            <v>MAR 2016</v>
          </cell>
          <cell r="C92" t="str">
            <v>LGUM_000</v>
          </cell>
          <cell r="E92" t="str">
            <v>TS</v>
          </cell>
        </row>
        <row r="93">
          <cell r="B93" t="str">
            <v>MAR 2016</v>
          </cell>
          <cell r="C93" t="str">
            <v>LGUM_000</v>
          </cell>
          <cell r="E93" t="str">
            <v>TS</v>
          </cell>
        </row>
        <row r="94">
          <cell r="B94" t="str">
            <v>MAR 2016</v>
          </cell>
          <cell r="C94" t="str">
            <v>LGUM_000</v>
          </cell>
          <cell r="E94" t="str">
            <v>TS</v>
          </cell>
        </row>
        <row r="95">
          <cell r="B95" t="str">
            <v>MAR 2016</v>
          </cell>
          <cell r="C95" t="str">
            <v>LGUM_000</v>
          </cell>
          <cell r="E95" t="str">
            <v>TS</v>
          </cell>
        </row>
        <row r="96">
          <cell r="B96" t="str">
            <v>MAR 2016</v>
          </cell>
          <cell r="C96" t="str">
            <v>LGUM_201</v>
          </cell>
          <cell r="E96" t="str">
            <v>RLS</v>
          </cell>
          <cell r="F96">
            <v>23.85</v>
          </cell>
        </row>
        <row r="97">
          <cell r="B97" t="str">
            <v>MAR 2016</v>
          </cell>
          <cell r="C97" t="str">
            <v>LGUM_201</v>
          </cell>
          <cell r="E97" t="str">
            <v>RLS</v>
          </cell>
          <cell r="F97">
            <v>48.29</v>
          </cell>
        </row>
        <row r="98">
          <cell r="B98" t="str">
            <v>MAR 2016</v>
          </cell>
          <cell r="C98" t="str">
            <v>LGUM_201</v>
          </cell>
          <cell r="E98" t="str">
            <v>RLS</v>
          </cell>
          <cell r="F98">
            <v>276.38</v>
          </cell>
        </row>
        <row r="99">
          <cell r="B99" t="str">
            <v>MAR 2016</v>
          </cell>
          <cell r="C99" t="str">
            <v>LGUM_201</v>
          </cell>
          <cell r="E99" t="str">
            <v>RLS</v>
          </cell>
          <cell r="F99">
            <v>69.88</v>
          </cell>
        </row>
        <row r="100">
          <cell r="B100" t="str">
            <v>MAR 2016</v>
          </cell>
          <cell r="C100" t="str">
            <v>LGUM_201</v>
          </cell>
          <cell r="E100" t="str">
            <v>RLS</v>
          </cell>
          <cell r="F100">
            <v>318.67</v>
          </cell>
        </row>
        <row r="101">
          <cell r="B101" t="str">
            <v>MAR 2016</v>
          </cell>
          <cell r="C101" t="str">
            <v>LGUM_203</v>
          </cell>
          <cell r="E101" t="str">
            <v>RLS</v>
          </cell>
          <cell r="F101">
            <v>567.05999999999995</v>
          </cell>
        </row>
        <row r="102">
          <cell r="B102" t="str">
            <v>MAR 2016</v>
          </cell>
          <cell r="C102" t="str">
            <v>LGUM_203</v>
          </cell>
          <cell r="E102" t="str">
            <v>RLS</v>
          </cell>
          <cell r="F102">
            <v>25561.98</v>
          </cell>
        </row>
        <row r="103">
          <cell r="B103" t="str">
            <v>MAR 2016</v>
          </cell>
          <cell r="C103" t="str">
            <v>LGUM_203</v>
          </cell>
          <cell r="E103" t="str">
            <v>RLS</v>
          </cell>
          <cell r="F103">
            <v>5072.05</v>
          </cell>
        </row>
        <row r="104">
          <cell r="B104" t="str">
            <v>MAR 2016</v>
          </cell>
          <cell r="C104" t="str">
            <v>LGUM_203</v>
          </cell>
          <cell r="E104" t="str">
            <v>RLS</v>
          </cell>
          <cell r="F104">
            <v>3367.1</v>
          </cell>
        </row>
        <row r="105">
          <cell r="B105" t="str">
            <v>MAR 2016</v>
          </cell>
          <cell r="C105" t="str">
            <v>LGUM_203</v>
          </cell>
          <cell r="E105" t="str">
            <v>RLS</v>
          </cell>
          <cell r="F105">
            <v>7832.13</v>
          </cell>
        </row>
        <row r="106">
          <cell r="B106" t="str">
            <v>MAR 2016</v>
          </cell>
          <cell r="C106" t="str">
            <v>LGUM_204</v>
          </cell>
          <cell r="E106" t="str">
            <v>RLS</v>
          </cell>
          <cell r="F106">
            <v>96.02</v>
          </cell>
        </row>
        <row r="107">
          <cell r="B107" t="str">
            <v>MAR 2016</v>
          </cell>
          <cell r="C107" t="str">
            <v>LGUM_204</v>
          </cell>
          <cell r="E107" t="str">
            <v>RLS</v>
          </cell>
          <cell r="F107">
            <v>1475.81</v>
          </cell>
        </row>
        <row r="108">
          <cell r="B108" t="str">
            <v>MAR 2016</v>
          </cell>
          <cell r="C108" t="str">
            <v>LGUM_204</v>
          </cell>
          <cell r="E108" t="str">
            <v>RLS</v>
          </cell>
          <cell r="F108">
            <v>31630.87</v>
          </cell>
        </row>
        <row r="109">
          <cell r="B109" t="str">
            <v>MAR 2016</v>
          </cell>
          <cell r="C109" t="str">
            <v>LGUM_204</v>
          </cell>
          <cell r="E109" t="str">
            <v>RLS</v>
          </cell>
          <cell r="F109">
            <v>924.39</v>
          </cell>
        </row>
        <row r="110">
          <cell r="B110" t="str">
            <v>MAR 2016</v>
          </cell>
          <cell r="C110" t="str">
            <v>LGUM_204</v>
          </cell>
          <cell r="E110" t="str">
            <v>RLS</v>
          </cell>
          <cell r="F110">
            <v>6868.06</v>
          </cell>
        </row>
        <row r="111">
          <cell r="B111" t="str">
            <v>MAR 2016</v>
          </cell>
          <cell r="C111" t="str">
            <v>LGUM_204</v>
          </cell>
          <cell r="E111" t="str">
            <v>RLS</v>
          </cell>
          <cell r="F111">
            <v>12511</v>
          </cell>
        </row>
        <row r="112">
          <cell r="B112" t="str">
            <v>MAR 2016</v>
          </cell>
          <cell r="C112" t="str">
            <v>LGUM_206</v>
          </cell>
          <cell r="E112" t="str">
            <v>RLS</v>
          </cell>
          <cell r="F112">
            <v>461</v>
          </cell>
        </row>
        <row r="113">
          <cell r="B113" t="str">
            <v>MAR 2016</v>
          </cell>
          <cell r="C113" t="str">
            <v>LGUM_206</v>
          </cell>
          <cell r="E113" t="str">
            <v>RLS</v>
          </cell>
          <cell r="F113">
            <v>0</v>
          </cell>
        </row>
        <row r="114">
          <cell r="B114" t="str">
            <v>MAR 2016</v>
          </cell>
          <cell r="C114" t="str">
            <v>LGUM_206</v>
          </cell>
          <cell r="E114" t="str">
            <v>RLS</v>
          </cell>
          <cell r="F114">
            <v>302.54000000000002</v>
          </cell>
        </row>
        <row r="115">
          <cell r="B115" t="str">
            <v>MAR 2016</v>
          </cell>
          <cell r="C115" t="str">
            <v>LGUM_206</v>
          </cell>
          <cell r="E115" t="str">
            <v>RLS</v>
          </cell>
          <cell r="F115">
            <v>273.73</v>
          </cell>
        </row>
        <row r="116">
          <cell r="B116" t="str">
            <v>MAR 2016</v>
          </cell>
          <cell r="C116" t="str">
            <v>LGUM_207</v>
          </cell>
          <cell r="E116" t="str">
            <v>RLS</v>
          </cell>
          <cell r="F116">
            <v>54.25</v>
          </cell>
        </row>
        <row r="117">
          <cell r="B117" t="str">
            <v>MAR 2016</v>
          </cell>
          <cell r="C117" t="str">
            <v>LGUM_207</v>
          </cell>
          <cell r="E117" t="str">
            <v>RLS</v>
          </cell>
          <cell r="F117">
            <v>2995.01</v>
          </cell>
        </row>
        <row r="118">
          <cell r="B118" t="str">
            <v>MAR 2016</v>
          </cell>
          <cell r="C118" t="str">
            <v>LGUM_207</v>
          </cell>
          <cell r="E118" t="str">
            <v>RLS</v>
          </cell>
          <cell r="F118">
            <v>761.38</v>
          </cell>
        </row>
        <row r="119">
          <cell r="B119" t="str">
            <v>MAR 2016</v>
          </cell>
          <cell r="C119" t="str">
            <v>LGUM_207</v>
          </cell>
          <cell r="E119" t="str">
            <v>RLS</v>
          </cell>
          <cell r="F119">
            <v>187.67</v>
          </cell>
        </row>
        <row r="120">
          <cell r="B120" t="str">
            <v>MAR 2016</v>
          </cell>
          <cell r="C120" t="str">
            <v>LGUM_207</v>
          </cell>
          <cell r="E120" t="str">
            <v>RLS</v>
          </cell>
          <cell r="F120">
            <v>7490.77</v>
          </cell>
        </row>
        <row r="121">
          <cell r="B121" t="str">
            <v>MAR 2016</v>
          </cell>
          <cell r="C121" t="str">
            <v>LGUM_207</v>
          </cell>
          <cell r="E121" t="str">
            <v>RLS</v>
          </cell>
          <cell r="F121">
            <v>1152.05</v>
          </cell>
        </row>
        <row r="122">
          <cell r="B122" t="str">
            <v>MAR 2016</v>
          </cell>
          <cell r="C122" t="str">
            <v>LGUM_208</v>
          </cell>
          <cell r="E122" t="str">
            <v>RLS</v>
          </cell>
          <cell r="F122">
            <v>164.17</v>
          </cell>
        </row>
        <row r="123">
          <cell r="B123" t="str">
            <v>MAR 2016</v>
          </cell>
          <cell r="C123" t="str">
            <v>LGUM_208</v>
          </cell>
          <cell r="E123" t="str">
            <v>RLS</v>
          </cell>
          <cell r="F123">
            <v>10330.049999999999</v>
          </cell>
        </row>
        <row r="124">
          <cell r="B124" t="str">
            <v>MAR 2016</v>
          </cell>
          <cell r="C124" t="str">
            <v>LGUM_208</v>
          </cell>
          <cell r="E124" t="str">
            <v>RLS</v>
          </cell>
          <cell r="F124">
            <v>410.32</v>
          </cell>
        </row>
        <row r="125">
          <cell r="B125" t="str">
            <v>MAR 2016</v>
          </cell>
          <cell r="C125" t="str">
            <v>LGUM_208</v>
          </cell>
          <cell r="E125" t="str">
            <v>RLS</v>
          </cell>
          <cell r="F125">
            <v>5831.54</v>
          </cell>
        </row>
        <row r="126">
          <cell r="B126" t="str">
            <v>MAR 2016</v>
          </cell>
          <cell r="C126" t="str">
            <v>LGUM_208</v>
          </cell>
          <cell r="E126" t="str">
            <v>RLS</v>
          </cell>
          <cell r="F126">
            <v>5318.9</v>
          </cell>
        </row>
        <row r="127">
          <cell r="B127" t="str">
            <v>MAR 2016</v>
          </cell>
          <cell r="C127" t="str">
            <v>LGUM_209</v>
          </cell>
          <cell r="E127" t="str">
            <v>RLS</v>
          </cell>
          <cell r="F127">
            <v>136.33000000000001</v>
          </cell>
        </row>
        <row r="128">
          <cell r="B128" t="str">
            <v>MAR 2016</v>
          </cell>
          <cell r="C128" t="str">
            <v>LGUM_209</v>
          </cell>
          <cell r="E128" t="str">
            <v>RLS</v>
          </cell>
          <cell r="F128">
            <v>32.380000000000003</v>
          </cell>
        </row>
        <row r="129">
          <cell r="B129" t="str">
            <v>MAR 2016</v>
          </cell>
          <cell r="C129" t="str">
            <v>LGUM_209</v>
          </cell>
          <cell r="E129" t="str">
            <v>RLS</v>
          </cell>
          <cell r="F129">
            <v>944.29</v>
          </cell>
        </row>
        <row r="130">
          <cell r="B130" t="str">
            <v>MAR 2016</v>
          </cell>
          <cell r="C130" t="str">
            <v>LGUM_210</v>
          </cell>
          <cell r="E130" t="str">
            <v>RLS</v>
          </cell>
          <cell r="F130">
            <v>101.12</v>
          </cell>
        </row>
        <row r="131">
          <cell r="B131" t="str">
            <v>MAR 2016</v>
          </cell>
          <cell r="C131" t="str">
            <v>LGUM_210</v>
          </cell>
          <cell r="E131" t="str">
            <v>RLS</v>
          </cell>
          <cell r="F131">
            <v>2933.18</v>
          </cell>
        </row>
        <row r="132">
          <cell r="B132" t="str">
            <v>MAR 2016</v>
          </cell>
          <cell r="C132" t="str">
            <v>LGUM_210</v>
          </cell>
          <cell r="E132" t="str">
            <v>RLS</v>
          </cell>
          <cell r="F132">
            <v>303.33</v>
          </cell>
        </row>
        <row r="133">
          <cell r="B133" t="str">
            <v>MAR 2016</v>
          </cell>
          <cell r="C133" t="str">
            <v>LGUM_210</v>
          </cell>
          <cell r="E133" t="str">
            <v>RLS</v>
          </cell>
          <cell r="F133">
            <v>33.71</v>
          </cell>
        </row>
        <row r="134">
          <cell r="B134" t="str">
            <v>MAR 2016</v>
          </cell>
          <cell r="C134" t="str">
            <v>LGUM_210</v>
          </cell>
          <cell r="E134" t="str">
            <v>RLS</v>
          </cell>
          <cell r="F134">
            <v>6890.46</v>
          </cell>
        </row>
        <row r="135">
          <cell r="B135" t="str">
            <v>MAR 2016</v>
          </cell>
          <cell r="C135" t="str">
            <v>LGUM_210</v>
          </cell>
          <cell r="E135" t="str">
            <v>RLS</v>
          </cell>
          <cell r="F135">
            <v>689.98</v>
          </cell>
        </row>
        <row r="136">
          <cell r="B136" t="str">
            <v>MAR 2016</v>
          </cell>
          <cell r="C136" t="str">
            <v>LGUM_252</v>
          </cell>
          <cell r="E136" t="str">
            <v>RLS</v>
          </cell>
          <cell r="F136">
            <v>259.8</v>
          </cell>
        </row>
        <row r="137">
          <cell r="B137" t="str">
            <v>MAR 2016</v>
          </cell>
          <cell r="C137" t="str">
            <v>LGUM_252</v>
          </cell>
          <cell r="E137" t="str">
            <v>RLS</v>
          </cell>
          <cell r="F137">
            <v>1689.5</v>
          </cell>
        </row>
        <row r="138">
          <cell r="B138" t="str">
            <v>MAR 2016</v>
          </cell>
          <cell r="C138" t="str">
            <v>LGUM_252</v>
          </cell>
          <cell r="E138" t="str">
            <v>RLS</v>
          </cell>
          <cell r="F138">
            <v>14767.58</v>
          </cell>
        </row>
        <row r="139">
          <cell r="B139" t="str">
            <v>MAR 2016</v>
          </cell>
          <cell r="C139" t="str">
            <v>LGUM_252</v>
          </cell>
          <cell r="E139" t="str">
            <v>RLS</v>
          </cell>
          <cell r="F139">
            <v>16105.77</v>
          </cell>
        </row>
        <row r="140">
          <cell r="B140" t="str">
            <v>MAR 2016</v>
          </cell>
          <cell r="C140" t="str">
            <v>LGUM_252</v>
          </cell>
          <cell r="E140" t="str">
            <v>RLS</v>
          </cell>
          <cell r="F140">
            <v>4774.34</v>
          </cell>
        </row>
        <row r="141">
          <cell r="B141" t="str">
            <v>MAR 2016</v>
          </cell>
          <cell r="C141" t="str">
            <v>LGUM_252</v>
          </cell>
          <cell r="E141" t="str">
            <v>RLS</v>
          </cell>
          <cell r="F141">
            <v>5801.14</v>
          </cell>
        </row>
        <row r="142">
          <cell r="B142" t="str">
            <v>MAR 2016</v>
          </cell>
          <cell r="C142" t="str">
            <v>LGUM_266</v>
          </cell>
          <cell r="E142" t="str">
            <v>RLS</v>
          </cell>
          <cell r="F142">
            <v>31.32</v>
          </cell>
        </row>
        <row r="143">
          <cell r="B143" t="str">
            <v>MAR 2016</v>
          </cell>
          <cell r="C143" t="str">
            <v>LGUM_266</v>
          </cell>
          <cell r="E143" t="str">
            <v>RLS</v>
          </cell>
          <cell r="F143">
            <v>1597.38</v>
          </cell>
        </row>
        <row r="144">
          <cell r="B144" t="str">
            <v>MAR 2016</v>
          </cell>
          <cell r="C144" t="str">
            <v>LGUM_266</v>
          </cell>
          <cell r="E144" t="str">
            <v>RLS</v>
          </cell>
          <cell r="F144">
            <v>40993.17</v>
          </cell>
        </row>
        <row r="145">
          <cell r="B145" t="str">
            <v>MAR 2016</v>
          </cell>
          <cell r="C145" t="str">
            <v>LGUM_266</v>
          </cell>
          <cell r="E145" t="str">
            <v>RLS</v>
          </cell>
          <cell r="F145">
            <v>1566.06</v>
          </cell>
        </row>
        <row r="146">
          <cell r="B146" t="str">
            <v>MAR 2016</v>
          </cell>
          <cell r="C146" t="str">
            <v>LGUM_266</v>
          </cell>
          <cell r="E146" t="str">
            <v>RLS</v>
          </cell>
          <cell r="F146">
            <v>9177.1299999999992</v>
          </cell>
        </row>
        <row r="147">
          <cell r="B147" t="str">
            <v>MAR 2016</v>
          </cell>
          <cell r="C147" t="str">
            <v>LGUM_266</v>
          </cell>
          <cell r="E147" t="str">
            <v>RLS</v>
          </cell>
          <cell r="F147">
            <v>11369.16</v>
          </cell>
        </row>
        <row r="148">
          <cell r="B148" t="str">
            <v>MAR 2016</v>
          </cell>
          <cell r="C148" t="str">
            <v>LGUM_267</v>
          </cell>
          <cell r="E148" t="str">
            <v>RLS</v>
          </cell>
          <cell r="F148">
            <v>71.87</v>
          </cell>
        </row>
        <row r="149">
          <cell r="B149" t="str">
            <v>MAR 2016</v>
          </cell>
          <cell r="C149" t="str">
            <v>LGUM_267</v>
          </cell>
          <cell r="E149" t="str">
            <v>RLS</v>
          </cell>
          <cell r="F149">
            <v>7595.57</v>
          </cell>
        </row>
        <row r="150">
          <cell r="B150" t="str">
            <v>MAR 2016</v>
          </cell>
          <cell r="C150" t="str">
            <v>LGUM_267</v>
          </cell>
          <cell r="E150" t="str">
            <v>RLS</v>
          </cell>
          <cell r="F150">
            <v>22493.27</v>
          </cell>
        </row>
        <row r="151">
          <cell r="B151" t="str">
            <v>MAR 2016</v>
          </cell>
          <cell r="C151" t="str">
            <v>LGUM_267</v>
          </cell>
          <cell r="E151" t="str">
            <v>RLS</v>
          </cell>
          <cell r="F151">
            <v>179.66</v>
          </cell>
        </row>
        <row r="152">
          <cell r="B152" t="str">
            <v>MAR 2016</v>
          </cell>
          <cell r="C152" t="str">
            <v>LGUM_267</v>
          </cell>
          <cell r="E152" t="str">
            <v>RLS</v>
          </cell>
          <cell r="F152">
            <v>42319.01</v>
          </cell>
        </row>
        <row r="153">
          <cell r="B153" t="str">
            <v>MAR 2016</v>
          </cell>
          <cell r="C153" t="str">
            <v>LGUM_267</v>
          </cell>
          <cell r="E153" t="str">
            <v>RLS</v>
          </cell>
          <cell r="F153">
            <v>10276.9</v>
          </cell>
        </row>
        <row r="154">
          <cell r="B154" t="str">
            <v>MAR 2016</v>
          </cell>
          <cell r="C154" t="str">
            <v>LGUM_274</v>
          </cell>
          <cell r="E154" t="str">
            <v>RLS</v>
          </cell>
          <cell r="F154">
            <v>60.35</v>
          </cell>
        </row>
        <row r="155">
          <cell r="B155" t="str">
            <v>MAR 2016</v>
          </cell>
          <cell r="C155" t="str">
            <v>LGUM_274</v>
          </cell>
          <cell r="E155" t="str">
            <v>RLS</v>
          </cell>
          <cell r="F155">
            <v>3009.63</v>
          </cell>
        </row>
        <row r="156">
          <cell r="B156" t="str">
            <v>MAR 2016</v>
          </cell>
          <cell r="C156" t="str">
            <v>LGUM_274</v>
          </cell>
          <cell r="E156" t="str">
            <v>RLS</v>
          </cell>
          <cell r="F156">
            <v>125375.82</v>
          </cell>
        </row>
        <row r="157">
          <cell r="B157" t="str">
            <v>MAR 2016</v>
          </cell>
          <cell r="C157" t="str">
            <v>LGUM_274</v>
          </cell>
          <cell r="E157" t="str">
            <v>RLS</v>
          </cell>
          <cell r="F157">
            <v>11590.81</v>
          </cell>
        </row>
        <row r="158">
          <cell r="B158" t="str">
            <v>MAR 2016</v>
          </cell>
          <cell r="C158" t="str">
            <v>LGUM_274</v>
          </cell>
          <cell r="E158" t="str">
            <v>RLS</v>
          </cell>
          <cell r="F158">
            <v>149533.45000000001</v>
          </cell>
        </row>
        <row r="159">
          <cell r="B159" t="str">
            <v>MAR 2016</v>
          </cell>
          <cell r="C159" t="str">
            <v>LGUM_274</v>
          </cell>
          <cell r="E159" t="str">
            <v>RLS</v>
          </cell>
          <cell r="F159">
            <v>52629.06</v>
          </cell>
        </row>
        <row r="160">
          <cell r="B160" t="str">
            <v>MAR 2016</v>
          </cell>
          <cell r="C160" t="str">
            <v>LGUM_275</v>
          </cell>
          <cell r="E160" t="str">
            <v>RLS</v>
          </cell>
          <cell r="F160">
            <v>227.9</v>
          </cell>
        </row>
        <row r="161">
          <cell r="B161" t="str">
            <v>MAR 2016</v>
          </cell>
          <cell r="C161" t="str">
            <v>LGUM_275</v>
          </cell>
          <cell r="E161" t="str">
            <v>RLS</v>
          </cell>
          <cell r="F161">
            <v>2335.8000000000002</v>
          </cell>
        </row>
        <row r="162">
          <cell r="B162" t="str">
            <v>MAR 2016</v>
          </cell>
          <cell r="C162" t="str">
            <v>LGUM_275</v>
          </cell>
          <cell r="E162" t="str">
            <v>RLS</v>
          </cell>
          <cell r="F162">
            <v>56.97</v>
          </cell>
        </row>
        <row r="163">
          <cell r="B163" t="str">
            <v>MAR 2016</v>
          </cell>
          <cell r="C163" t="str">
            <v>LGUM_275</v>
          </cell>
          <cell r="E163" t="str">
            <v>RLS</v>
          </cell>
          <cell r="F163">
            <v>9513.98</v>
          </cell>
        </row>
        <row r="164">
          <cell r="B164" t="str">
            <v>MAR 2016</v>
          </cell>
          <cell r="C164" t="str">
            <v>LGUM_275</v>
          </cell>
          <cell r="E164" t="str">
            <v>RLS</v>
          </cell>
          <cell r="F164">
            <v>2677.18</v>
          </cell>
        </row>
        <row r="165">
          <cell r="B165" t="str">
            <v>MAR 2016</v>
          </cell>
          <cell r="C165" t="str">
            <v>LGUM_276</v>
          </cell>
          <cell r="E165" t="str">
            <v>RLS</v>
          </cell>
          <cell r="F165">
            <v>1306.01</v>
          </cell>
        </row>
        <row r="166">
          <cell r="B166" t="str">
            <v>MAR 2016</v>
          </cell>
          <cell r="C166" t="str">
            <v>LGUM_276</v>
          </cell>
          <cell r="E166" t="str">
            <v>RLS</v>
          </cell>
          <cell r="F166">
            <v>3516.21</v>
          </cell>
        </row>
        <row r="167">
          <cell r="B167" t="str">
            <v>MAR 2016</v>
          </cell>
          <cell r="C167" t="str">
            <v>LGUM_276</v>
          </cell>
          <cell r="E167" t="str">
            <v>RLS</v>
          </cell>
          <cell r="F167">
            <v>5074.6099999999997</v>
          </cell>
        </row>
        <row r="168">
          <cell r="B168" t="str">
            <v>MAR 2016</v>
          </cell>
          <cell r="C168" t="str">
            <v>LGUM_276</v>
          </cell>
          <cell r="E168" t="str">
            <v>RLS</v>
          </cell>
          <cell r="F168">
            <v>8271.42</v>
          </cell>
        </row>
        <row r="169">
          <cell r="B169" t="str">
            <v>MAR 2016</v>
          </cell>
          <cell r="C169" t="str">
            <v>LGUM_276</v>
          </cell>
          <cell r="E169" t="str">
            <v>RLS</v>
          </cell>
          <cell r="F169">
            <v>4621.38</v>
          </cell>
        </row>
        <row r="170">
          <cell r="B170" t="str">
            <v>MAR 2016</v>
          </cell>
          <cell r="C170" t="str">
            <v>LGUM_277</v>
          </cell>
          <cell r="E170" t="str">
            <v>RLS</v>
          </cell>
          <cell r="F170">
            <v>7458.18</v>
          </cell>
        </row>
        <row r="171">
          <cell r="B171" t="str">
            <v>MAR 2016</v>
          </cell>
          <cell r="C171" t="str">
            <v>LGUM_277</v>
          </cell>
          <cell r="E171" t="str">
            <v>RLS</v>
          </cell>
          <cell r="F171">
            <v>13389.89</v>
          </cell>
        </row>
        <row r="172">
          <cell r="B172" t="str">
            <v>MAR 2016</v>
          </cell>
          <cell r="C172" t="str">
            <v>LGUM_277</v>
          </cell>
          <cell r="E172" t="str">
            <v>RLS</v>
          </cell>
          <cell r="F172">
            <v>2087.36</v>
          </cell>
        </row>
        <row r="173">
          <cell r="B173" t="str">
            <v>MAR 2016</v>
          </cell>
          <cell r="C173" t="str">
            <v>LGUM_277</v>
          </cell>
          <cell r="E173" t="str">
            <v>RLS</v>
          </cell>
          <cell r="F173">
            <v>25164.04</v>
          </cell>
        </row>
        <row r="174">
          <cell r="B174" t="str">
            <v>MAR 2016</v>
          </cell>
          <cell r="C174" t="str">
            <v>LGUM_277</v>
          </cell>
          <cell r="E174" t="str">
            <v>RLS</v>
          </cell>
          <cell r="F174">
            <v>11734.99</v>
          </cell>
        </row>
        <row r="175">
          <cell r="B175" t="str">
            <v>MAR 2016</v>
          </cell>
          <cell r="C175" t="str">
            <v>LGUM_278</v>
          </cell>
          <cell r="E175" t="str">
            <v>RLS</v>
          </cell>
          <cell r="F175">
            <v>335.78</v>
          </cell>
        </row>
        <row r="176">
          <cell r="B176" t="str">
            <v>MAR 2016</v>
          </cell>
          <cell r="C176" t="str">
            <v>LGUM_278</v>
          </cell>
          <cell r="E176" t="str">
            <v>RLS</v>
          </cell>
          <cell r="F176">
            <v>503.63</v>
          </cell>
        </row>
        <row r="177">
          <cell r="B177" t="str">
            <v>MAR 2016</v>
          </cell>
          <cell r="C177" t="str">
            <v>LGUM_278</v>
          </cell>
          <cell r="E177" t="str">
            <v>RLS</v>
          </cell>
          <cell r="F177">
            <v>167.89</v>
          </cell>
        </row>
        <row r="178">
          <cell r="B178" t="str">
            <v>MAR 2016</v>
          </cell>
          <cell r="C178" t="str">
            <v>LGUM_279</v>
          </cell>
          <cell r="E178" t="str">
            <v>RLS</v>
          </cell>
          <cell r="F178">
            <v>198.52</v>
          </cell>
        </row>
        <row r="179">
          <cell r="B179" t="str">
            <v>MAR 2016</v>
          </cell>
          <cell r="C179" t="str">
            <v>LGUM_279</v>
          </cell>
          <cell r="E179" t="str">
            <v>RLS</v>
          </cell>
          <cell r="F179">
            <v>99.26</v>
          </cell>
        </row>
        <row r="180">
          <cell r="B180" t="str">
            <v>MAR 2016</v>
          </cell>
          <cell r="C180" t="str">
            <v>LGUM_279</v>
          </cell>
          <cell r="E180" t="str">
            <v>RLS</v>
          </cell>
          <cell r="F180">
            <v>99.26</v>
          </cell>
        </row>
        <row r="181">
          <cell r="B181" t="str">
            <v>MAR 2016</v>
          </cell>
          <cell r="C181" t="str">
            <v>LGUM_280</v>
          </cell>
          <cell r="E181" t="str">
            <v>RLS</v>
          </cell>
          <cell r="F181">
            <v>421.31</v>
          </cell>
        </row>
        <row r="182">
          <cell r="B182" t="str">
            <v>MAR 2016</v>
          </cell>
          <cell r="C182" t="str">
            <v>LGUM_280</v>
          </cell>
          <cell r="E182" t="str">
            <v>RLS</v>
          </cell>
          <cell r="F182">
            <v>1423.78</v>
          </cell>
        </row>
        <row r="183">
          <cell r="B183" t="str">
            <v>MAR 2016</v>
          </cell>
          <cell r="C183" t="str">
            <v>LGUM_281</v>
          </cell>
          <cell r="E183" t="str">
            <v>RLS</v>
          </cell>
          <cell r="F183">
            <v>47.2</v>
          </cell>
        </row>
        <row r="184">
          <cell r="B184" t="str">
            <v>MAR 2016</v>
          </cell>
          <cell r="C184" t="str">
            <v>LGUM_281</v>
          </cell>
          <cell r="E184" t="str">
            <v>RLS</v>
          </cell>
          <cell r="F184">
            <v>3996.16</v>
          </cell>
        </row>
        <row r="185">
          <cell r="B185" t="str">
            <v>MAR 2016</v>
          </cell>
          <cell r="C185" t="str">
            <v>LGUM_281</v>
          </cell>
          <cell r="E185" t="str">
            <v>RLS</v>
          </cell>
          <cell r="F185">
            <v>4001.97</v>
          </cell>
        </row>
        <row r="186">
          <cell r="B186" t="str">
            <v>MAR 2016</v>
          </cell>
          <cell r="C186" t="str">
            <v>LGUM_281</v>
          </cell>
          <cell r="E186" t="str">
            <v>RLS</v>
          </cell>
          <cell r="F186">
            <v>604.36</v>
          </cell>
        </row>
        <row r="187">
          <cell r="B187" t="str">
            <v>MAR 2016</v>
          </cell>
          <cell r="C187" t="str">
            <v>LGUM_282</v>
          </cell>
          <cell r="E187" t="str">
            <v>RLS</v>
          </cell>
          <cell r="F187">
            <v>847</v>
          </cell>
        </row>
        <row r="188">
          <cell r="B188" t="str">
            <v>MAR 2016</v>
          </cell>
          <cell r="C188" t="str">
            <v>LGUM_282</v>
          </cell>
          <cell r="E188" t="str">
            <v>RLS</v>
          </cell>
          <cell r="F188">
            <v>2645.64</v>
          </cell>
        </row>
        <row r="189">
          <cell r="B189" t="str">
            <v>MAR 2016</v>
          </cell>
          <cell r="C189" t="str">
            <v>LGUM_283</v>
          </cell>
          <cell r="E189" t="str">
            <v>RLS</v>
          </cell>
          <cell r="F189">
            <v>72.08</v>
          </cell>
        </row>
        <row r="190">
          <cell r="B190" t="str">
            <v>MAR 2016</v>
          </cell>
          <cell r="C190" t="str">
            <v>LGUM_283</v>
          </cell>
          <cell r="E190" t="str">
            <v>RLS</v>
          </cell>
          <cell r="F190">
            <v>3070.9</v>
          </cell>
        </row>
        <row r="191">
          <cell r="B191" t="str">
            <v>MAR 2016</v>
          </cell>
          <cell r="C191" t="str">
            <v>LGUM_283</v>
          </cell>
          <cell r="E191" t="str">
            <v>RLS</v>
          </cell>
          <cell r="F191">
            <v>683.03</v>
          </cell>
        </row>
        <row r="192">
          <cell r="B192" t="str">
            <v>MAR 2016</v>
          </cell>
          <cell r="C192" t="str">
            <v>LGUM_314</v>
          </cell>
          <cell r="E192" t="str">
            <v>RLS</v>
          </cell>
          <cell r="F192">
            <v>6054.66</v>
          </cell>
        </row>
        <row r="193">
          <cell r="B193" t="str">
            <v>MAR 2016</v>
          </cell>
          <cell r="C193" t="str">
            <v>LGUM_314</v>
          </cell>
          <cell r="E193" t="str">
            <v>RLS</v>
          </cell>
          <cell r="F193">
            <v>680.21</v>
          </cell>
        </row>
        <row r="194">
          <cell r="B194" t="str">
            <v>MAR 2016</v>
          </cell>
          <cell r="C194" t="str">
            <v>LGUM_314</v>
          </cell>
          <cell r="E194" t="str">
            <v>RLS</v>
          </cell>
          <cell r="F194">
            <v>3257.02</v>
          </cell>
        </row>
        <row r="195">
          <cell r="B195" t="str">
            <v>MAR 2016</v>
          </cell>
          <cell r="C195" t="str">
            <v>LGUM_315</v>
          </cell>
          <cell r="E195" t="str">
            <v>RLS</v>
          </cell>
          <cell r="F195">
            <v>11786.06</v>
          </cell>
        </row>
        <row r="196">
          <cell r="B196" t="str">
            <v>MAR 2016</v>
          </cell>
          <cell r="C196" t="str">
            <v>LGUM_315</v>
          </cell>
          <cell r="E196" t="str">
            <v>RLS</v>
          </cell>
          <cell r="F196">
            <v>157.5</v>
          </cell>
        </row>
        <row r="197">
          <cell r="B197" t="str">
            <v>MAR 2016</v>
          </cell>
          <cell r="C197" t="str">
            <v>LGUM_315</v>
          </cell>
          <cell r="E197" t="str">
            <v>RLS</v>
          </cell>
          <cell r="F197">
            <v>78.75</v>
          </cell>
        </row>
        <row r="198">
          <cell r="B198" t="str">
            <v>MAR 2016</v>
          </cell>
          <cell r="C198" t="str">
            <v>LGUM_318</v>
          </cell>
          <cell r="E198" t="str">
            <v>RLS</v>
          </cell>
          <cell r="F198">
            <v>577.72</v>
          </cell>
        </row>
        <row r="199">
          <cell r="B199" t="str">
            <v>MAR 2016</v>
          </cell>
          <cell r="C199" t="str">
            <v>LGUM_318</v>
          </cell>
          <cell r="E199" t="str">
            <v>RLS</v>
          </cell>
          <cell r="F199">
            <v>378.51</v>
          </cell>
        </row>
        <row r="200">
          <cell r="B200" t="str">
            <v>MAR 2016</v>
          </cell>
          <cell r="C200" t="str">
            <v>LGUM_348</v>
          </cell>
          <cell r="E200" t="str">
            <v>RLS</v>
          </cell>
          <cell r="F200">
            <v>521.19000000000005</v>
          </cell>
        </row>
        <row r="201">
          <cell r="B201" t="str">
            <v>MAR 2016</v>
          </cell>
          <cell r="C201" t="str">
            <v>LGUM_348</v>
          </cell>
          <cell r="E201" t="str">
            <v>RLS</v>
          </cell>
          <cell r="F201">
            <v>76.650000000000006</v>
          </cell>
        </row>
        <row r="202">
          <cell r="B202" t="str">
            <v>MAR 2016</v>
          </cell>
          <cell r="C202" t="str">
            <v>LGUM_349</v>
          </cell>
          <cell r="E202" t="str">
            <v>RLS</v>
          </cell>
          <cell r="F202">
            <v>179.17</v>
          </cell>
        </row>
        <row r="203">
          <cell r="B203" t="str">
            <v>MAR 2016</v>
          </cell>
          <cell r="C203" t="str">
            <v>LGUM_400</v>
          </cell>
          <cell r="E203" t="str">
            <v xml:space="preserve">LS </v>
          </cell>
          <cell r="F203">
            <v>307.06</v>
          </cell>
        </row>
        <row r="204">
          <cell r="B204" t="str">
            <v>MAR 2016</v>
          </cell>
          <cell r="C204" t="str">
            <v>LGUM_400</v>
          </cell>
          <cell r="E204" t="str">
            <v xml:space="preserve">LS </v>
          </cell>
          <cell r="F204">
            <v>1183.27</v>
          </cell>
        </row>
        <row r="205">
          <cell r="B205" t="str">
            <v>MAR 2016</v>
          </cell>
          <cell r="C205" t="str">
            <v>LGUM_401</v>
          </cell>
          <cell r="E205" t="str">
            <v xml:space="preserve">LS </v>
          </cell>
          <cell r="F205">
            <v>475.53</v>
          </cell>
        </row>
        <row r="206">
          <cell r="B206" t="str">
            <v>MAR 2016</v>
          </cell>
          <cell r="C206" t="str">
            <v>LGUM_412</v>
          </cell>
          <cell r="E206" t="str">
            <v xml:space="preserve">LS </v>
          </cell>
          <cell r="F206">
            <v>137.63999999999999</v>
          </cell>
        </row>
        <row r="207">
          <cell r="B207" t="str">
            <v>MAR 2016</v>
          </cell>
          <cell r="C207" t="str">
            <v>LGUM_412</v>
          </cell>
          <cell r="E207" t="str">
            <v xml:space="preserve">LS </v>
          </cell>
          <cell r="F207">
            <v>504.71</v>
          </cell>
        </row>
        <row r="208">
          <cell r="B208" t="str">
            <v>MAR 2016</v>
          </cell>
          <cell r="C208" t="str">
            <v>LGUM_412</v>
          </cell>
          <cell r="E208" t="str">
            <v xml:space="preserve">LS </v>
          </cell>
          <cell r="F208">
            <v>2844.7</v>
          </cell>
        </row>
        <row r="209">
          <cell r="B209" t="str">
            <v>MAR 2016</v>
          </cell>
          <cell r="C209" t="str">
            <v>LGUM_412</v>
          </cell>
          <cell r="E209" t="str">
            <v xml:space="preserve">LS </v>
          </cell>
          <cell r="F209">
            <v>1582.93</v>
          </cell>
        </row>
        <row r="210">
          <cell r="B210" t="str">
            <v>MAR 2016</v>
          </cell>
          <cell r="C210" t="str">
            <v>LGUM_413</v>
          </cell>
          <cell r="E210" t="str">
            <v xml:space="preserve">LS </v>
          </cell>
          <cell r="F210">
            <v>950.14</v>
          </cell>
        </row>
        <row r="211">
          <cell r="B211" t="str">
            <v>MAR 2016</v>
          </cell>
          <cell r="C211" t="str">
            <v>LGUM_413</v>
          </cell>
          <cell r="E211" t="str">
            <v xml:space="preserve">LS </v>
          </cell>
          <cell r="F211">
            <v>13224.95</v>
          </cell>
        </row>
        <row r="212">
          <cell r="B212" t="str">
            <v>MAR 2016</v>
          </cell>
          <cell r="C212" t="str">
            <v>LGUM_413</v>
          </cell>
          <cell r="E212" t="str">
            <v xml:space="preserve">LS </v>
          </cell>
          <cell r="F212">
            <v>2387.65</v>
          </cell>
        </row>
        <row r="213">
          <cell r="B213" t="str">
            <v>MAR 2016</v>
          </cell>
          <cell r="C213" t="str">
            <v>LGUM_413</v>
          </cell>
          <cell r="E213" t="str">
            <v xml:space="preserve">LS </v>
          </cell>
          <cell r="F213">
            <v>44184.39</v>
          </cell>
        </row>
        <row r="214">
          <cell r="B214" t="str">
            <v>MAR 2016</v>
          </cell>
          <cell r="C214" t="str">
            <v>LGUM_413</v>
          </cell>
          <cell r="E214" t="str">
            <v xml:space="preserve">LS </v>
          </cell>
          <cell r="F214">
            <v>1933.34</v>
          </cell>
        </row>
        <row r="215">
          <cell r="B215" t="str">
            <v>MAR 2016</v>
          </cell>
          <cell r="C215" t="str">
            <v>LGUM_415</v>
          </cell>
          <cell r="E215" t="str">
            <v xml:space="preserve">LS </v>
          </cell>
          <cell r="F215">
            <v>93.49</v>
          </cell>
        </row>
        <row r="216">
          <cell r="B216" t="str">
            <v>MAR 2016</v>
          </cell>
          <cell r="C216" t="str">
            <v>LGUM_415</v>
          </cell>
          <cell r="E216" t="str">
            <v xml:space="preserve">LS </v>
          </cell>
          <cell r="F216">
            <v>70.11</v>
          </cell>
        </row>
        <row r="217">
          <cell r="B217" t="str">
            <v>MAR 2016</v>
          </cell>
          <cell r="C217" t="str">
            <v>LGUM_415</v>
          </cell>
          <cell r="E217" t="str">
            <v xml:space="preserve">LS </v>
          </cell>
          <cell r="F217">
            <v>280.45</v>
          </cell>
        </row>
        <row r="218">
          <cell r="B218" t="str">
            <v>MAR 2016</v>
          </cell>
          <cell r="C218" t="str">
            <v>LGUM_415</v>
          </cell>
          <cell r="E218" t="str">
            <v xml:space="preserve">LS </v>
          </cell>
          <cell r="F218">
            <v>631.01</v>
          </cell>
        </row>
        <row r="219">
          <cell r="B219" t="str">
            <v>MAR 2016</v>
          </cell>
          <cell r="C219" t="str">
            <v>LGUM_415</v>
          </cell>
          <cell r="E219" t="str">
            <v xml:space="preserve">LS </v>
          </cell>
          <cell r="F219">
            <v>23.37</v>
          </cell>
        </row>
        <row r="220">
          <cell r="B220" t="str">
            <v>MAR 2016</v>
          </cell>
          <cell r="C220" t="str">
            <v>LGUM_416</v>
          </cell>
          <cell r="E220" t="str">
            <v xml:space="preserve">LS </v>
          </cell>
          <cell r="F220">
            <v>1041.6300000000001</v>
          </cell>
        </row>
        <row r="221">
          <cell r="B221" t="str">
            <v>MAR 2016</v>
          </cell>
          <cell r="C221" t="str">
            <v>LGUM_416</v>
          </cell>
          <cell r="E221" t="str">
            <v xml:space="preserve">LS </v>
          </cell>
          <cell r="F221">
            <v>4660.25</v>
          </cell>
        </row>
        <row r="222">
          <cell r="B222" t="str">
            <v>MAR 2016</v>
          </cell>
          <cell r="C222" t="str">
            <v>LGUM_416</v>
          </cell>
          <cell r="E222" t="str">
            <v xml:space="preserve">LS </v>
          </cell>
          <cell r="F222">
            <v>2108.6799999999998</v>
          </cell>
        </row>
        <row r="223">
          <cell r="B223" t="str">
            <v>MAR 2016</v>
          </cell>
          <cell r="C223" t="str">
            <v>LGUM_416</v>
          </cell>
          <cell r="E223" t="str">
            <v xml:space="preserve">LS </v>
          </cell>
          <cell r="F223">
            <v>44407.34</v>
          </cell>
        </row>
        <row r="224">
          <cell r="B224" t="str">
            <v>MAR 2016</v>
          </cell>
          <cell r="C224" t="str">
            <v>LGUM_416</v>
          </cell>
          <cell r="E224" t="str">
            <v xml:space="preserve">LS </v>
          </cell>
          <cell r="F224">
            <v>286.38</v>
          </cell>
        </row>
        <row r="225">
          <cell r="B225" t="str">
            <v>MAR 2016</v>
          </cell>
          <cell r="C225" t="str">
            <v>LGUM_417</v>
          </cell>
          <cell r="E225" t="str">
            <v>RLS</v>
          </cell>
          <cell r="F225">
            <v>272.7</v>
          </cell>
        </row>
        <row r="226">
          <cell r="B226" t="str">
            <v>MAR 2016</v>
          </cell>
          <cell r="C226" t="str">
            <v>LGUM_417</v>
          </cell>
          <cell r="E226" t="str">
            <v>RLS</v>
          </cell>
          <cell r="F226">
            <v>1009.01</v>
          </cell>
        </row>
        <row r="227">
          <cell r="B227" t="str">
            <v>MAR 2016</v>
          </cell>
          <cell r="C227" t="str">
            <v>LGUM_419</v>
          </cell>
          <cell r="E227" t="str">
            <v>RLS</v>
          </cell>
          <cell r="F227">
            <v>289.74</v>
          </cell>
        </row>
        <row r="228">
          <cell r="B228" t="str">
            <v>MAR 2016</v>
          </cell>
          <cell r="C228" t="str">
            <v>LGUM_419</v>
          </cell>
          <cell r="E228" t="str">
            <v>RLS</v>
          </cell>
          <cell r="F228">
            <v>3042.2</v>
          </cell>
        </row>
        <row r="229">
          <cell r="B229" t="str">
            <v>MAR 2016</v>
          </cell>
          <cell r="C229" t="str">
            <v>LGUM_419</v>
          </cell>
          <cell r="E229" t="str">
            <v>RLS</v>
          </cell>
          <cell r="F229">
            <v>115.9</v>
          </cell>
        </row>
        <row r="230">
          <cell r="B230" t="str">
            <v>MAR 2016</v>
          </cell>
          <cell r="C230" t="str">
            <v>LGUM_420</v>
          </cell>
          <cell r="E230" t="str">
            <v xml:space="preserve">LS </v>
          </cell>
          <cell r="F230">
            <v>136</v>
          </cell>
        </row>
        <row r="231">
          <cell r="B231" t="str">
            <v>MAR 2016</v>
          </cell>
          <cell r="C231" t="str">
            <v>LGUM_420</v>
          </cell>
          <cell r="E231" t="str">
            <v xml:space="preserve">LS </v>
          </cell>
          <cell r="F231">
            <v>951.98</v>
          </cell>
        </row>
        <row r="232">
          <cell r="B232" t="str">
            <v>MAR 2016</v>
          </cell>
          <cell r="C232" t="str">
            <v>LGUM_420</v>
          </cell>
          <cell r="E232" t="str">
            <v xml:space="preserve">LS </v>
          </cell>
          <cell r="F232">
            <v>1020.01</v>
          </cell>
        </row>
        <row r="233">
          <cell r="B233" t="str">
            <v>MAR 2016</v>
          </cell>
          <cell r="C233" t="str">
            <v>LGUM_421</v>
          </cell>
          <cell r="E233" t="str">
            <v xml:space="preserve">LS </v>
          </cell>
          <cell r="F233">
            <v>635.91</v>
          </cell>
        </row>
        <row r="234">
          <cell r="B234" t="str">
            <v>MAR 2016</v>
          </cell>
          <cell r="C234" t="str">
            <v>LGUM_421</v>
          </cell>
          <cell r="E234" t="str">
            <v xml:space="preserve">LS </v>
          </cell>
          <cell r="F234">
            <v>935.13</v>
          </cell>
        </row>
        <row r="235">
          <cell r="B235" t="str">
            <v>MAR 2016</v>
          </cell>
          <cell r="C235" t="str">
            <v>LGUM_421</v>
          </cell>
          <cell r="E235" t="str">
            <v xml:space="preserve">LS </v>
          </cell>
          <cell r="F235">
            <v>74.819999999999993</v>
          </cell>
        </row>
        <row r="236">
          <cell r="B236" t="str">
            <v>MAR 2016</v>
          </cell>
          <cell r="C236" t="str">
            <v>LGUM_421</v>
          </cell>
          <cell r="E236" t="str">
            <v xml:space="preserve">LS </v>
          </cell>
          <cell r="F236">
            <v>6134.84</v>
          </cell>
        </row>
        <row r="237">
          <cell r="B237" t="str">
            <v>MAR 2016</v>
          </cell>
          <cell r="C237" t="str">
            <v>LGUM_421</v>
          </cell>
          <cell r="E237" t="str">
            <v xml:space="preserve">LS </v>
          </cell>
          <cell r="F237">
            <v>261.87</v>
          </cell>
        </row>
        <row r="238">
          <cell r="B238" t="str">
            <v>MAR 2016</v>
          </cell>
          <cell r="C238" t="str">
            <v>LGUM_422</v>
          </cell>
          <cell r="E238" t="str">
            <v xml:space="preserve">LS </v>
          </cell>
          <cell r="F238">
            <v>4407.8500000000004</v>
          </cell>
        </row>
        <row r="239">
          <cell r="B239" t="str">
            <v>MAR 2016</v>
          </cell>
          <cell r="C239" t="str">
            <v>LGUM_422</v>
          </cell>
          <cell r="E239" t="str">
            <v xml:space="preserve">LS </v>
          </cell>
          <cell r="F239">
            <v>1701.78</v>
          </cell>
        </row>
        <row r="240">
          <cell r="B240" t="str">
            <v>MAR 2016</v>
          </cell>
          <cell r="C240" t="str">
            <v>LGUM_422</v>
          </cell>
          <cell r="E240" t="str">
            <v xml:space="preserve">LS </v>
          </cell>
          <cell r="F240">
            <v>87.28</v>
          </cell>
        </row>
        <row r="241">
          <cell r="B241" t="str">
            <v>MAR 2016</v>
          </cell>
          <cell r="C241" t="str">
            <v>LGUM_422</v>
          </cell>
          <cell r="E241" t="str">
            <v xml:space="preserve">LS </v>
          </cell>
          <cell r="F241">
            <v>12419.11</v>
          </cell>
        </row>
        <row r="242">
          <cell r="B242" t="str">
            <v>MAR 2016</v>
          </cell>
          <cell r="C242" t="str">
            <v>LGUM_422</v>
          </cell>
          <cell r="E242" t="str">
            <v xml:space="preserve">LS </v>
          </cell>
          <cell r="F242">
            <v>654.65</v>
          </cell>
        </row>
        <row r="243">
          <cell r="B243" t="str">
            <v>MAR 2016</v>
          </cell>
          <cell r="C243" t="str">
            <v>LGUM_423</v>
          </cell>
          <cell r="E243" t="str">
            <v xml:space="preserve">LS </v>
          </cell>
          <cell r="F243">
            <v>361.18</v>
          </cell>
        </row>
        <row r="244">
          <cell r="B244" t="str">
            <v>MAR 2016</v>
          </cell>
          <cell r="C244" t="str">
            <v>LGUM_423</v>
          </cell>
          <cell r="E244" t="str">
            <v xml:space="preserve">LS </v>
          </cell>
          <cell r="F244">
            <v>60.2</v>
          </cell>
        </row>
        <row r="245">
          <cell r="B245" t="str">
            <v>MAR 2016</v>
          </cell>
          <cell r="C245" t="str">
            <v>LGUM_423</v>
          </cell>
          <cell r="E245" t="str">
            <v xml:space="preserve">LS </v>
          </cell>
          <cell r="F245">
            <v>210.68</v>
          </cell>
        </row>
        <row r="246">
          <cell r="B246" t="str">
            <v>MAR 2016</v>
          </cell>
          <cell r="C246" t="str">
            <v>LGUM_424</v>
          </cell>
          <cell r="E246" t="str">
            <v xml:space="preserve">LS </v>
          </cell>
          <cell r="F246">
            <v>14775.75</v>
          </cell>
        </row>
        <row r="247">
          <cell r="B247" t="str">
            <v>MAR 2016</v>
          </cell>
          <cell r="C247" t="str">
            <v>LGUM_424</v>
          </cell>
          <cell r="E247" t="str">
            <v xml:space="preserve">LS </v>
          </cell>
          <cell r="F247">
            <v>325.47000000000003</v>
          </cell>
        </row>
        <row r="248">
          <cell r="B248" t="str">
            <v>MAR 2016</v>
          </cell>
          <cell r="C248" t="str">
            <v>LGUM_424</v>
          </cell>
          <cell r="E248" t="str">
            <v xml:space="preserve">LS </v>
          </cell>
          <cell r="F248">
            <v>4444.7</v>
          </cell>
        </row>
        <row r="249">
          <cell r="B249" t="str">
            <v>MAR 2016</v>
          </cell>
          <cell r="C249" t="str">
            <v>LGUM_425</v>
          </cell>
          <cell r="E249" t="str">
            <v xml:space="preserve">LS </v>
          </cell>
          <cell r="F249">
            <v>116.52</v>
          </cell>
        </row>
        <row r="250">
          <cell r="B250" t="str">
            <v>MAR 2016</v>
          </cell>
          <cell r="C250" t="str">
            <v>LGUM_425</v>
          </cell>
          <cell r="E250" t="str">
            <v xml:space="preserve">LS </v>
          </cell>
          <cell r="F250">
            <v>388.35</v>
          </cell>
        </row>
        <row r="251">
          <cell r="B251" t="str">
            <v>MAR 2016</v>
          </cell>
          <cell r="C251" t="str">
            <v>LGUM_425</v>
          </cell>
          <cell r="E251" t="str">
            <v xml:space="preserve">LS </v>
          </cell>
          <cell r="F251">
            <v>737.53</v>
          </cell>
        </row>
        <row r="252">
          <cell r="B252" t="str">
            <v>MAR 2016</v>
          </cell>
          <cell r="C252" t="str">
            <v>LGUM_426</v>
          </cell>
          <cell r="E252" t="str">
            <v>RLS</v>
          </cell>
          <cell r="F252">
            <v>1283.6600000000001</v>
          </cell>
        </row>
        <row r="253">
          <cell r="B253" t="str">
            <v>MAR 2016</v>
          </cell>
          <cell r="C253" t="str">
            <v>LGUM_427</v>
          </cell>
          <cell r="E253" t="str">
            <v xml:space="preserve">LS </v>
          </cell>
          <cell r="F253">
            <v>88.1</v>
          </cell>
        </row>
        <row r="254">
          <cell r="B254" t="str">
            <v>MAR 2016</v>
          </cell>
          <cell r="C254" t="str">
            <v>LGUM_427</v>
          </cell>
          <cell r="E254" t="str">
            <v xml:space="preserve">LS </v>
          </cell>
          <cell r="F254">
            <v>2112.42</v>
          </cell>
        </row>
        <row r="255">
          <cell r="B255" t="str">
            <v>MAR 2016</v>
          </cell>
          <cell r="C255" t="str">
            <v>LGUM_428</v>
          </cell>
          <cell r="E255" t="str">
            <v>RLS</v>
          </cell>
          <cell r="F255">
            <v>38.75</v>
          </cell>
        </row>
        <row r="256">
          <cell r="B256" t="str">
            <v>MAR 2016</v>
          </cell>
          <cell r="C256" t="str">
            <v>LGUM_428</v>
          </cell>
          <cell r="E256" t="str">
            <v>RLS</v>
          </cell>
          <cell r="F256">
            <v>38.75</v>
          </cell>
        </row>
        <row r="257">
          <cell r="B257" t="str">
            <v>MAR 2016</v>
          </cell>
          <cell r="C257" t="str">
            <v>LGUM_428</v>
          </cell>
          <cell r="E257" t="str">
            <v>RLS</v>
          </cell>
          <cell r="F257">
            <v>11439.67</v>
          </cell>
        </row>
        <row r="258">
          <cell r="B258" t="str">
            <v>MAR 2016</v>
          </cell>
          <cell r="C258" t="str">
            <v>LGUM_429</v>
          </cell>
          <cell r="E258" t="str">
            <v xml:space="preserve">LS </v>
          </cell>
          <cell r="F258">
            <v>-14968.73</v>
          </cell>
        </row>
        <row r="259">
          <cell r="B259" t="str">
            <v>MAR 2016</v>
          </cell>
          <cell r="C259" t="str">
            <v>LGUM_429</v>
          </cell>
          <cell r="E259" t="str">
            <v xml:space="preserve">LS </v>
          </cell>
          <cell r="F259">
            <v>25706.89</v>
          </cell>
        </row>
        <row r="260">
          <cell r="B260" t="str">
            <v>MAR 2016</v>
          </cell>
          <cell r="C260" t="str">
            <v>LGUM_429</v>
          </cell>
          <cell r="E260" t="str">
            <v xml:space="preserve">LS </v>
          </cell>
          <cell r="F260">
            <v>163.74</v>
          </cell>
        </row>
        <row r="261">
          <cell r="B261" t="str">
            <v>MAR 2016</v>
          </cell>
          <cell r="C261" t="str">
            <v>LGUM_430</v>
          </cell>
          <cell r="E261" t="str">
            <v>RLS</v>
          </cell>
          <cell r="F261">
            <v>36.69</v>
          </cell>
        </row>
        <row r="262">
          <cell r="B262" t="str">
            <v>MAR 2016</v>
          </cell>
          <cell r="C262" t="str">
            <v>LGUM_430</v>
          </cell>
          <cell r="E262" t="str">
            <v>RLS</v>
          </cell>
          <cell r="F262">
            <v>440.35</v>
          </cell>
        </row>
        <row r="263">
          <cell r="B263" t="str">
            <v>MAR 2016</v>
          </cell>
          <cell r="C263" t="str">
            <v>LGUM_431</v>
          </cell>
          <cell r="E263" t="str">
            <v xml:space="preserve">LS </v>
          </cell>
          <cell r="F263">
            <v>41.54</v>
          </cell>
        </row>
        <row r="264">
          <cell r="B264" t="str">
            <v>MAR 2016</v>
          </cell>
          <cell r="C264" t="str">
            <v>LGUM_431</v>
          </cell>
          <cell r="E264" t="str">
            <v xml:space="preserve">LS </v>
          </cell>
          <cell r="F264">
            <v>746.15</v>
          </cell>
        </row>
        <row r="265">
          <cell r="B265" t="str">
            <v>MAR 2016</v>
          </cell>
          <cell r="C265" t="str">
            <v>LGUM_431</v>
          </cell>
          <cell r="E265" t="str">
            <v xml:space="preserve">LS </v>
          </cell>
          <cell r="F265">
            <v>1329.09</v>
          </cell>
        </row>
        <row r="266">
          <cell r="B266" t="str">
            <v>MAR 2016</v>
          </cell>
          <cell r="C266" t="str">
            <v>LGUM_432</v>
          </cell>
          <cell r="E266" t="str">
            <v>RLS</v>
          </cell>
          <cell r="F266">
            <v>351.17</v>
          </cell>
        </row>
        <row r="267">
          <cell r="B267" t="str">
            <v>MAR 2016</v>
          </cell>
          <cell r="C267" t="str">
            <v>LGUM_432</v>
          </cell>
          <cell r="E267" t="str">
            <v>RLS</v>
          </cell>
          <cell r="F267">
            <v>42.84</v>
          </cell>
        </row>
        <row r="268">
          <cell r="B268" t="str">
            <v>MAR 2016</v>
          </cell>
          <cell r="C268" t="str">
            <v>LGUM_433</v>
          </cell>
          <cell r="E268" t="str">
            <v xml:space="preserve">LS </v>
          </cell>
          <cell r="F268">
            <v>5181.08</v>
          </cell>
        </row>
        <row r="269">
          <cell r="B269" t="str">
            <v>MAR 2016</v>
          </cell>
          <cell r="C269" t="str">
            <v>LGUM_433</v>
          </cell>
          <cell r="E269" t="str">
            <v xml:space="preserve">LS </v>
          </cell>
          <cell r="F269">
            <v>5183.5200000000004</v>
          </cell>
        </row>
        <row r="270">
          <cell r="B270" t="str">
            <v>MAR 2016</v>
          </cell>
          <cell r="C270" t="str">
            <v>LGUM_433</v>
          </cell>
          <cell r="E270" t="str">
            <v xml:space="preserve">LS </v>
          </cell>
          <cell r="F270">
            <v>131.19999999999999</v>
          </cell>
        </row>
        <row r="271">
          <cell r="B271" t="str">
            <v>MAR 2016</v>
          </cell>
          <cell r="C271" t="str">
            <v>LGUM_440</v>
          </cell>
          <cell r="E271" t="str">
            <v xml:space="preserve">LS </v>
          </cell>
          <cell r="F271">
            <v>469.19</v>
          </cell>
        </row>
        <row r="272">
          <cell r="B272" t="str">
            <v>MAR 2016</v>
          </cell>
          <cell r="C272" t="str">
            <v>LGUM_440</v>
          </cell>
          <cell r="E272" t="str">
            <v xml:space="preserve">LS </v>
          </cell>
          <cell r="F272">
            <v>21.33</v>
          </cell>
        </row>
        <row r="273">
          <cell r="B273" t="str">
            <v>MAR 2016</v>
          </cell>
          <cell r="C273" t="str">
            <v>LGUM_441</v>
          </cell>
          <cell r="E273" t="str">
            <v xml:space="preserve">LS </v>
          </cell>
          <cell r="F273">
            <v>608.55999999999995</v>
          </cell>
        </row>
        <row r="274">
          <cell r="B274" t="str">
            <v>MAR 2016</v>
          </cell>
          <cell r="C274" t="str">
            <v>LGUM_441</v>
          </cell>
          <cell r="E274" t="str">
            <v xml:space="preserve">LS </v>
          </cell>
          <cell r="F274">
            <v>570.03</v>
          </cell>
        </row>
        <row r="275">
          <cell r="B275" t="str">
            <v>MAR 2016</v>
          </cell>
          <cell r="C275" t="str">
            <v>LGUM_441</v>
          </cell>
          <cell r="E275" t="str">
            <v xml:space="preserve">LS </v>
          </cell>
          <cell r="F275">
            <v>155.52000000000001</v>
          </cell>
        </row>
        <row r="276">
          <cell r="B276" t="str">
            <v>MAR 2016</v>
          </cell>
          <cell r="C276" t="str">
            <v>LGUM_441</v>
          </cell>
          <cell r="E276" t="str">
            <v xml:space="preserve">LS </v>
          </cell>
          <cell r="F276">
            <v>388.77</v>
          </cell>
        </row>
        <row r="277">
          <cell r="B277" t="str">
            <v>MAR 2016</v>
          </cell>
          <cell r="C277" t="str">
            <v>LGUM_441</v>
          </cell>
          <cell r="E277" t="str">
            <v xml:space="preserve">LS </v>
          </cell>
          <cell r="F277">
            <v>51.84</v>
          </cell>
        </row>
        <row r="278">
          <cell r="B278" t="str">
            <v>MAR 2016</v>
          </cell>
          <cell r="C278" t="str">
            <v>LGUM_444</v>
          </cell>
          <cell r="E278" t="str">
            <v xml:space="preserve">LS </v>
          </cell>
          <cell r="F278">
            <v>126.06</v>
          </cell>
        </row>
        <row r="279">
          <cell r="B279" t="str">
            <v>MAR 2016</v>
          </cell>
          <cell r="C279" t="str">
            <v>LGUM_444</v>
          </cell>
          <cell r="E279" t="str">
            <v xml:space="preserve">LS </v>
          </cell>
          <cell r="F279">
            <v>47.8</v>
          </cell>
        </row>
        <row r="280">
          <cell r="B280" t="str">
            <v>MAR 2016</v>
          </cell>
          <cell r="C280" t="str">
            <v>LGUM_444</v>
          </cell>
          <cell r="E280" t="str">
            <v xml:space="preserve">LS </v>
          </cell>
          <cell r="F280">
            <v>47.8</v>
          </cell>
        </row>
        <row r="281">
          <cell r="B281" t="str">
            <v>MAR 2016</v>
          </cell>
          <cell r="C281" t="str">
            <v>LGUM_445</v>
          </cell>
          <cell r="E281" t="str">
            <v xml:space="preserve">LS </v>
          </cell>
          <cell r="F281">
            <v>364.43</v>
          </cell>
        </row>
        <row r="282">
          <cell r="B282" t="str">
            <v>MAR 2016</v>
          </cell>
          <cell r="C282" t="str">
            <v>LGUM_445</v>
          </cell>
          <cell r="E282" t="str">
            <v xml:space="preserve">LS </v>
          </cell>
          <cell r="F282">
            <v>52.06</v>
          </cell>
        </row>
        <row r="283">
          <cell r="B283" t="str">
            <v>MAR 2016</v>
          </cell>
          <cell r="C283" t="str">
            <v>LGUM_445</v>
          </cell>
          <cell r="E283" t="str">
            <v xml:space="preserve">LS </v>
          </cell>
          <cell r="F283">
            <v>78.09</v>
          </cell>
        </row>
        <row r="284">
          <cell r="B284" t="str">
            <v>MAR 2016</v>
          </cell>
          <cell r="C284" t="str">
            <v>LGUM_452</v>
          </cell>
          <cell r="E284" t="str">
            <v xml:space="preserve">LS </v>
          </cell>
          <cell r="F284">
            <v>1773.82</v>
          </cell>
        </row>
        <row r="285">
          <cell r="B285" t="str">
            <v>MAR 2016</v>
          </cell>
          <cell r="C285" t="str">
            <v>LGUM_452</v>
          </cell>
          <cell r="E285" t="str">
            <v xml:space="preserve">LS </v>
          </cell>
          <cell r="F285">
            <v>56711.53</v>
          </cell>
        </row>
        <row r="286">
          <cell r="B286" t="str">
            <v>MAR 2016</v>
          </cell>
          <cell r="C286" t="str">
            <v>LGUM_452</v>
          </cell>
          <cell r="E286" t="str">
            <v xml:space="preserve">LS </v>
          </cell>
          <cell r="F286">
            <v>17894.45</v>
          </cell>
        </row>
        <row r="287">
          <cell r="B287" t="str">
            <v>MAR 2016</v>
          </cell>
          <cell r="C287" t="str">
            <v>LGUM_452</v>
          </cell>
          <cell r="E287" t="str">
            <v xml:space="preserve">LS </v>
          </cell>
          <cell r="F287">
            <v>14775.17</v>
          </cell>
        </row>
        <row r="288">
          <cell r="B288" t="str">
            <v>MAR 2016</v>
          </cell>
          <cell r="C288" t="str">
            <v>LGUM_452</v>
          </cell>
          <cell r="E288" t="str">
            <v xml:space="preserve">LS </v>
          </cell>
          <cell r="F288">
            <v>14692.09</v>
          </cell>
        </row>
        <row r="289">
          <cell r="B289" t="str">
            <v>MAR 2016</v>
          </cell>
          <cell r="C289" t="str">
            <v>LGUM_453</v>
          </cell>
          <cell r="E289" t="str">
            <v xml:space="preserve">LS </v>
          </cell>
          <cell r="F289">
            <v>142.4</v>
          </cell>
        </row>
        <row r="290">
          <cell r="B290" t="str">
            <v>MAR 2016</v>
          </cell>
          <cell r="C290" t="str">
            <v>LGUM_453</v>
          </cell>
          <cell r="E290" t="str">
            <v xml:space="preserve">LS </v>
          </cell>
          <cell r="F290">
            <v>4493.9799999999996</v>
          </cell>
        </row>
        <row r="291">
          <cell r="B291" t="str">
            <v>MAR 2016</v>
          </cell>
          <cell r="C291" t="str">
            <v>LGUM_453</v>
          </cell>
          <cell r="E291" t="str">
            <v xml:space="preserve">LS </v>
          </cell>
          <cell r="F291">
            <v>125908.66</v>
          </cell>
        </row>
        <row r="292">
          <cell r="B292" t="str">
            <v>MAR 2016</v>
          </cell>
          <cell r="C292" t="str">
            <v>LGUM_453</v>
          </cell>
          <cell r="E292" t="str">
            <v xml:space="preserve">LS </v>
          </cell>
          <cell r="F292">
            <v>6117.34</v>
          </cell>
        </row>
        <row r="293">
          <cell r="B293" t="str">
            <v>MAR 2016</v>
          </cell>
          <cell r="C293" t="str">
            <v>LGUM_453</v>
          </cell>
          <cell r="E293" t="str">
            <v xml:space="preserve">LS </v>
          </cell>
          <cell r="F293">
            <v>14350.67</v>
          </cell>
        </row>
        <row r="294">
          <cell r="B294" t="str">
            <v>MAR 2016</v>
          </cell>
          <cell r="C294" t="str">
            <v>LGUM_453</v>
          </cell>
          <cell r="E294" t="str">
            <v xml:space="preserve">LS </v>
          </cell>
          <cell r="F294">
            <v>35197.730000000003</v>
          </cell>
        </row>
        <row r="295">
          <cell r="B295" t="str">
            <v>MAR 2016</v>
          </cell>
          <cell r="C295" t="str">
            <v>LGUM_454</v>
          </cell>
          <cell r="E295" t="str">
            <v xml:space="preserve">LS </v>
          </cell>
          <cell r="F295">
            <v>884.71</v>
          </cell>
        </row>
        <row r="296">
          <cell r="B296" t="str">
            <v>MAR 2016</v>
          </cell>
          <cell r="C296" t="str">
            <v>LGUM_454</v>
          </cell>
          <cell r="E296" t="str">
            <v xml:space="preserve">LS </v>
          </cell>
          <cell r="F296">
            <v>11350.23</v>
          </cell>
        </row>
        <row r="297">
          <cell r="B297" t="str">
            <v>MAR 2016</v>
          </cell>
          <cell r="C297" t="str">
            <v>LGUM_454</v>
          </cell>
          <cell r="E297" t="str">
            <v xml:space="preserve">LS </v>
          </cell>
          <cell r="F297">
            <v>45991.360000000001</v>
          </cell>
        </row>
        <row r="298">
          <cell r="B298" t="str">
            <v>MAR 2016</v>
          </cell>
          <cell r="C298" t="str">
            <v>LGUM_454</v>
          </cell>
          <cell r="E298" t="str">
            <v xml:space="preserve">LS </v>
          </cell>
          <cell r="F298">
            <v>2327.77</v>
          </cell>
        </row>
        <row r="299">
          <cell r="B299" t="str">
            <v>MAR 2016</v>
          </cell>
          <cell r="C299" t="str">
            <v>LGUM_454</v>
          </cell>
          <cell r="E299" t="str">
            <v xml:space="preserve">LS </v>
          </cell>
          <cell r="F299">
            <v>39864.36</v>
          </cell>
        </row>
        <row r="300">
          <cell r="B300" t="str">
            <v>MAR 2016</v>
          </cell>
          <cell r="C300" t="str">
            <v>LGUM_454</v>
          </cell>
          <cell r="E300" t="str">
            <v xml:space="preserve">LS </v>
          </cell>
          <cell r="F300">
            <v>16538.560000000001</v>
          </cell>
        </row>
        <row r="301">
          <cell r="B301" t="str">
            <v>MAR 2016</v>
          </cell>
          <cell r="C301" t="str">
            <v>LGUM_455</v>
          </cell>
          <cell r="E301" t="str">
            <v xml:space="preserve">LS </v>
          </cell>
          <cell r="F301">
            <v>997.37</v>
          </cell>
        </row>
        <row r="302">
          <cell r="B302" t="str">
            <v>MAR 2016</v>
          </cell>
          <cell r="C302" t="str">
            <v>LGUM_455</v>
          </cell>
          <cell r="E302" t="str">
            <v xml:space="preserve">LS </v>
          </cell>
          <cell r="F302">
            <v>194.56</v>
          </cell>
        </row>
        <row r="303">
          <cell r="B303" t="str">
            <v>MAR 2016</v>
          </cell>
          <cell r="C303" t="str">
            <v>LGUM_455</v>
          </cell>
          <cell r="E303" t="str">
            <v xml:space="preserve">LS </v>
          </cell>
          <cell r="F303">
            <v>1300.6099999999999</v>
          </cell>
        </row>
        <row r="304">
          <cell r="B304" t="str">
            <v>MAR 2016</v>
          </cell>
          <cell r="C304" t="str">
            <v>LGUM_455</v>
          </cell>
          <cell r="E304" t="str">
            <v xml:space="preserve">LS </v>
          </cell>
          <cell r="F304">
            <v>3932.01</v>
          </cell>
        </row>
        <row r="305">
          <cell r="B305" t="str">
            <v>MAR 2016</v>
          </cell>
          <cell r="C305" t="str">
            <v>LGUM_455</v>
          </cell>
          <cell r="E305" t="str">
            <v xml:space="preserve">LS </v>
          </cell>
          <cell r="F305">
            <v>426.19</v>
          </cell>
        </row>
        <row r="306">
          <cell r="B306" t="str">
            <v>MAR 2016</v>
          </cell>
          <cell r="C306" t="str">
            <v>LGUM_456</v>
          </cell>
          <cell r="E306" t="str">
            <v xml:space="preserve">LS </v>
          </cell>
          <cell r="F306">
            <v>5502.56</v>
          </cell>
        </row>
        <row r="307">
          <cell r="B307" t="str">
            <v>MAR 2016</v>
          </cell>
          <cell r="C307" t="str">
            <v>LGUM_456</v>
          </cell>
          <cell r="E307" t="str">
            <v xml:space="preserve">LS </v>
          </cell>
          <cell r="F307">
            <v>54881.760000000002</v>
          </cell>
        </row>
        <row r="308">
          <cell r="B308" t="str">
            <v>MAR 2016</v>
          </cell>
          <cell r="C308" t="str">
            <v>LGUM_456</v>
          </cell>
          <cell r="E308" t="str">
            <v xml:space="preserve">LS </v>
          </cell>
          <cell r="F308">
            <v>14484.24</v>
          </cell>
        </row>
        <row r="309">
          <cell r="B309" t="str">
            <v>MAR 2016</v>
          </cell>
          <cell r="C309" t="str">
            <v>LGUM_456</v>
          </cell>
          <cell r="E309" t="str">
            <v xml:space="preserve">LS </v>
          </cell>
          <cell r="F309">
            <v>3674.4</v>
          </cell>
        </row>
        <row r="310">
          <cell r="B310" t="str">
            <v>MAR 2016</v>
          </cell>
          <cell r="C310" t="str">
            <v>LGUM_456</v>
          </cell>
          <cell r="E310" t="str">
            <v xml:space="preserve">LS </v>
          </cell>
          <cell r="F310">
            <v>172761.52</v>
          </cell>
        </row>
        <row r="311">
          <cell r="B311" t="str">
            <v>MAR 2016</v>
          </cell>
          <cell r="C311" t="str">
            <v>LGUM_456</v>
          </cell>
          <cell r="E311" t="str">
            <v xml:space="preserve">LS </v>
          </cell>
          <cell r="F311">
            <v>39186.03</v>
          </cell>
        </row>
        <row r="312">
          <cell r="B312" t="str">
            <v>MAR 2016</v>
          </cell>
          <cell r="C312" t="str">
            <v>LGUM_457</v>
          </cell>
          <cell r="E312" t="str">
            <v xml:space="preserve">LS </v>
          </cell>
          <cell r="F312">
            <v>104.46</v>
          </cell>
        </row>
        <row r="313">
          <cell r="B313" t="str">
            <v>MAR 2016</v>
          </cell>
          <cell r="C313" t="str">
            <v>LGUM_457</v>
          </cell>
          <cell r="E313" t="str">
            <v xml:space="preserve">LS </v>
          </cell>
          <cell r="F313">
            <v>1593.73</v>
          </cell>
        </row>
        <row r="314">
          <cell r="B314" t="str">
            <v>MAR 2016</v>
          </cell>
          <cell r="C314" t="str">
            <v>LGUM_457</v>
          </cell>
          <cell r="E314" t="str">
            <v xml:space="preserve">LS </v>
          </cell>
          <cell r="F314">
            <v>6769.06</v>
          </cell>
        </row>
        <row r="315">
          <cell r="B315" t="str">
            <v>MAR 2016</v>
          </cell>
          <cell r="C315" t="str">
            <v>LGUM_457</v>
          </cell>
          <cell r="E315" t="str">
            <v xml:space="preserve">LS </v>
          </cell>
          <cell r="F315">
            <v>31642.58</v>
          </cell>
        </row>
        <row r="316">
          <cell r="B316" t="str">
            <v>MAR 2016</v>
          </cell>
          <cell r="C316" t="str">
            <v>LGUM_457</v>
          </cell>
          <cell r="E316" t="str">
            <v xml:space="preserve">LS </v>
          </cell>
          <cell r="F316">
            <v>7164.97</v>
          </cell>
        </row>
        <row r="317">
          <cell r="B317" t="str">
            <v>MAR 2016</v>
          </cell>
          <cell r="C317" t="str">
            <v>LGUM_457</v>
          </cell>
          <cell r="E317" t="str">
            <v xml:space="preserve">LS </v>
          </cell>
          <cell r="F317">
            <v>2549.02</v>
          </cell>
        </row>
        <row r="318">
          <cell r="B318" t="str">
            <v>MAR 2016</v>
          </cell>
          <cell r="C318" t="str">
            <v>LGUM_470</v>
          </cell>
          <cell r="E318" t="str">
            <v xml:space="preserve">LS </v>
          </cell>
          <cell r="F318">
            <v>45.63</v>
          </cell>
        </row>
        <row r="319">
          <cell r="B319" t="str">
            <v>MAR 2016</v>
          </cell>
          <cell r="C319" t="str">
            <v>LGUM_470</v>
          </cell>
          <cell r="E319" t="str">
            <v xml:space="preserve">LS </v>
          </cell>
          <cell r="F319">
            <v>139.16</v>
          </cell>
        </row>
        <row r="320">
          <cell r="B320" t="str">
            <v>MAR 2016</v>
          </cell>
          <cell r="C320" t="str">
            <v>LGUM_470</v>
          </cell>
          <cell r="E320" t="str">
            <v xml:space="preserve">LS </v>
          </cell>
          <cell r="F320">
            <v>15.21</v>
          </cell>
        </row>
        <row r="321">
          <cell r="B321" t="str">
            <v>MAR 2016</v>
          </cell>
          <cell r="C321" t="str">
            <v>LGUM_470</v>
          </cell>
          <cell r="E321" t="str">
            <v xml:space="preserve">LS </v>
          </cell>
          <cell r="F321">
            <v>273.77999999999997</v>
          </cell>
        </row>
        <row r="322">
          <cell r="B322" t="str">
            <v>MAR 2016</v>
          </cell>
          <cell r="C322" t="str">
            <v>LGUM_470</v>
          </cell>
          <cell r="E322" t="str">
            <v xml:space="preserve">LS </v>
          </cell>
          <cell r="F322">
            <v>139.16</v>
          </cell>
        </row>
        <row r="323">
          <cell r="B323" t="str">
            <v>MAR 2016</v>
          </cell>
          <cell r="C323" t="str">
            <v>LGUM_471</v>
          </cell>
          <cell r="E323" t="str">
            <v>RLS</v>
          </cell>
          <cell r="F323">
            <v>17.72</v>
          </cell>
        </row>
        <row r="324">
          <cell r="B324" t="str">
            <v>MAR 2016</v>
          </cell>
          <cell r="C324" t="str">
            <v>LGUM_471</v>
          </cell>
          <cell r="E324" t="str">
            <v>RLS</v>
          </cell>
          <cell r="F324">
            <v>124.06</v>
          </cell>
        </row>
        <row r="325">
          <cell r="B325" t="str">
            <v>MAR 2016</v>
          </cell>
          <cell r="C325" t="str">
            <v>LGUM_473</v>
          </cell>
          <cell r="E325" t="str">
            <v xml:space="preserve">LS </v>
          </cell>
          <cell r="F325">
            <v>358.53</v>
          </cell>
        </row>
        <row r="326">
          <cell r="B326" t="str">
            <v>MAR 2016</v>
          </cell>
          <cell r="C326" t="str">
            <v>LGUM_473</v>
          </cell>
          <cell r="E326" t="str">
            <v xml:space="preserve">LS </v>
          </cell>
          <cell r="F326">
            <v>10079.27</v>
          </cell>
        </row>
        <row r="327">
          <cell r="B327" t="str">
            <v>MAR 2016</v>
          </cell>
          <cell r="C327" t="str">
            <v>LGUM_473</v>
          </cell>
          <cell r="E327" t="str">
            <v xml:space="preserve">LS </v>
          </cell>
          <cell r="F327">
            <v>481.7</v>
          </cell>
        </row>
        <row r="328">
          <cell r="B328" t="str">
            <v>MAR 2016</v>
          </cell>
          <cell r="C328" t="str">
            <v>LGUM_473</v>
          </cell>
          <cell r="E328" t="str">
            <v xml:space="preserve">LS </v>
          </cell>
          <cell r="F328">
            <v>451.75</v>
          </cell>
        </row>
        <row r="329">
          <cell r="B329" t="str">
            <v>MAR 2016</v>
          </cell>
          <cell r="C329" t="str">
            <v>LGUM_473</v>
          </cell>
          <cell r="E329" t="str">
            <v xml:space="preserve">LS </v>
          </cell>
          <cell r="F329">
            <v>4802.3599999999997</v>
          </cell>
        </row>
        <row r="330">
          <cell r="B330" t="str">
            <v>MAR 2016</v>
          </cell>
          <cell r="C330" t="str">
            <v>LGUM_473</v>
          </cell>
          <cell r="E330" t="str">
            <v xml:space="preserve">LS </v>
          </cell>
          <cell r="F330">
            <v>352.26</v>
          </cell>
        </row>
        <row r="331">
          <cell r="B331" t="str">
            <v>MAR 2016</v>
          </cell>
          <cell r="C331" t="str">
            <v>LGUM_474</v>
          </cell>
          <cell r="E331" t="str">
            <v>RLS</v>
          </cell>
          <cell r="F331">
            <v>700.71</v>
          </cell>
        </row>
        <row r="332">
          <cell r="B332" t="str">
            <v>MAR 2016</v>
          </cell>
          <cell r="C332" t="str">
            <v>LGUM_474</v>
          </cell>
          <cell r="E332" t="str">
            <v>RLS</v>
          </cell>
          <cell r="F332">
            <v>24.42</v>
          </cell>
        </row>
        <row r="333">
          <cell r="B333" t="str">
            <v>MAR 2016</v>
          </cell>
          <cell r="C333" t="str">
            <v>LGUM_474</v>
          </cell>
          <cell r="E333" t="str">
            <v>RLS</v>
          </cell>
          <cell r="F333">
            <v>427.55</v>
          </cell>
        </row>
        <row r="334">
          <cell r="B334" t="str">
            <v>MAR 2016</v>
          </cell>
          <cell r="C334" t="str">
            <v>LGUM_474</v>
          </cell>
          <cell r="E334" t="str">
            <v>RLS</v>
          </cell>
          <cell r="F334">
            <v>24.42</v>
          </cell>
        </row>
        <row r="335">
          <cell r="B335" t="str">
            <v>MAR 2016</v>
          </cell>
          <cell r="C335" t="str">
            <v>LGUM_475</v>
          </cell>
          <cell r="E335" t="str">
            <v>RLS</v>
          </cell>
          <cell r="F335">
            <v>65.3</v>
          </cell>
        </row>
        <row r="336">
          <cell r="B336" t="str">
            <v>MAR 2016</v>
          </cell>
          <cell r="C336" t="str">
            <v>LGUM_476</v>
          </cell>
          <cell r="E336" t="str">
            <v xml:space="preserve">LS </v>
          </cell>
          <cell r="F336">
            <v>1479.54</v>
          </cell>
        </row>
        <row r="337">
          <cell r="B337" t="str">
            <v>MAR 2016</v>
          </cell>
          <cell r="C337" t="str">
            <v>LGUM_476</v>
          </cell>
          <cell r="E337" t="str">
            <v xml:space="preserve">LS </v>
          </cell>
          <cell r="F337">
            <v>17235.099999999999</v>
          </cell>
        </row>
        <row r="338">
          <cell r="B338" t="str">
            <v>MAR 2016</v>
          </cell>
          <cell r="C338" t="str">
            <v>LGUM_476</v>
          </cell>
          <cell r="E338" t="str">
            <v xml:space="preserve">LS </v>
          </cell>
          <cell r="F338">
            <v>924.97</v>
          </cell>
        </row>
        <row r="339">
          <cell r="B339" t="str">
            <v>MAR 2016</v>
          </cell>
          <cell r="C339" t="str">
            <v>LGUM_476</v>
          </cell>
          <cell r="E339" t="str">
            <v xml:space="preserve">LS </v>
          </cell>
          <cell r="F339">
            <v>370.02</v>
          </cell>
        </row>
        <row r="340">
          <cell r="B340" t="str">
            <v>MAR 2016</v>
          </cell>
          <cell r="C340" t="str">
            <v>LGUM_476</v>
          </cell>
          <cell r="E340" t="str">
            <v xml:space="preserve">LS </v>
          </cell>
          <cell r="F340">
            <v>8170.41</v>
          </cell>
        </row>
        <row r="341">
          <cell r="B341" t="str">
            <v>MAR 2016</v>
          </cell>
          <cell r="C341" t="str">
            <v>LGUM_476</v>
          </cell>
          <cell r="E341" t="str">
            <v xml:space="preserve">LS </v>
          </cell>
          <cell r="F341">
            <v>369.97</v>
          </cell>
        </row>
        <row r="342">
          <cell r="B342" t="str">
            <v>MAR 2016</v>
          </cell>
          <cell r="C342" t="str">
            <v>LGUM_477</v>
          </cell>
          <cell r="E342" t="str">
            <v>RLS</v>
          </cell>
          <cell r="F342">
            <v>98.67</v>
          </cell>
        </row>
        <row r="343">
          <cell r="B343" t="str">
            <v>MAR 2016</v>
          </cell>
          <cell r="C343" t="str">
            <v>LGUM_477</v>
          </cell>
          <cell r="E343" t="str">
            <v>RLS</v>
          </cell>
          <cell r="F343">
            <v>2214.59</v>
          </cell>
        </row>
        <row r="344">
          <cell r="B344" t="str">
            <v>MAR 2016</v>
          </cell>
          <cell r="C344" t="str">
            <v>LGUM_477</v>
          </cell>
          <cell r="E344" t="str">
            <v>RLS</v>
          </cell>
          <cell r="F344">
            <v>199.06</v>
          </cell>
        </row>
        <row r="345">
          <cell r="B345" t="str">
            <v>MAR 2016</v>
          </cell>
          <cell r="C345" t="str">
            <v>LGUM_477</v>
          </cell>
          <cell r="E345" t="str">
            <v>RLS</v>
          </cell>
          <cell r="F345">
            <v>559.9</v>
          </cell>
        </row>
        <row r="346">
          <cell r="B346" t="str">
            <v>MAR 2016</v>
          </cell>
          <cell r="C346" t="str">
            <v>LGUM_480</v>
          </cell>
          <cell r="E346" t="str">
            <v xml:space="preserve">LS </v>
          </cell>
          <cell r="F346">
            <v>547.55999999999995</v>
          </cell>
        </row>
        <row r="347">
          <cell r="B347" t="str">
            <v>MAR 2016</v>
          </cell>
          <cell r="C347" t="str">
            <v>LGUM_481</v>
          </cell>
          <cell r="E347" t="str">
            <v xml:space="preserve">LS </v>
          </cell>
          <cell r="F347">
            <v>95.42</v>
          </cell>
        </row>
        <row r="348">
          <cell r="B348" t="str">
            <v>MAR 2016</v>
          </cell>
          <cell r="C348" t="str">
            <v>LGUM_481</v>
          </cell>
          <cell r="E348" t="str">
            <v xml:space="preserve">LS </v>
          </cell>
          <cell r="F348">
            <v>47.7</v>
          </cell>
        </row>
        <row r="349">
          <cell r="B349" t="str">
            <v>MAR 2016</v>
          </cell>
          <cell r="C349" t="str">
            <v>LGUM_482</v>
          </cell>
          <cell r="E349" t="str">
            <v xml:space="preserve">LS </v>
          </cell>
          <cell r="F349">
            <v>1522.86</v>
          </cell>
        </row>
        <row r="350">
          <cell r="B350" t="str">
            <v>MAR 2016</v>
          </cell>
          <cell r="C350" t="str">
            <v>LGUM_482</v>
          </cell>
          <cell r="E350" t="str">
            <v xml:space="preserve">LS </v>
          </cell>
          <cell r="F350">
            <v>1661.49</v>
          </cell>
        </row>
        <row r="351">
          <cell r="B351" t="str">
            <v>MAR 2016</v>
          </cell>
          <cell r="C351" t="str">
            <v>LGUM_482</v>
          </cell>
          <cell r="E351" t="str">
            <v xml:space="preserve">LS </v>
          </cell>
          <cell r="F351">
            <v>69.22</v>
          </cell>
        </row>
        <row r="352">
          <cell r="B352" t="str">
            <v>MAR 2016</v>
          </cell>
          <cell r="C352" t="str">
            <v>LGUM_483</v>
          </cell>
          <cell r="E352" t="str">
            <v xml:space="preserve">LS </v>
          </cell>
          <cell r="F352">
            <v>247.6</v>
          </cell>
        </row>
        <row r="353">
          <cell r="B353" t="str">
            <v>MAR 2016</v>
          </cell>
          <cell r="C353" t="str">
            <v>LGUM_484</v>
          </cell>
          <cell r="E353" t="str">
            <v xml:space="preserve">LS </v>
          </cell>
          <cell r="F353">
            <v>120.54</v>
          </cell>
        </row>
        <row r="354">
          <cell r="B354" t="str">
            <v>MAR 2016</v>
          </cell>
          <cell r="C354" t="str">
            <v>LGUM_484</v>
          </cell>
          <cell r="E354" t="str">
            <v xml:space="preserve">LS </v>
          </cell>
          <cell r="F354">
            <v>3676.42</v>
          </cell>
        </row>
        <row r="355">
          <cell r="B355" t="str">
            <v>APR 2016</v>
          </cell>
          <cell r="C355" t="str">
            <v>LEUM_825</v>
          </cell>
          <cell r="E355" t="str">
            <v>EF</v>
          </cell>
          <cell r="F355">
            <v>48365.64</v>
          </cell>
        </row>
        <row r="356">
          <cell r="B356" t="str">
            <v>APR 2016</v>
          </cell>
          <cell r="C356" t="str">
            <v>LEUM_826</v>
          </cell>
          <cell r="E356" t="str">
            <v>EF</v>
          </cell>
          <cell r="F356">
            <v>765.74</v>
          </cell>
        </row>
        <row r="357">
          <cell r="B357" t="str">
            <v>APR 2016</v>
          </cell>
          <cell r="C357" t="str">
            <v>LEUM_828</v>
          </cell>
          <cell r="E357" t="str">
            <v>EF</v>
          </cell>
          <cell r="F357">
            <v>2730.51</v>
          </cell>
        </row>
        <row r="358">
          <cell r="B358" t="str">
            <v>APR 2016</v>
          </cell>
          <cell r="C358" t="str">
            <v>LEUM_829</v>
          </cell>
          <cell r="E358" t="str">
            <v>EF</v>
          </cell>
          <cell r="F358">
            <v>5</v>
          </cell>
        </row>
        <row r="359">
          <cell r="B359" t="str">
            <v>APR 2016</v>
          </cell>
          <cell r="C359" t="str">
            <v>LGCME000</v>
          </cell>
          <cell r="E359" t="str">
            <v>TS</v>
          </cell>
        </row>
        <row r="360">
          <cell r="B360" t="str">
            <v>APR 2016</v>
          </cell>
          <cell r="C360" t="str">
            <v>LGCME451</v>
          </cell>
          <cell r="E360" t="str">
            <v>GSS</v>
          </cell>
          <cell r="F360">
            <v>802.38</v>
          </cell>
        </row>
        <row r="361">
          <cell r="B361" t="str">
            <v>APR 2016</v>
          </cell>
          <cell r="C361" t="str">
            <v>LGCME551</v>
          </cell>
          <cell r="E361" t="str">
            <v>GSS</v>
          </cell>
          <cell r="F361">
            <v>3544752.66</v>
          </cell>
        </row>
        <row r="362">
          <cell r="B362" t="str">
            <v>APR 2016</v>
          </cell>
          <cell r="C362" t="str">
            <v>LGCME551UM</v>
          </cell>
          <cell r="E362" t="str">
            <v>GSS</v>
          </cell>
          <cell r="F362">
            <v>4443.6000000000004</v>
          </cell>
        </row>
        <row r="363">
          <cell r="B363" t="str">
            <v>APR 2016</v>
          </cell>
          <cell r="C363" t="str">
            <v>LGCME552</v>
          </cell>
          <cell r="E363" t="str">
            <v>GSS</v>
          </cell>
          <cell r="F363">
            <v>9149.09</v>
          </cell>
        </row>
        <row r="364">
          <cell r="B364" t="str">
            <v>APR 2016</v>
          </cell>
          <cell r="C364" t="str">
            <v>LGCME557</v>
          </cell>
          <cell r="E364" t="str">
            <v>GSS</v>
          </cell>
          <cell r="F364">
            <v>869.67</v>
          </cell>
        </row>
        <row r="365">
          <cell r="B365" t="str">
            <v>APR 2016</v>
          </cell>
          <cell r="C365" t="str">
            <v>LGCME561</v>
          </cell>
          <cell r="E365" t="str">
            <v>PSS</v>
          </cell>
          <cell r="F365">
            <v>11536310.17</v>
          </cell>
        </row>
        <row r="366">
          <cell r="B366" t="str">
            <v>APR 2016</v>
          </cell>
          <cell r="C366" t="str">
            <v>LGCME563</v>
          </cell>
          <cell r="E366" t="str">
            <v>PSP</v>
          </cell>
          <cell r="F366">
            <v>1054011.1499999999</v>
          </cell>
        </row>
        <row r="367">
          <cell r="B367" t="str">
            <v>APR 2016</v>
          </cell>
          <cell r="C367" t="str">
            <v>LGCME567</v>
          </cell>
          <cell r="E367" t="str">
            <v>PSS</v>
          </cell>
          <cell r="F367">
            <v>16749.900000000001</v>
          </cell>
        </row>
        <row r="368">
          <cell r="B368" t="str">
            <v>APR 2016</v>
          </cell>
          <cell r="C368" t="str">
            <v>LGCME591</v>
          </cell>
          <cell r="E368" t="str">
            <v>TODS</v>
          </cell>
          <cell r="F368">
            <v>5044121.8099999996</v>
          </cell>
        </row>
        <row r="369">
          <cell r="B369" t="str">
            <v>APR 2016</v>
          </cell>
          <cell r="C369" t="str">
            <v>LGCME593</v>
          </cell>
          <cell r="E369" t="str">
            <v>CTODP</v>
          </cell>
          <cell r="F369">
            <v>3375526.71</v>
          </cell>
        </row>
        <row r="370">
          <cell r="B370" t="str">
            <v>APR 2016</v>
          </cell>
          <cell r="C370" t="str">
            <v>LGCME651</v>
          </cell>
          <cell r="E370" t="str">
            <v>GS3</v>
          </cell>
          <cell r="F370">
            <v>7355859.8899999997</v>
          </cell>
        </row>
        <row r="371">
          <cell r="B371" t="str">
            <v>APR 2016</v>
          </cell>
          <cell r="C371" t="str">
            <v>LGCME652</v>
          </cell>
          <cell r="E371" t="str">
            <v>GS3</v>
          </cell>
          <cell r="F371">
            <v>136486.66</v>
          </cell>
        </row>
        <row r="372">
          <cell r="B372" t="str">
            <v>APR 2016</v>
          </cell>
          <cell r="C372" t="str">
            <v>LGCME657</v>
          </cell>
          <cell r="E372" t="str">
            <v>GS3</v>
          </cell>
          <cell r="F372">
            <v>17285.52</v>
          </cell>
        </row>
        <row r="373">
          <cell r="B373" t="str">
            <v>APR 2016</v>
          </cell>
          <cell r="C373" t="str">
            <v>LGCME671</v>
          </cell>
          <cell r="E373" t="str">
            <v>LWC</v>
          </cell>
          <cell r="F373">
            <v>264865.78999999998</v>
          </cell>
        </row>
        <row r="374">
          <cell r="B374" t="str">
            <v>APR 2016</v>
          </cell>
          <cell r="C374" t="str">
            <v>LGCSR790</v>
          </cell>
          <cell r="E374" t="str">
            <v>CSR</v>
          </cell>
          <cell r="F374">
            <v>-378895.42</v>
          </cell>
        </row>
        <row r="375">
          <cell r="B375" t="str">
            <v>APR 2016</v>
          </cell>
          <cell r="C375" t="str">
            <v>LGINE599</v>
          </cell>
          <cell r="E375" t="str">
            <v>FK</v>
          </cell>
          <cell r="F375">
            <v>603712.39</v>
          </cell>
        </row>
        <row r="376">
          <cell r="B376" t="str">
            <v>APR 2016</v>
          </cell>
          <cell r="C376" t="str">
            <v>LGINE643</v>
          </cell>
          <cell r="E376" t="str">
            <v>RTS</v>
          </cell>
          <cell r="F376">
            <v>6094261.71</v>
          </cell>
        </row>
        <row r="377">
          <cell r="B377" t="str">
            <v>APR 2016</v>
          </cell>
          <cell r="C377" t="str">
            <v>LGINE661</v>
          </cell>
          <cell r="E377" t="str">
            <v>PSS</v>
          </cell>
          <cell r="F377">
            <v>1590408.43</v>
          </cell>
        </row>
        <row r="378">
          <cell r="B378" t="str">
            <v>APR 2016</v>
          </cell>
          <cell r="C378" t="str">
            <v>LGINE663</v>
          </cell>
          <cell r="E378" t="str">
            <v>PSP</v>
          </cell>
          <cell r="F378">
            <v>66650.16</v>
          </cell>
        </row>
        <row r="379">
          <cell r="B379" t="str">
            <v>APR 2016</v>
          </cell>
          <cell r="C379" t="str">
            <v>LGINE691</v>
          </cell>
          <cell r="E379" t="str">
            <v>ITODS</v>
          </cell>
          <cell r="F379">
            <v>1926542.9</v>
          </cell>
        </row>
        <row r="380">
          <cell r="B380" t="str">
            <v>APR 2016</v>
          </cell>
          <cell r="C380" t="str">
            <v>LGINE693</v>
          </cell>
          <cell r="E380" t="str">
            <v>ITODP</v>
          </cell>
          <cell r="F380">
            <v>7957841.9100000001</v>
          </cell>
        </row>
        <row r="381">
          <cell r="B381" t="str">
            <v>APR 2016</v>
          </cell>
          <cell r="C381" t="str">
            <v>LGMLE570</v>
          </cell>
          <cell r="E381" t="str">
            <v>LE</v>
          </cell>
          <cell r="F381">
            <v>14.25</v>
          </cell>
        </row>
        <row r="382">
          <cell r="B382" t="str">
            <v>APR 2016</v>
          </cell>
          <cell r="C382" t="str">
            <v>LGMLE571</v>
          </cell>
          <cell r="E382" t="str">
            <v>LE</v>
          </cell>
          <cell r="F382">
            <v>16067.3</v>
          </cell>
        </row>
        <row r="383">
          <cell r="B383" t="str">
            <v>APR 2016</v>
          </cell>
          <cell r="C383" t="str">
            <v>LGMLE572</v>
          </cell>
          <cell r="E383" t="str">
            <v>LE</v>
          </cell>
          <cell r="F383">
            <v>5709.89</v>
          </cell>
        </row>
        <row r="384">
          <cell r="B384" t="str">
            <v>APR 2016</v>
          </cell>
          <cell r="C384" t="str">
            <v>LGMLE573</v>
          </cell>
          <cell r="E384" t="str">
            <v>TE</v>
          </cell>
          <cell r="F384">
            <v>18265.84</v>
          </cell>
        </row>
        <row r="385">
          <cell r="B385" t="str">
            <v>APR 2016</v>
          </cell>
          <cell r="C385" t="str">
            <v>LGMLE574</v>
          </cell>
          <cell r="E385" t="str">
            <v>TE</v>
          </cell>
          <cell r="F385">
            <v>6248.61</v>
          </cell>
        </row>
        <row r="386">
          <cell r="B386" t="str">
            <v>APR 2016</v>
          </cell>
          <cell r="C386" t="str">
            <v>LGRSE000</v>
          </cell>
          <cell r="E386" t="str">
            <v>TS</v>
          </cell>
        </row>
        <row r="387">
          <cell r="B387" t="str">
            <v>APR 2016</v>
          </cell>
          <cell r="C387" t="str">
            <v>LGRSE411</v>
          </cell>
          <cell r="E387" t="str">
            <v>RS</v>
          </cell>
          <cell r="F387">
            <v>69385.62</v>
          </cell>
        </row>
        <row r="388">
          <cell r="B388" t="str">
            <v>APR 2016</v>
          </cell>
          <cell r="C388" t="str">
            <v>LGRSE511</v>
          </cell>
          <cell r="E388" t="str">
            <v>RS</v>
          </cell>
          <cell r="F388">
            <v>26813972.670000002</v>
          </cell>
        </row>
        <row r="389">
          <cell r="B389" t="str">
            <v>APR 2016</v>
          </cell>
          <cell r="C389" t="str">
            <v>LGRSE519</v>
          </cell>
          <cell r="E389" t="str">
            <v>RS</v>
          </cell>
          <cell r="F389">
            <v>10762.73</v>
          </cell>
        </row>
        <row r="390">
          <cell r="B390" t="str">
            <v>APR 2016</v>
          </cell>
          <cell r="C390" t="str">
            <v>LGRSE521</v>
          </cell>
          <cell r="E390" t="str">
            <v>RTODE</v>
          </cell>
          <cell r="F390">
            <v>2696.69</v>
          </cell>
        </row>
        <row r="391">
          <cell r="B391" t="str">
            <v>APR 2016</v>
          </cell>
          <cell r="C391" t="str">
            <v>LGRSE540</v>
          </cell>
          <cell r="E391" t="str">
            <v>VFD</v>
          </cell>
          <cell r="F391">
            <v>2432.0700000000002</v>
          </cell>
        </row>
        <row r="392">
          <cell r="B392" t="str">
            <v>APR 2016</v>
          </cell>
          <cell r="C392" t="str">
            <v>LGUM_000</v>
          </cell>
          <cell r="E392" t="str">
            <v>TS</v>
          </cell>
        </row>
        <row r="393">
          <cell r="B393" t="str">
            <v>APR 2016</v>
          </cell>
          <cell r="C393" t="str">
            <v>LGUM_201</v>
          </cell>
          <cell r="E393" t="str">
            <v>RLS</v>
          </cell>
          <cell r="F393">
            <v>703.39</v>
          </cell>
        </row>
        <row r="394">
          <cell r="B394" t="str">
            <v>APR 2016</v>
          </cell>
          <cell r="C394" t="str">
            <v>LGUM_203</v>
          </cell>
          <cell r="E394" t="str">
            <v>RLS</v>
          </cell>
          <cell r="F394">
            <v>40161.06</v>
          </cell>
        </row>
        <row r="395">
          <cell r="B395" t="str">
            <v>APR 2016</v>
          </cell>
          <cell r="C395" t="str">
            <v>LGUM_204</v>
          </cell>
          <cell r="E395" t="str">
            <v>RLS</v>
          </cell>
          <cell r="F395">
            <v>50874.73</v>
          </cell>
        </row>
        <row r="396">
          <cell r="B396" t="str">
            <v>APR 2016</v>
          </cell>
          <cell r="C396" t="str">
            <v>LGUM_206</v>
          </cell>
          <cell r="E396" t="str">
            <v>RLS</v>
          </cell>
          <cell r="F396">
            <v>994.97</v>
          </cell>
        </row>
        <row r="397">
          <cell r="B397" t="str">
            <v>APR 2016</v>
          </cell>
          <cell r="C397" t="str">
            <v>LGUM_207</v>
          </cell>
          <cell r="E397" t="str">
            <v>RLS</v>
          </cell>
          <cell r="F397">
            <v>12069.74</v>
          </cell>
        </row>
        <row r="398">
          <cell r="B398" t="str">
            <v>APR 2016</v>
          </cell>
          <cell r="C398" t="str">
            <v>LGUM_208</v>
          </cell>
          <cell r="E398" t="str">
            <v>RLS</v>
          </cell>
          <cell r="F398">
            <v>21098.46</v>
          </cell>
        </row>
        <row r="399">
          <cell r="B399" t="str">
            <v>APR 2016</v>
          </cell>
          <cell r="C399" t="str">
            <v>LGUM_209</v>
          </cell>
          <cell r="E399" t="str">
            <v>RLS</v>
          </cell>
          <cell r="F399">
            <v>938.78</v>
          </cell>
        </row>
        <row r="400">
          <cell r="B400" t="str">
            <v>APR 2016</v>
          </cell>
          <cell r="C400" t="str">
            <v>LGUM_210</v>
          </cell>
          <cell r="E400" t="str">
            <v>RLS</v>
          </cell>
          <cell r="F400">
            <v>9845.56</v>
          </cell>
        </row>
        <row r="401">
          <cell r="B401" t="str">
            <v>APR 2016</v>
          </cell>
          <cell r="C401" t="str">
            <v>LGUM_252</v>
          </cell>
          <cell r="E401" t="str">
            <v>RLS</v>
          </cell>
          <cell r="F401">
            <v>40982.74</v>
          </cell>
        </row>
        <row r="402">
          <cell r="B402" t="str">
            <v>APR 2016</v>
          </cell>
          <cell r="C402" t="str">
            <v>LGUM_266</v>
          </cell>
          <cell r="E402" t="str">
            <v>RLS</v>
          </cell>
          <cell r="F402">
            <v>62242.8</v>
          </cell>
        </row>
        <row r="403">
          <cell r="B403" t="str">
            <v>APR 2016</v>
          </cell>
          <cell r="C403" t="str">
            <v>LGUM_267</v>
          </cell>
          <cell r="E403" t="str">
            <v>RLS</v>
          </cell>
          <cell r="F403">
            <v>78803.77</v>
          </cell>
        </row>
        <row r="404">
          <cell r="B404" t="str">
            <v>APR 2016</v>
          </cell>
          <cell r="C404" t="str">
            <v>LGUM_274</v>
          </cell>
          <cell r="E404" t="str">
            <v>RLS</v>
          </cell>
          <cell r="F404">
            <v>328084.68</v>
          </cell>
        </row>
        <row r="405">
          <cell r="B405" t="str">
            <v>APR 2016</v>
          </cell>
          <cell r="C405" t="str">
            <v>LGUM_275</v>
          </cell>
          <cell r="E405" t="str">
            <v>RLS</v>
          </cell>
          <cell r="F405">
            <v>13493.83</v>
          </cell>
        </row>
        <row r="406">
          <cell r="B406" t="str">
            <v>APR 2016</v>
          </cell>
          <cell r="C406" t="str">
            <v>LGUM_276</v>
          </cell>
          <cell r="E406" t="str">
            <v>RLS</v>
          </cell>
          <cell r="F406">
            <v>21982.78</v>
          </cell>
        </row>
        <row r="407">
          <cell r="B407" t="str">
            <v>APR 2016</v>
          </cell>
          <cell r="C407" t="str">
            <v>LGUM_277</v>
          </cell>
          <cell r="E407" t="str">
            <v>RLS</v>
          </cell>
          <cell r="F407">
            <v>57073.760000000002</v>
          </cell>
        </row>
        <row r="408">
          <cell r="B408" t="str">
            <v>APR 2016</v>
          </cell>
          <cell r="C408" t="str">
            <v>LGUM_278</v>
          </cell>
          <cell r="E408" t="str">
            <v>RLS</v>
          </cell>
          <cell r="F408">
            <v>965.55</v>
          </cell>
        </row>
        <row r="409">
          <cell r="B409" t="str">
            <v>APR 2016</v>
          </cell>
          <cell r="C409" t="str">
            <v>LGUM_279</v>
          </cell>
          <cell r="E409" t="str">
            <v>RLS</v>
          </cell>
          <cell r="F409">
            <v>380.06</v>
          </cell>
        </row>
        <row r="410">
          <cell r="B410" t="str">
            <v>APR 2016</v>
          </cell>
          <cell r="C410" t="str">
            <v>LGUM_280</v>
          </cell>
          <cell r="E410" t="str">
            <v>RLS</v>
          </cell>
          <cell r="F410">
            <v>1771.34</v>
          </cell>
        </row>
        <row r="411">
          <cell r="B411" t="str">
            <v>APR 2016</v>
          </cell>
          <cell r="C411" t="str">
            <v>LGUM_281</v>
          </cell>
          <cell r="E411" t="str">
            <v>RLS</v>
          </cell>
          <cell r="F411">
            <v>9548.1299999999992</v>
          </cell>
        </row>
        <row r="412">
          <cell r="B412" t="str">
            <v>APR 2016</v>
          </cell>
          <cell r="C412" t="str">
            <v>LGUM_282</v>
          </cell>
          <cell r="E412" t="str">
            <v>RLS</v>
          </cell>
          <cell r="F412">
            <v>3352.81</v>
          </cell>
        </row>
        <row r="413">
          <cell r="B413" t="str">
            <v>APR 2016</v>
          </cell>
          <cell r="C413" t="str">
            <v>LGUM_283</v>
          </cell>
          <cell r="E413" t="str">
            <v>RLS</v>
          </cell>
          <cell r="F413">
            <v>3672.74</v>
          </cell>
        </row>
        <row r="414">
          <cell r="B414" t="str">
            <v>APR 2016</v>
          </cell>
          <cell r="C414" t="str">
            <v>LGUM_314</v>
          </cell>
          <cell r="E414" t="str">
            <v>RLS</v>
          </cell>
          <cell r="F414">
            <v>9546.67</v>
          </cell>
        </row>
        <row r="415">
          <cell r="B415" t="str">
            <v>APR 2016</v>
          </cell>
          <cell r="C415" t="str">
            <v>LGUM_315</v>
          </cell>
          <cell r="E415" t="str">
            <v>RLS</v>
          </cell>
          <cell r="F415">
            <v>11468.58</v>
          </cell>
        </row>
        <row r="416">
          <cell r="B416" t="str">
            <v>APR 2016</v>
          </cell>
          <cell r="C416" t="str">
            <v>LGUM_318</v>
          </cell>
          <cell r="E416" t="str">
            <v>RLS</v>
          </cell>
          <cell r="F416">
            <v>917.22</v>
          </cell>
        </row>
        <row r="417">
          <cell r="B417" t="str">
            <v>APR 2016</v>
          </cell>
          <cell r="C417" t="str">
            <v>LGUM_348</v>
          </cell>
          <cell r="E417" t="str">
            <v>RLS</v>
          </cell>
          <cell r="F417">
            <v>572.79</v>
          </cell>
        </row>
        <row r="418">
          <cell r="B418" t="str">
            <v>APR 2016</v>
          </cell>
          <cell r="C418" t="str">
            <v>LGUM_349</v>
          </cell>
          <cell r="E418" t="str">
            <v>RLS</v>
          </cell>
          <cell r="F418">
            <v>171.88</v>
          </cell>
        </row>
        <row r="419">
          <cell r="B419" t="str">
            <v>APR 2016</v>
          </cell>
          <cell r="C419" t="str">
            <v>LGUM_400</v>
          </cell>
          <cell r="E419" t="str">
            <v xml:space="preserve">LS </v>
          </cell>
          <cell r="F419">
            <v>1431.03</v>
          </cell>
        </row>
        <row r="420">
          <cell r="B420" t="str">
            <v>APR 2016</v>
          </cell>
          <cell r="C420" t="str">
            <v>LGUM_401</v>
          </cell>
          <cell r="E420" t="str">
            <v xml:space="preserve">LS </v>
          </cell>
          <cell r="F420">
            <v>423.53</v>
          </cell>
        </row>
        <row r="421">
          <cell r="B421" t="str">
            <v>APR 2016</v>
          </cell>
          <cell r="C421" t="str">
            <v>LGUM_412</v>
          </cell>
          <cell r="E421" t="str">
            <v xml:space="preserve">LS </v>
          </cell>
          <cell r="F421">
            <v>4801.63</v>
          </cell>
        </row>
        <row r="422">
          <cell r="B422" t="str">
            <v>APR 2016</v>
          </cell>
          <cell r="C422" t="str">
            <v>LGUM_413</v>
          </cell>
          <cell r="E422" t="str">
            <v xml:space="preserve">LS </v>
          </cell>
          <cell r="F422">
            <v>64932.32</v>
          </cell>
        </row>
        <row r="423">
          <cell r="B423" t="str">
            <v>APR 2016</v>
          </cell>
          <cell r="C423" t="str">
            <v>LGUM_415</v>
          </cell>
          <cell r="E423" t="str">
            <v xml:space="preserve">LS </v>
          </cell>
          <cell r="F423">
            <v>1054.3599999999999</v>
          </cell>
        </row>
        <row r="424">
          <cell r="B424" t="str">
            <v>APR 2016</v>
          </cell>
          <cell r="C424" t="str">
            <v>LGUM_416</v>
          </cell>
          <cell r="E424" t="str">
            <v xml:space="preserve">LS </v>
          </cell>
          <cell r="F424">
            <v>49418.400000000001</v>
          </cell>
        </row>
        <row r="425">
          <cell r="B425" t="str">
            <v>APR 2016</v>
          </cell>
          <cell r="C425" t="str">
            <v>LGUM_417</v>
          </cell>
          <cell r="E425" t="str">
            <v>RLS</v>
          </cell>
          <cell r="F425">
            <v>1315.72</v>
          </cell>
        </row>
        <row r="426">
          <cell r="B426" t="str">
            <v>APR 2016</v>
          </cell>
          <cell r="C426" t="str">
            <v>LGUM_419</v>
          </cell>
          <cell r="E426" t="str">
            <v>RLS</v>
          </cell>
          <cell r="F426">
            <v>3308.23</v>
          </cell>
        </row>
        <row r="427">
          <cell r="B427" t="str">
            <v>APR 2016</v>
          </cell>
          <cell r="C427" t="str">
            <v>LGUM_420</v>
          </cell>
          <cell r="E427" t="str">
            <v xml:space="preserve">LS </v>
          </cell>
          <cell r="F427">
            <v>2027.1</v>
          </cell>
        </row>
        <row r="428">
          <cell r="B428" t="str">
            <v>APR 2016</v>
          </cell>
          <cell r="C428" t="str">
            <v>LGUM_421</v>
          </cell>
          <cell r="E428" t="str">
            <v xml:space="preserve">LS </v>
          </cell>
          <cell r="F428">
            <v>7718.36</v>
          </cell>
        </row>
        <row r="429">
          <cell r="B429" t="str">
            <v>APR 2016</v>
          </cell>
          <cell r="C429" t="str">
            <v>LGUM_422</v>
          </cell>
          <cell r="E429" t="str">
            <v xml:space="preserve">LS </v>
          </cell>
          <cell r="F429">
            <v>19032.96</v>
          </cell>
        </row>
        <row r="430">
          <cell r="B430" t="str">
            <v>APR 2016</v>
          </cell>
          <cell r="C430" t="str">
            <v>LGUM_423</v>
          </cell>
          <cell r="E430" t="str">
            <v xml:space="preserve">LS </v>
          </cell>
          <cell r="F430">
            <v>606.55999999999995</v>
          </cell>
        </row>
        <row r="431">
          <cell r="B431" t="str">
            <v>APR 2016</v>
          </cell>
          <cell r="C431" t="str">
            <v>LGUM_424</v>
          </cell>
          <cell r="E431" t="str">
            <v xml:space="preserve">LS </v>
          </cell>
          <cell r="F431">
            <v>19040.61</v>
          </cell>
        </row>
        <row r="432">
          <cell r="B432" t="str">
            <v>APR 2016</v>
          </cell>
          <cell r="C432" t="str">
            <v>LGUM_425</v>
          </cell>
          <cell r="E432" t="str">
            <v xml:space="preserve">LS </v>
          </cell>
          <cell r="F432">
            <v>1196.31</v>
          </cell>
        </row>
        <row r="433">
          <cell r="B433" t="str">
            <v>APR 2016</v>
          </cell>
          <cell r="C433" t="str">
            <v>LGUM_426</v>
          </cell>
          <cell r="E433" t="str">
            <v>RLS</v>
          </cell>
          <cell r="F433">
            <v>1232.44</v>
          </cell>
        </row>
        <row r="434">
          <cell r="B434" t="str">
            <v>APR 2016</v>
          </cell>
          <cell r="C434" t="str">
            <v>LGUM_427</v>
          </cell>
          <cell r="E434" t="str">
            <v xml:space="preserve">LS </v>
          </cell>
          <cell r="F434">
            <v>2128.21</v>
          </cell>
        </row>
        <row r="435">
          <cell r="B435" t="str">
            <v>APR 2016</v>
          </cell>
          <cell r="C435" t="str">
            <v>LGUM_428</v>
          </cell>
          <cell r="E435" t="str">
            <v>RLS</v>
          </cell>
          <cell r="F435">
            <v>11056.42</v>
          </cell>
        </row>
        <row r="436">
          <cell r="B436" t="str">
            <v>APR 2016</v>
          </cell>
          <cell r="C436" t="str">
            <v>LGUM_429</v>
          </cell>
          <cell r="E436" t="str">
            <v xml:space="preserve">LS </v>
          </cell>
          <cell r="F436">
            <v>23263.85</v>
          </cell>
        </row>
        <row r="437">
          <cell r="B437" t="str">
            <v>APR 2016</v>
          </cell>
          <cell r="C437" t="str">
            <v>LGUM_430</v>
          </cell>
          <cell r="E437" t="str">
            <v>RLS</v>
          </cell>
          <cell r="F437">
            <v>458.04</v>
          </cell>
        </row>
        <row r="438">
          <cell r="B438" t="str">
            <v>APR 2016</v>
          </cell>
          <cell r="C438" t="str">
            <v>LGUM_431</v>
          </cell>
          <cell r="E438" t="str">
            <v xml:space="preserve">LS </v>
          </cell>
          <cell r="F438">
            <v>2032.42</v>
          </cell>
        </row>
        <row r="439">
          <cell r="B439" t="str">
            <v>APR 2016</v>
          </cell>
          <cell r="C439" t="str">
            <v>LGUM_432</v>
          </cell>
          <cell r="E439" t="str">
            <v>RLS</v>
          </cell>
          <cell r="F439">
            <v>378.26</v>
          </cell>
        </row>
        <row r="440">
          <cell r="B440" t="str">
            <v>APR 2016</v>
          </cell>
          <cell r="C440" t="str">
            <v>LGUM_433</v>
          </cell>
          <cell r="E440" t="str">
            <v xml:space="preserve">LS </v>
          </cell>
          <cell r="F440">
            <v>10083.469999999999</v>
          </cell>
        </row>
        <row r="441">
          <cell r="B441" t="str">
            <v>APR 2016</v>
          </cell>
          <cell r="C441" t="str">
            <v>LGUM_440</v>
          </cell>
          <cell r="E441" t="str">
            <v xml:space="preserve">LS </v>
          </cell>
          <cell r="F441">
            <v>470.06</v>
          </cell>
        </row>
        <row r="442">
          <cell r="B442" t="str">
            <v>APR 2016</v>
          </cell>
          <cell r="C442" t="str">
            <v>LGUM_441</v>
          </cell>
          <cell r="E442" t="str">
            <v xml:space="preserve">LS </v>
          </cell>
          <cell r="F442">
            <v>1092.1300000000001</v>
          </cell>
        </row>
        <row r="443">
          <cell r="B443" t="str">
            <v>APR 2016</v>
          </cell>
          <cell r="C443" t="str">
            <v>LGUM_444</v>
          </cell>
          <cell r="E443" t="str">
            <v xml:space="preserve">LS </v>
          </cell>
          <cell r="F443">
            <v>206.29</v>
          </cell>
        </row>
        <row r="444">
          <cell r="B444" t="str">
            <v>APR 2016</v>
          </cell>
          <cell r="C444" t="str">
            <v>LGUM_445</v>
          </cell>
          <cell r="E444" t="str">
            <v xml:space="preserve">LS </v>
          </cell>
          <cell r="F444">
            <v>474.55</v>
          </cell>
        </row>
        <row r="445">
          <cell r="B445" t="str">
            <v>APR 2016</v>
          </cell>
          <cell r="C445" t="str">
            <v>LGUM_452</v>
          </cell>
          <cell r="E445" t="str">
            <v xml:space="preserve">LS </v>
          </cell>
          <cell r="F445">
            <v>100830.56</v>
          </cell>
        </row>
        <row r="446">
          <cell r="B446" t="str">
            <v>APR 2016</v>
          </cell>
          <cell r="C446" t="str">
            <v>LGUM_453</v>
          </cell>
          <cell r="E446" t="str">
            <v xml:space="preserve">LS </v>
          </cell>
          <cell r="F446">
            <v>178368.84</v>
          </cell>
        </row>
        <row r="447">
          <cell r="B447" t="str">
            <v>APR 2016</v>
          </cell>
          <cell r="C447" t="str">
            <v>LGUM_454</v>
          </cell>
          <cell r="E447" t="str">
            <v xml:space="preserve">LS </v>
          </cell>
          <cell r="F447">
            <v>111140.08</v>
          </cell>
        </row>
        <row r="448">
          <cell r="B448" t="str">
            <v>APR 2016</v>
          </cell>
          <cell r="C448" t="str">
            <v>LGUM_455</v>
          </cell>
          <cell r="E448" t="str">
            <v xml:space="preserve">LS </v>
          </cell>
          <cell r="F448">
            <v>6500.51</v>
          </cell>
        </row>
        <row r="449">
          <cell r="B449" t="str">
            <v>APR 2016</v>
          </cell>
          <cell r="C449" t="str">
            <v>LGUM_456</v>
          </cell>
          <cell r="E449" t="str">
            <v xml:space="preserve">LS </v>
          </cell>
          <cell r="F449">
            <v>272560.42</v>
          </cell>
        </row>
        <row r="450">
          <cell r="B450" t="str">
            <v>APR 2016</v>
          </cell>
          <cell r="C450" t="str">
            <v>LGUM_457</v>
          </cell>
          <cell r="E450" t="str">
            <v xml:space="preserve">LS </v>
          </cell>
          <cell r="F450">
            <v>47023.85</v>
          </cell>
        </row>
        <row r="451">
          <cell r="B451" t="str">
            <v>APR 2016</v>
          </cell>
          <cell r="C451" t="str">
            <v>LGUM_470</v>
          </cell>
          <cell r="E451" t="str">
            <v xml:space="preserve">LS </v>
          </cell>
          <cell r="F451">
            <v>622.21</v>
          </cell>
        </row>
        <row r="452">
          <cell r="B452" t="str">
            <v>APR 2016</v>
          </cell>
          <cell r="C452" t="str">
            <v>LGUM_471</v>
          </cell>
          <cell r="E452" t="str">
            <v>RLS</v>
          </cell>
          <cell r="F452">
            <v>136.01</v>
          </cell>
        </row>
        <row r="453">
          <cell r="B453" t="str">
            <v>APR 2016</v>
          </cell>
          <cell r="C453" t="str">
            <v>LGUM_473</v>
          </cell>
          <cell r="E453" t="str">
            <v xml:space="preserve">LS </v>
          </cell>
          <cell r="F453">
            <v>15514.94</v>
          </cell>
        </row>
        <row r="454">
          <cell r="B454" t="str">
            <v>APR 2016</v>
          </cell>
          <cell r="C454" t="str">
            <v>LGUM_474</v>
          </cell>
          <cell r="E454" t="str">
            <v>RLS</v>
          </cell>
          <cell r="F454">
            <v>1128.32</v>
          </cell>
        </row>
        <row r="455">
          <cell r="B455" t="str">
            <v>APR 2016</v>
          </cell>
          <cell r="C455" t="str">
            <v>LGUM_475</v>
          </cell>
          <cell r="E455" t="str">
            <v>RLS</v>
          </cell>
          <cell r="F455">
            <v>62.6</v>
          </cell>
        </row>
        <row r="456">
          <cell r="B456" t="str">
            <v>APR 2016</v>
          </cell>
          <cell r="C456" t="str">
            <v>LGUM_476</v>
          </cell>
          <cell r="E456" t="str">
            <v xml:space="preserve">LS </v>
          </cell>
          <cell r="F456">
            <v>26159.49</v>
          </cell>
        </row>
        <row r="457">
          <cell r="B457" t="str">
            <v>APR 2016</v>
          </cell>
          <cell r="C457" t="str">
            <v>LGUM_477</v>
          </cell>
          <cell r="E457" t="str">
            <v>RLS</v>
          </cell>
          <cell r="F457">
            <v>3007.35</v>
          </cell>
        </row>
        <row r="458">
          <cell r="B458" t="str">
            <v>APR 2016</v>
          </cell>
          <cell r="C458" t="str">
            <v>LGUM_480</v>
          </cell>
          <cell r="E458" t="str">
            <v xml:space="preserve">LS </v>
          </cell>
          <cell r="F458">
            <v>525.49</v>
          </cell>
        </row>
        <row r="459">
          <cell r="B459" t="str">
            <v>APR 2016</v>
          </cell>
          <cell r="C459" t="str">
            <v>LGUM_481</v>
          </cell>
          <cell r="E459" t="str">
            <v xml:space="preserve">LS </v>
          </cell>
          <cell r="F459">
            <v>137.15</v>
          </cell>
        </row>
        <row r="460">
          <cell r="B460" t="str">
            <v>APR 2016</v>
          </cell>
          <cell r="C460" t="str">
            <v>LGUM_482</v>
          </cell>
          <cell r="E460" t="str">
            <v xml:space="preserve">LS </v>
          </cell>
          <cell r="F460">
            <v>3252.78</v>
          </cell>
        </row>
        <row r="461">
          <cell r="B461" t="str">
            <v>APR 2016</v>
          </cell>
          <cell r="C461" t="str">
            <v>LGUM_483</v>
          </cell>
          <cell r="E461" t="str">
            <v xml:space="preserve">LS </v>
          </cell>
          <cell r="F461">
            <v>237.04</v>
          </cell>
        </row>
        <row r="462">
          <cell r="B462" t="str">
            <v>APR 2016</v>
          </cell>
          <cell r="C462" t="str">
            <v>LGUM_484</v>
          </cell>
          <cell r="E462" t="str">
            <v xml:space="preserve">LS </v>
          </cell>
          <cell r="F462">
            <v>3637.76</v>
          </cell>
        </row>
        <row r="463">
          <cell r="B463" t="str">
            <v>MAY 2016</v>
          </cell>
          <cell r="C463" t="str">
            <v>LEUM_825</v>
          </cell>
          <cell r="E463" t="str">
            <v>EF</v>
          </cell>
          <cell r="F463">
            <v>48365.64</v>
          </cell>
        </row>
        <row r="464">
          <cell r="B464" t="str">
            <v>MAY 2016</v>
          </cell>
          <cell r="C464" t="str">
            <v>LEUM_826</v>
          </cell>
          <cell r="E464" t="str">
            <v>EF</v>
          </cell>
          <cell r="F464">
            <v>872.16</v>
          </cell>
        </row>
        <row r="465">
          <cell r="B465" t="str">
            <v>MAY 2016</v>
          </cell>
          <cell r="C465" t="str">
            <v>LEUM_828</v>
          </cell>
          <cell r="E465" t="str">
            <v>EF</v>
          </cell>
          <cell r="F465">
            <v>2776.91</v>
          </cell>
        </row>
        <row r="466">
          <cell r="B466" t="str">
            <v>MAY 2016</v>
          </cell>
          <cell r="C466" t="str">
            <v>LEUM_829</v>
          </cell>
          <cell r="E466" t="str">
            <v>EF</v>
          </cell>
          <cell r="F466">
            <v>5</v>
          </cell>
        </row>
        <row r="467">
          <cell r="B467" t="str">
            <v>MAY 2016</v>
          </cell>
          <cell r="C467" t="str">
            <v>LGCME000</v>
          </cell>
          <cell r="E467" t="str">
            <v>TS</v>
          </cell>
        </row>
        <row r="468">
          <cell r="B468" t="str">
            <v>MAY 2016</v>
          </cell>
          <cell r="C468" t="str">
            <v>LGCME451</v>
          </cell>
          <cell r="E468" t="str">
            <v>GSS</v>
          </cell>
          <cell r="F468">
            <v>677.07</v>
          </cell>
        </row>
        <row r="469">
          <cell r="B469" t="str">
            <v>MAY 2016</v>
          </cell>
          <cell r="C469" t="str">
            <v>LGCME551</v>
          </cell>
          <cell r="E469" t="str">
            <v>GSS</v>
          </cell>
          <cell r="F469">
            <v>3199912.6</v>
          </cell>
        </row>
        <row r="470">
          <cell r="B470" t="str">
            <v>MAY 2016</v>
          </cell>
          <cell r="C470" t="str">
            <v>LGCME551DS</v>
          </cell>
          <cell r="E470" t="str">
            <v>GSS</v>
          </cell>
          <cell r="F470">
            <v>221885.45</v>
          </cell>
        </row>
        <row r="471">
          <cell r="B471" t="str">
            <v>MAY 2016</v>
          </cell>
          <cell r="C471" t="str">
            <v>LGCME551UM</v>
          </cell>
          <cell r="E471" t="str">
            <v>GSS</v>
          </cell>
          <cell r="F471">
            <v>4195.16</v>
          </cell>
        </row>
        <row r="472">
          <cell r="B472" t="str">
            <v>MAY 2016</v>
          </cell>
          <cell r="C472" t="str">
            <v>LGCME552</v>
          </cell>
          <cell r="E472" t="str">
            <v>GSS</v>
          </cell>
          <cell r="F472">
            <v>6317.91</v>
          </cell>
        </row>
        <row r="473">
          <cell r="B473" t="str">
            <v>MAY 2016</v>
          </cell>
          <cell r="C473" t="str">
            <v>LGCME557</v>
          </cell>
          <cell r="E473" t="str">
            <v>GSS</v>
          </cell>
          <cell r="F473">
            <v>898.2</v>
          </cell>
        </row>
        <row r="474">
          <cell r="B474" t="str">
            <v>MAY 2016</v>
          </cell>
          <cell r="C474" t="str">
            <v>LGCME561</v>
          </cell>
          <cell r="E474" t="str">
            <v>PSS</v>
          </cell>
          <cell r="F474">
            <v>10299031.35</v>
          </cell>
        </row>
        <row r="475">
          <cell r="B475" t="str">
            <v>MAY 2016</v>
          </cell>
          <cell r="C475" t="str">
            <v>LGCME561DS</v>
          </cell>
          <cell r="E475" t="str">
            <v>PSS</v>
          </cell>
          <cell r="F475">
            <v>1953393.19</v>
          </cell>
        </row>
        <row r="476">
          <cell r="B476" t="str">
            <v>MAY 2016</v>
          </cell>
          <cell r="C476" t="str">
            <v>LGCME561PF</v>
          </cell>
          <cell r="E476" t="str">
            <v>PSS</v>
          </cell>
          <cell r="F476">
            <v>294649.36</v>
          </cell>
        </row>
        <row r="477">
          <cell r="B477" t="str">
            <v>MAY 2016</v>
          </cell>
          <cell r="C477" t="str">
            <v>LGCME563</v>
          </cell>
          <cell r="E477" t="str">
            <v>PSP</v>
          </cell>
          <cell r="F477">
            <v>629542.48</v>
          </cell>
        </row>
        <row r="478">
          <cell r="B478" t="str">
            <v>MAY 2016</v>
          </cell>
          <cell r="C478" t="str">
            <v>LGCME563DS</v>
          </cell>
          <cell r="E478" t="str">
            <v>PSP</v>
          </cell>
          <cell r="F478">
            <v>42682.58</v>
          </cell>
        </row>
        <row r="479">
          <cell r="B479" t="str">
            <v>MAY 2016</v>
          </cell>
          <cell r="C479" t="str">
            <v>LGCME563PF</v>
          </cell>
          <cell r="E479" t="str">
            <v>PSP</v>
          </cell>
          <cell r="F479">
            <v>57703.86</v>
          </cell>
        </row>
        <row r="480">
          <cell r="B480" t="str">
            <v>MAY 2016</v>
          </cell>
          <cell r="C480" t="str">
            <v>LGCME567</v>
          </cell>
          <cell r="E480" t="str">
            <v>PSS</v>
          </cell>
          <cell r="F480">
            <v>10619.34</v>
          </cell>
        </row>
        <row r="481">
          <cell r="B481" t="str">
            <v>MAY 2016</v>
          </cell>
          <cell r="C481" t="str">
            <v>LGCME567PF</v>
          </cell>
          <cell r="E481" t="str">
            <v>PSS</v>
          </cell>
          <cell r="F481">
            <v>9315.8799999999992</v>
          </cell>
        </row>
        <row r="482">
          <cell r="B482" t="str">
            <v>MAY 2016</v>
          </cell>
          <cell r="C482" t="str">
            <v>LGCME591</v>
          </cell>
          <cell r="E482" t="str">
            <v>TODS</v>
          </cell>
          <cell r="F482">
            <v>5100322.0999999996</v>
          </cell>
        </row>
        <row r="483">
          <cell r="B483" t="str">
            <v>MAY 2016</v>
          </cell>
          <cell r="C483" t="str">
            <v>LGCME593</v>
          </cell>
          <cell r="E483" t="str">
            <v>CTODP</v>
          </cell>
          <cell r="F483">
            <v>3416796.2</v>
          </cell>
        </row>
        <row r="484">
          <cell r="B484" t="str">
            <v>MAY 2016</v>
          </cell>
          <cell r="C484" t="str">
            <v>LGCME651</v>
          </cell>
          <cell r="E484" t="str">
            <v>GS3</v>
          </cell>
          <cell r="F484">
            <v>7019977.4900000002</v>
          </cell>
        </row>
        <row r="485">
          <cell r="B485" t="str">
            <v>MAY 2016</v>
          </cell>
          <cell r="C485" t="str">
            <v>LGCME651DS</v>
          </cell>
          <cell r="E485" t="str">
            <v>GS3</v>
          </cell>
          <cell r="F485">
            <v>359175.13</v>
          </cell>
        </row>
        <row r="486">
          <cell r="B486" t="str">
            <v>MAY 2016</v>
          </cell>
          <cell r="C486" t="str">
            <v>LGCME652</v>
          </cell>
          <cell r="E486" t="str">
            <v>GS3</v>
          </cell>
          <cell r="F486">
            <v>93239.71</v>
          </cell>
        </row>
        <row r="487">
          <cell r="B487" t="str">
            <v>MAY 2016</v>
          </cell>
          <cell r="C487" t="str">
            <v>LGCME657</v>
          </cell>
          <cell r="E487" t="str">
            <v>GS3</v>
          </cell>
          <cell r="F487">
            <v>17296.759999999998</v>
          </cell>
        </row>
        <row r="488">
          <cell r="B488" t="str">
            <v>MAY 2016</v>
          </cell>
          <cell r="C488" t="str">
            <v>LGCME671</v>
          </cell>
          <cell r="E488" t="str">
            <v>LWC</v>
          </cell>
          <cell r="F488">
            <v>273232.48</v>
          </cell>
        </row>
        <row r="489">
          <cell r="B489" t="str">
            <v>MAY 2016</v>
          </cell>
          <cell r="C489" t="str">
            <v>LGCSR790</v>
          </cell>
          <cell r="E489" t="str">
            <v>CSR</v>
          </cell>
          <cell r="F489">
            <v>-352906.3</v>
          </cell>
        </row>
        <row r="490">
          <cell r="B490" t="str">
            <v>MAY 2016</v>
          </cell>
          <cell r="C490" t="str">
            <v>LGINE599</v>
          </cell>
          <cell r="E490" t="str">
            <v>FK</v>
          </cell>
          <cell r="F490">
            <v>529474.37</v>
          </cell>
        </row>
        <row r="491">
          <cell r="B491" t="str">
            <v>MAY 2016</v>
          </cell>
          <cell r="C491" t="str">
            <v>LGINE643</v>
          </cell>
          <cell r="E491" t="str">
            <v>RTS</v>
          </cell>
          <cell r="F491">
            <v>5650425.8799999999</v>
          </cell>
        </row>
        <row r="492">
          <cell r="B492" t="str">
            <v>MAY 2016</v>
          </cell>
          <cell r="C492" t="str">
            <v>LGINE651DS</v>
          </cell>
          <cell r="E492" t="str">
            <v>GS3</v>
          </cell>
          <cell r="F492">
            <v>21451.23</v>
          </cell>
        </row>
        <row r="493">
          <cell r="B493" t="str">
            <v>MAY 2016</v>
          </cell>
          <cell r="C493" t="str">
            <v>LGINE661</v>
          </cell>
          <cell r="E493" t="str">
            <v>PSS</v>
          </cell>
          <cell r="F493">
            <v>1408039.62</v>
          </cell>
        </row>
        <row r="494">
          <cell r="B494" t="str">
            <v>MAY 2016</v>
          </cell>
          <cell r="C494" t="str">
            <v>LGINE661DS</v>
          </cell>
          <cell r="E494" t="str">
            <v>PSS</v>
          </cell>
          <cell r="F494">
            <v>37917.5</v>
          </cell>
        </row>
        <row r="495">
          <cell r="B495" t="str">
            <v>MAY 2016</v>
          </cell>
          <cell r="C495" t="str">
            <v>LGINE661PD</v>
          </cell>
          <cell r="E495" t="str">
            <v>PSS</v>
          </cell>
          <cell r="F495">
            <v>240794.53</v>
          </cell>
        </row>
        <row r="496">
          <cell r="B496" t="str">
            <v>MAY 2016</v>
          </cell>
          <cell r="C496" t="str">
            <v>LGINE663</v>
          </cell>
          <cell r="E496" t="str">
            <v>PSP</v>
          </cell>
          <cell r="F496">
            <v>62131.46</v>
          </cell>
        </row>
        <row r="497">
          <cell r="B497" t="str">
            <v>MAY 2016</v>
          </cell>
          <cell r="C497" t="str">
            <v>LGINE663PD</v>
          </cell>
          <cell r="E497" t="str">
            <v>PSP</v>
          </cell>
          <cell r="F497">
            <v>3655.87</v>
          </cell>
        </row>
        <row r="498">
          <cell r="B498" t="str">
            <v>MAY 2016</v>
          </cell>
          <cell r="C498" t="str">
            <v>LGINE691</v>
          </cell>
          <cell r="E498" t="str">
            <v>ITODS</v>
          </cell>
          <cell r="F498">
            <v>1895166.11</v>
          </cell>
        </row>
        <row r="499">
          <cell r="B499" t="str">
            <v>MAY 2016</v>
          </cell>
          <cell r="C499" t="str">
            <v>LGINE693</v>
          </cell>
          <cell r="E499" t="str">
            <v>ITODP</v>
          </cell>
          <cell r="F499">
            <v>6635375.29</v>
          </cell>
        </row>
        <row r="500">
          <cell r="B500" t="str">
            <v>MAY 2016</v>
          </cell>
          <cell r="C500" t="str">
            <v>LGMLE570</v>
          </cell>
          <cell r="E500" t="str">
            <v>LE</v>
          </cell>
          <cell r="F500">
            <v>13.66</v>
          </cell>
        </row>
        <row r="501">
          <cell r="B501" t="str">
            <v>MAY 2016</v>
          </cell>
          <cell r="C501" t="str">
            <v>LGMLE571</v>
          </cell>
          <cell r="E501" t="str">
            <v>LE</v>
          </cell>
          <cell r="F501">
            <v>11132.59</v>
          </cell>
        </row>
        <row r="502">
          <cell r="B502" t="str">
            <v>MAY 2016</v>
          </cell>
          <cell r="C502" t="str">
            <v>LGMLE572</v>
          </cell>
          <cell r="E502" t="str">
            <v>LE</v>
          </cell>
          <cell r="F502">
            <v>4992.97</v>
          </cell>
        </row>
        <row r="503">
          <cell r="B503" t="str">
            <v>MAY 2016</v>
          </cell>
          <cell r="C503" t="str">
            <v>LGMLE573</v>
          </cell>
          <cell r="E503" t="str">
            <v>TE</v>
          </cell>
          <cell r="F503">
            <v>18030.37</v>
          </cell>
        </row>
        <row r="504">
          <cell r="B504" t="str">
            <v>MAY 2016</v>
          </cell>
          <cell r="C504" t="str">
            <v>LGMLE574</v>
          </cell>
          <cell r="E504" t="str">
            <v>TE</v>
          </cell>
          <cell r="F504">
            <v>6023.33</v>
          </cell>
        </row>
        <row r="505">
          <cell r="B505" t="str">
            <v>MAY 2016</v>
          </cell>
          <cell r="C505" t="str">
            <v>LGRSE000</v>
          </cell>
          <cell r="E505" t="str">
            <v>TS</v>
          </cell>
        </row>
        <row r="506">
          <cell r="B506" t="str">
            <v>MAY 2016</v>
          </cell>
          <cell r="C506" t="str">
            <v>LGRSE411</v>
          </cell>
          <cell r="E506" t="str">
            <v>RS</v>
          </cell>
          <cell r="F506">
            <v>60525.45</v>
          </cell>
        </row>
        <row r="507">
          <cell r="B507" t="str">
            <v>MAY 2016</v>
          </cell>
          <cell r="C507" t="str">
            <v>LGRSE511</v>
          </cell>
          <cell r="E507" t="str">
            <v>RS</v>
          </cell>
          <cell r="F507">
            <v>26451108.920000002</v>
          </cell>
        </row>
        <row r="508">
          <cell r="B508" t="str">
            <v>MAY 2016</v>
          </cell>
          <cell r="C508" t="str">
            <v>LGRSE519</v>
          </cell>
          <cell r="E508" t="str">
            <v>RS</v>
          </cell>
          <cell r="F508">
            <v>10643.7</v>
          </cell>
        </row>
        <row r="509">
          <cell r="B509" t="str">
            <v>MAY 2016</v>
          </cell>
          <cell r="C509" t="str">
            <v>LGRSE521</v>
          </cell>
          <cell r="E509" t="str">
            <v>RTODE</v>
          </cell>
          <cell r="F509">
            <v>2712.91</v>
          </cell>
        </row>
        <row r="510">
          <cell r="B510" t="str">
            <v>MAY 2016</v>
          </cell>
          <cell r="C510" t="str">
            <v>LGRSE540</v>
          </cell>
          <cell r="E510" t="str">
            <v>VFD</v>
          </cell>
          <cell r="F510">
            <v>2469.5700000000002</v>
          </cell>
        </row>
        <row r="511">
          <cell r="B511" t="str">
            <v>MAY 2016</v>
          </cell>
          <cell r="C511" t="str">
            <v>LGUM_000</v>
          </cell>
          <cell r="E511" t="str">
            <v>TS</v>
          </cell>
        </row>
        <row r="512">
          <cell r="B512" t="str">
            <v>MAY 2016</v>
          </cell>
          <cell r="C512" t="str">
            <v>LGUM_201</v>
          </cell>
          <cell r="E512" t="str">
            <v>RLS</v>
          </cell>
          <cell r="F512">
            <v>689</v>
          </cell>
        </row>
        <row r="513">
          <cell r="B513" t="str">
            <v>MAY 2016</v>
          </cell>
          <cell r="C513" t="str">
            <v>LGUM_203</v>
          </cell>
          <cell r="E513" t="str">
            <v>RLS</v>
          </cell>
          <cell r="F513">
            <v>38892.71</v>
          </cell>
        </row>
        <row r="514">
          <cell r="B514" t="str">
            <v>MAY 2016</v>
          </cell>
          <cell r="C514" t="str">
            <v>LGUM_204</v>
          </cell>
          <cell r="E514" t="str">
            <v>RLS</v>
          </cell>
          <cell r="F514">
            <v>48911.28</v>
          </cell>
        </row>
        <row r="515">
          <cell r="B515" t="str">
            <v>MAY 2016</v>
          </cell>
          <cell r="C515" t="str">
            <v>LGUM_206</v>
          </cell>
          <cell r="E515" t="str">
            <v>RLS</v>
          </cell>
          <cell r="F515">
            <v>976.39</v>
          </cell>
        </row>
        <row r="516">
          <cell r="B516" t="str">
            <v>MAY 2016</v>
          </cell>
          <cell r="C516" t="str">
            <v>LGUM_207</v>
          </cell>
          <cell r="E516" t="str">
            <v>RLS</v>
          </cell>
          <cell r="F516">
            <v>11543.01</v>
          </cell>
        </row>
        <row r="517">
          <cell r="B517" t="str">
            <v>MAY 2016</v>
          </cell>
          <cell r="C517" t="str">
            <v>LGUM_208</v>
          </cell>
          <cell r="E517" t="str">
            <v>RLS</v>
          </cell>
          <cell r="F517">
            <v>20560.68</v>
          </cell>
        </row>
        <row r="518">
          <cell r="B518" t="str">
            <v>MAY 2016</v>
          </cell>
          <cell r="C518" t="str">
            <v>LGUM_209</v>
          </cell>
          <cell r="E518" t="str">
            <v>RLS</v>
          </cell>
          <cell r="F518">
            <v>906.57</v>
          </cell>
        </row>
        <row r="519">
          <cell r="B519" t="str">
            <v>MAY 2016</v>
          </cell>
          <cell r="C519" t="str">
            <v>LGUM_210</v>
          </cell>
          <cell r="E519" t="str">
            <v>RLS</v>
          </cell>
          <cell r="F519">
            <v>10641.05</v>
          </cell>
        </row>
        <row r="520">
          <cell r="B520" t="str">
            <v>MAY 2016</v>
          </cell>
          <cell r="C520" t="str">
            <v>LGUM_252</v>
          </cell>
          <cell r="E520" t="str">
            <v>RLS</v>
          </cell>
          <cell r="F520">
            <v>39696.65</v>
          </cell>
        </row>
        <row r="521">
          <cell r="B521" t="str">
            <v>MAY 2016</v>
          </cell>
          <cell r="C521" t="str">
            <v>LGUM_266</v>
          </cell>
          <cell r="E521" t="str">
            <v>RLS</v>
          </cell>
          <cell r="F521">
            <v>60930.12</v>
          </cell>
        </row>
        <row r="522">
          <cell r="B522" t="str">
            <v>MAY 2016</v>
          </cell>
          <cell r="C522" t="str">
            <v>LGUM_267</v>
          </cell>
          <cell r="E522" t="str">
            <v>RLS</v>
          </cell>
          <cell r="F522">
            <v>76619.19</v>
          </cell>
        </row>
        <row r="523">
          <cell r="B523" t="str">
            <v>MAY 2016</v>
          </cell>
          <cell r="C523" t="str">
            <v>LGUM_274</v>
          </cell>
          <cell r="E523" t="str">
            <v>RLS</v>
          </cell>
          <cell r="F523">
            <v>322018.7</v>
          </cell>
        </row>
        <row r="524">
          <cell r="B524" t="str">
            <v>MAY 2016</v>
          </cell>
          <cell r="C524" t="str">
            <v>LGUM_275</v>
          </cell>
          <cell r="E524" t="str">
            <v>RLS</v>
          </cell>
          <cell r="F524">
            <v>13131.42</v>
          </cell>
        </row>
        <row r="525">
          <cell r="B525" t="str">
            <v>MAY 2016</v>
          </cell>
          <cell r="C525" t="str">
            <v>LGUM_276</v>
          </cell>
          <cell r="E525" t="str">
            <v>RLS</v>
          </cell>
          <cell r="F525">
            <v>21669.279999999999</v>
          </cell>
        </row>
        <row r="526">
          <cell r="B526" t="str">
            <v>MAY 2016</v>
          </cell>
          <cell r="C526" t="str">
            <v>LGUM_277</v>
          </cell>
          <cell r="E526" t="str">
            <v>RLS</v>
          </cell>
          <cell r="F526">
            <v>56027.35</v>
          </cell>
        </row>
        <row r="527">
          <cell r="B527" t="str">
            <v>MAY 2016</v>
          </cell>
          <cell r="C527" t="str">
            <v>LGUM_278</v>
          </cell>
          <cell r="E527" t="str">
            <v>RLS</v>
          </cell>
          <cell r="F527">
            <v>944.78</v>
          </cell>
        </row>
        <row r="528">
          <cell r="B528" t="str">
            <v>MAY 2016</v>
          </cell>
          <cell r="C528" t="str">
            <v>LGUM_279</v>
          </cell>
          <cell r="E528" t="str">
            <v>RLS</v>
          </cell>
          <cell r="F528">
            <v>369.84</v>
          </cell>
        </row>
        <row r="529">
          <cell r="B529" t="str">
            <v>MAY 2016</v>
          </cell>
          <cell r="C529" t="str">
            <v>LGUM_280</v>
          </cell>
          <cell r="E529" t="str">
            <v>RLS</v>
          </cell>
          <cell r="F529">
            <v>1744.01</v>
          </cell>
        </row>
        <row r="530">
          <cell r="B530" t="str">
            <v>MAY 2016</v>
          </cell>
          <cell r="C530" t="str">
            <v>LGUM_281</v>
          </cell>
          <cell r="E530" t="str">
            <v>RLS</v>
          </cell>
          <cell r="F530">
            <v>9396.6200000000008</v>
          </cell>
        </row>
        <row r="531">
          <cell r="B531" t="str">
            <v>MAY 2016</v>
          </cell>
          <cell r="C531" t="str">
            <v>LGUM_282</v>
          </cell>
          <cell r="E531" t="str">
            <v>RLS</v>
          </cell>
          <cell r="F531">
            <v>3299.91</v>
          </cell>
        </row>
        <row r="532">
          <cell r="B532" t="str">
            <v>MAY 2016</v>
          </cell>
          <cell r="C532" t="str">
            <v>LGUM_283</v>
          </cell>
          <cell r="E532" t="str">
            <v>RLS</v>
          </cell>
          <cell r="F532">
            <v>3614.32</v>
          </cell>
        </row>
        <row r="533">
          <cell r="B533" t="str">
            <v>MAY 2016</v>
          </cell>
          <cell r="C533" t="str">
            <v>LGUM_314</v>
          </cell>
          <cell r="E533" t="str">
            <v>RLS</v>
          </cell>
          <cell r="F533">
            <v>9306.56</v>
          </cell>
        </row>
        <row r="534">
          <cell r="B534" t="str">
            <v>MAY 2016</v>
          </cell>
          <cell r="C534" t="str">
            <v>LGUM_315</v>
          </cell>
          <cell r="E534" t="str">
            <v>RLS</v>
          </cell>
          <cell r="F534">
            <v>11154.51</v>
          </cell>
        </row>
        <row r="535">
          <cell r="B535" t="str">
            <v>MAY 2016</v>
          </cell>
          <cell r="C535" t="str">
            <v>LGUM_318</v>
          </cell>
          <cell r="E535" t="str">
            <v>RLS</v>
          </cell>
          <cell r="F535">
            <v>899.3</v>
          </cell>
        </row>
        <row r="536">
          <cell r="B536" t="str">
            <v>MAY 2016</v>
          </cell>
          <cell r="C536" t="str">
            <v>LGUM_348</v>
          </cell>
          <cell r="E536" t="str">
            <v>RLS</v>
          </cell>
          <cell r="F536">
            <v>558.79999999999995</v>
          </cell>
        </row>
        <row r="537">
          <cell r="B537" t="str">
            <v>MAY 2016</v>
          </cell>
          <cell r="C537" t="str">
            <v>LGUM_349</v>
          </cell>
          <cell r="E537" t="str">
            <v>RLS</v>
          </cell>
          <cell r="F537">
            <v>168.62</v>
          </cell>
        </row>
        <row r="538">
          <cell r="B538" t="str">
            <v>MAY 2016</v>
          </cell>
          <cell r="C538" t="str">
            <v>LGUM_400</v>
          </cell>
          <cell r="E538" t="str">
            <v xml:space="preserve">LS </v>
          </cell>
          <cell r="F538">
            <v>1635.67</v>
          </cell>
        </row>
        <row r="539">
          <cell r="B539" t="str">
            <v>MAY 2016</v>
          </cell>
          <cell r="C539" t="str">
            <v>LGUM_401</v>
          </cell>
          <cell r="E539" t="str">
            <v xml:space="preserve">LS </v>
          </cell>
          <cell r="F539">
            <v>647.48</v>
          </cell>
        </row>
        <row r="540">
          <cell r="B540" t="str">
            <v>MAY 2016</v>
          </cell>
          <cell r="C540" t="str">
            <v>LGUM_412</v>
          </cell>
          <cell r="E540" t="str">
            <v xml:space="preserve">LS </v>
          </cell>
          <cell r="F540">
            <v>4819.3</v>
          </cell>
        </row>
        <row r="541">
          <cell r="B541" t="str">
            <v>MAY 2016</v>
          </cell>
          <cell r="C541" t="str">
            <v>LGUM_413</v>
          </cell>
          <cell r="E541" t="str">
            <v xml:space="preserve">LS </v>
          </cell>
          <cell r="F541">
            <v>59451.33</v>
          </cell>
        </row>
        <row r="542">
          <cell r="B542" t="str">
            <v>MAY 2016</v>
          </cell>
          <cell r="C542" t="str">
            <v>LGUM_415</v>
          </cell>
          <cell r="E542" t="str">
            <v xml:space="preserve">LS </v>
          </cell>
          <cell r="F542">
            <v>1037.74</v>
          </cell>
        </row>
        <row r="543">
          <cell r="B543" t="str">
            <v>MAY 2016</v>
          </cell>
          <cell r="C543" t="str">
            <v>LGUM_416</v>
          </cell>
          <cell r="E543" t="str">
            <v xml:space="preserve">LS </v>
          </cell>
          <cell r="F543">
            <v>49360.34</v>
          </cell>
        </row>
        <row r="544">
          <cell r="B544" t="str">
            <v>MAY 2016</v>
          </cell>
          <cell r="C544" t="str">
            <v>LGUM_417</v>
          </cell>
          <cell r="E544" t="str">
            <v>RLS</v>
          </cell>
          <cell r="F544">
            <v>1261.83</v>
          </cell>
        </row>
        <row r="545">
          <cell r="B545" t="str">
            <v>MAY 2016</v>
          </cell>
          <cell r="C545" t="str">
            <v>LGUM_419</v>
          </cell>
          <cell r="E545" t="str">
            <v>RLS</v>
          </cell>
          <cell r="F545">
            <v>3250.31</v>
          </cell>
        </row>
        <row r="546">
          <cell r="B546" t="str">
            <v>MAY 2016</v>
          </cell>
          <cell r="C546" t="str">
            <v>LGUM_420</v>
          </cell>
          <cell r="E546" t="str">
            <v xml:space="preserve">LS </v>
          </cell>
          <cell r="F546">
            <v>1990.49</v>
          </cell>
        </row>
        <row r="547">
          <cell r="B547" t="str">
            <v>MAY 2016</v>
          </cell>
          <cell r="C547" t="str">
            <v>LGUM_421</v>
          </cell>
          <cell r="E547" t="str">
            <v xml:space="preserve">LS </v>
          </cell>
          <cell r="F547">
            <v>7576.53</v>
          </cell>
        </row>
        <row r="548">
          <cell r="B548" t="str">
            <v>MAY 2016</v>
          </cell>
          <cell r="C548" t="str">
            <v>LGUM_422</v>
          </cell>
          <cell r="E548" t="str">
            <v xml:space="preserve">LS </v>
          </cell>
          <cell r="F548">
            <v>18170.91</v>
          </cell>
        </row>
        <row r="549">
          <cell r="B549" t="str">
            <v>MAY 2016</v>
          </cell>
          <cell r="C549" t="str">
            <v>LGUM_423</v>
          </cell>
          <cell r="E549" t="str">
            <v xml:space="preserve">LS </v>
          </cell>
          <cell r="F549">
            <v>596.04999999999995</v>
          </cell>
        </row>
        <row r="550">
          <cell r="B550" t="str">
            <v>MAY 2016</v>
          </cell>
          <cell r="C550" t="str">
            <v>LGUM_424</v>
          </cell>
          <cell r="E550" t="str">
            <v xml:space="preserve">LS </v>
          </cell>
          <cell r="F550">
            <v>18833.91</v>
          </cell>
        </row>
        <row r="551">
          <cell r="B551" t="str">
            <v>MAY 2016</v>
          </cell>
          <cell r="C551" t="str">
            <v>LGUM_425</v>
          </cell>
          <cell r="E551" t="str">
            <v xml:space="preserve">LS </v>
          </cell>
          <cell r="F551">
            <v>1169.21</v>
          </cell>
        </row>
        <row r="552">
          <cell r="B552" t="str">
            <v>MAY 2016</v>
          </cell>
          <cell r="C552" t="str">
            <v>LGUM_426</v>
          </cell>
          <cell r="E552" t="str">
            <v>RLS</v>
          </cell>
          <cell r="F552">
            <v>1213.8499999999999</v>
          </cell>
        </row>
        <row r="553">
          <cell r="B553" t="str">
            <v>MAY 2016</v>
          </cell>
          <cell r="C553" t="str">
            <v>LGUM_427</v>
          </cell>
          <cell r="E553" t="str">
            <v xml:space="preserve">LS </v>
          </cell>
          <cell r="F553">
            <v>2096.3200000000002</v>
          </cell>
        </row>
        <row r="554">
          <cell r="B554" t="str">
            <v>MAY 2016</v>
          </cell>
          <cell r="C554" t="str">
            <v>LGUM_428</v>
          </cell>
          <cell r="E554" t="str">
            <v>RLS</v>
          </cell>
          <cell r="F554">
            <v>11175.69</v>
          </cell>
        </row>
        <row r="555">
          <cell r="B555" t="str">
            <v>MAY 2016</v>
          </cell>
          <cell r="C555" t="str">
            <v>LGUM_429</v>
          </cell>
          <cell r="E555" t="str">
            <v xml:space="preserve">LS </v>
          </cell>
          <cell r="F555">
            <v>10842.97</v>
          </cell>
        </row>
        <row r="556">
          <cell r="B556" t="str">
            <v>MAY 2016</v>
          </cell>
          <cell r="C556" t="str">
            <v>LGUM_430</v>
          </cell>
          <cell r="E556" t="str">
            <v>RLS</v>
          </cell>
          <cell r="F556">
            <v>451.13</v>
          </cell>
        </row>
        <row r="557">
          <cell r="B557" t="str">
            <v>MAY 2016</v>
          </cell>
          <cell r="C557" t="str">
            <v>LGUM_431</v>
          </cell>
          <cell r="E557" t="str">
            <v xml:space="preserve">LS </v>
          </cell>
          <cell r="F557">
            <v>2001.94</v>
          </cell>
        </row>
        <row r="558">
          <cell r="B558" t="str">
            <v>MAY 2016</v>
          </cell>
          <cell r="C558" t="str">
            <v>LGUM_432</v>
          </cell>
          <cell r="E558" t="str">
            <v>RLS</v>
          </cell>
          <cell r="F558">
            <v>372.38</v>
          </cell>
        </row>
        <row r="559">
          <cell r="B559" t="str">
            <v>MAY 2016</v>
          </cell>
          <cell r="C559" t="str">
            <v>LGUM_433</v>
          </cell>
          <cell r="E559" t="str">
            <v xml:space="preserve">LS </v>
          </cell>
          <cell r="F559">
            <v>9924.82</v>
          </cell>
        </row>
        <row r="560">
          <cell r="B560" t="str">
            <v>MAY 2016</v>
          </cell>
          <cell r="C560" t="str">
            <v>LGUM_440</v>
          </cell>
          <cell r="E560" t="str">
            <v xml:space="preserve">LS </v>
          </cell>
          <cell r="F560">
            <v>460.12</v>
          </cell>
        </row>
        <row r="561">
          <cell r="B561" t="str">
            <v>MAY 2016</v>
          </cell>
          <cell r="C561" t="str">
            <v>LGUM_441</v>
          </cell>
          <cell r="E561" t="str">
            <v xml:space="preserve">LS </v>
          </cell>
          <cell r="F561">
            <v>1260.49</v>
          </cell>
        </row>
        <row r="562">
          <cell r="B562" t="str">
            <v>MAY 2016</v>
          </cell>
          <cell r="C562" t="str">
            <v>LGUM_444</v>
          </cell>
          <cell r="E562" t="str">
            <v xml:space="preserve">LS </v>
          </cell>
          <cell r="F562">
            <v>215.75</v>
          </cell>
        </row>
        <row r="563">
          <cell r="B563" t="str">
            <v>MAY 2016</v>
          </cell>
          <cell r="C563" t="str">
            <v>LGUM_445</v>
          </cell>
          <cell r="E563" t="str">
            <v xml:space="preserve">LS </v>
          </cell>
          <cell r="F563">
            <v>465.99</v>
          </cell>
        </row>
        <row r="564">
          <cell r="B564" t="str">
            <v>MAY 2016</v>
          </cell>
          <cell r="C564" t="str">
            <v>LGUM_452</v>
          </cell>
          <cell r="E564" t="str">
            <v xml:space="preserve">LS </v>
          </cell>
          <cell r="F564">
            <v>98733.02</v>
          </cell>
        </row>
        <row r="565">
          <cell r="B565" t="str">
            <v>MAY 2016</v>
          </cell>
          <cell r="C565" t="str">
            <v>LGUM_453</v>
          </cell>
          <cell r="E565" t="str">
            <v xml:space="preserve">LS </v>
          </cell>
          <cell r="F565">
            <v>174670.77</v>
          </cell>
        </row>
        <row r="566">
          <cell r="B566" t="str">
            <v>MAY 2016</v>
          </cell>
          <cell r="C566" t="str">
            <v>LGUM_454</v>
          </cell>
          <cell r="E566" t="str">
            <v xml:space="preserve">LS </v>
          </cell>
          <cell r="F566">
            <v>108370.64</v>
          </cell>
        </row>
        <row r="567">
          <cell r="B567" t="str">
            <v>MAY 2016</v>
          </cell>
          <cell r="C567" t="str">
            <v>LGUM_455</v>
          </cell>
          <cell r="E567" t="str">
            <v xml:space="preserve">LS </v>
          </cell>
          <cell r="F567">
            <v>6449.86</v>
          </cell>
        </row>
        <row r="568">
          <cell r="B568" t="str">
            <v>MAY 2016</v>
          </cell>
          <cell r="C568" t="str">
            <v>LGUM_456</v>
          </cell>
          <cell r="E568" t="str">
            <v xml:space="preserve">LS </v>
          </cell>
          <cell r="F568">
            <v>264686</v>
          </cell>
        </row>
        <row r="569">
          <cell r="B569" t="str">
            <v>MAY 2016</v>
          </cell>
          <cell r="C569" t="str">
            <v>LGUM_457</v>
          </cell>
          <cell r="E569" t="str">
            <v xml:space="preserve">LS </v>
          </cell>
          <cell r="F569">
            <v>46028.59</v>
          </cell>
        </row>
        <row r="570">
          <cell r="B570" t="str">
            <v>MAY 2016</v>
          </cell>
          <cell r="C570" t="str">
            <v>LGUM_470</v>
          </cell>
          <cell r="E570" t="str">
            <v xml:space="preserve">LS </v>
          </cell>
          <cell r="F570">
            <v>662.99</v>
          </cell>
        </row>
        <row r="571">
          <cell r="B571" t="str">
            <v>MAY 2016</v>
          </cell>
          <cell r="C571" t="str">
            <v>LGUM_471</v>
          </cell>
          <cell r="E571" t="str">
            <v>RLS</v>
          </cell>
          <cell r="F571">
            <v>133.47999999999999</v>
          </cell>
        </row>
        <row r="572">
          <cell r="B572" t="str">
            <v>MAY 2016</v>
          </cell>
          <cell r="C572" t="str">
            <v>LGUM_473</v>
          </cell>
          <cell r="E572" t="str">
            <v xml:space="preserve">LS </v>
          </cell>
          <cell r="F572">
            <v>15372.11</v>
          </cell>
        </row>
        <row r="573">
          <cell r="B573" t="str">
            <v>MAY 2016</v>
          </cell>
          <cell r="C573" t="str">
            <v>LGUM_474</v>
          </cell>
          <cell r="E573" t="str">
            <v>RLS</v>
          </cell>
          <cell r="F573">
            <v>1120.0899999999999</v>
          </cell>
        </row>
        <row r="574">
          <cell r="B574" t="str">
            <v>MAY 2016</v>
          </cell>
          <cell r="C574" t="str">
            <v>LGUM_475</v>
          </cell>
          <cell r="E574" t="str">
            <v>RLS</v>
          </cell>
          <cell r="F574">
            <v>61.32</v>
          </cell>
        </row>
        <row r="575">
          <cell r="B575" t="str">
            <v>MAY 2016</v>
          </cell>
          <cell r="C575" t="str">
            <v>LGUM_476</v>
          </cell>
          <cell r="E575" t="str">
            <v xml:space="preserve">LS </v>
          </cell>
          <cell r="F575">
            <v>24415.61</v>
          </cell>
        </row>
        <row r="576">
          <cell r="B576" t="str">
            <v>MAY 2016</v>
          </cell>
          <cell r="C576" t="str">
            <v>LGUM_477</v>
          </cell>
          <cell r="E576" t="str">
            <v>RLS</v>
          </cell>
          <cell r="F576">
            <v>2818.78</v>
          </cell>
        </row>
        <row r="577">
          <cell r="B577" t="str">
            <v>MAY 2016</v>
          </cell>
          <cell r="C577" t="str">
            <v>LGUM_480</v>
          </cell>
          <cell r="E577" t="str">
            <v xml:space="preserve">LS </v>
          </cell>
          <cell r="F577">
            <v>516.44000000000005</v>
          </cell>
        </row>
        <row r="578">
          <cell r="B578" t="str">
            <v>MAY 2016</v>
          </cell>
          <cell r="C578" t="str">
            <v>LGUM_481</v>
          </cell>
          <cell r="E578" t="str">
            <v xml:space="preserve">LS </v>
          </cell>
          <cell r="F578">
            <v>134.13999999999999</v>
          </cell>
        </row>
        <row r="579">
          <cell r="B579" t="str">
            <v>MAY 2016</v>
          </cell>
          <cell r="C579" t="str">
            <v>LGUM_482</v>
          </cell>
          <cell r="E579" t="str">
            <v xml:space="preserve">LS </v>
          </cell>
          <cell r="F579">
            <v>3189.41</v>
          </cell>
        </row>
        <row r="580">
          <cell r="B580" t="str">
            <v>MAY 2016</v>
          </cell>
          <cell r="C580" t="str">
            <v>LGUM_483</v>
          </cell>
          <cell r="E580" t="str">
            <v xml:space="preserve">LS </v>
          </cell>
          <cell r="F580">
            <v>230.83</v>
          </cell>
        </row>
        <row r="581">
          <cell r="B581" t="str">
            <v>MAY 2016</v>
          </cell>
          <cell r="C581" t="str">
            <v>LGUM_484</v>
          </cell>
          <cell r="E581" t="str">
            <v xml:space="preserve">LS </v>
          </cell>
          <cell r="F581">
            <v>3720.16</v>
          </cell>
        </row>
        <row r="582">
          <cell r="B582" t="str">
            <v>JUN 2016</v>
          </cell>
          <cell r="C582" t="str">
            <v>LEUM_825</v>
          </cell>
          <cell r="E582" t="str">
            <v>EF</v>
          </cell>
          <cell r="F582">
            <v>48365.64</v>
          </cell>
        </row>
        <row r="583">
          <cell r="B583" t="str">
            <v>JUN 2016</v>
          </cell>
          <cell r="C583" t="str">
            <v>LEUM_826</v>
          </cell>
          <cell r="E583" t="str">
            <v>EF</v>
          </cell>
          <cell r="F583">
            <v>872.16</v>
          </cell>
        </row>
        <row r="584">
          <cell r="B584" t="str">
            <v>JUN 2016</v>
          </cell>
          <cell r="C584" t="str">
            <v>LEUM_828</v>
          </cell>
          <cell r="E584" t="str">
            <v>EF</v>
          </cell>
          <cell r="F584">
            <v>2810.46</v>
          </cell>
        </row>
        <row r="585">
          <cell r="B585" t="str">
            <v>JUN 2016</v>
          </cell>
          <cell r="C585" t="str">
            <v>LEUM_829</v>
          </cell>
          <cell r="E585" t="str">
            <v>EF</v>
          </cell>
          <cell r="F585">
            <v>5</v>
          </cell>
        </row>
        <row r="586">
          <cell r="B586" t="str">
            <v>JUN 2016</v>
          </cell>
          <cell r="C586" t="str">
            <v>LGCME000</v>
          </cell>
          <cell r="E586" t="str">
            <v>TS</v>
          </cell>
        </row>
        <row r="587">
          <cell r="B587" t="str">
            <v>JUN 2016</v>
          </cell>
          <cell r="C587" t="str">
            <v>LGCME451</v>
          </cell>
          <cell r="E587" t="str">
            <v>GSS</v>
          </cell>
          <cell r="F587">
            <v>862.02</v>
          </cell>
        </row>
        <row r="588">
          <cell r="B588" t="str">
            <v>JUN 2016</v>
          </cell>
          <cell r="C588" t="str">
            <v>LGCME551</v>
          </cell>
          <cell r="E588" t="str">
            <v>GSS</v>
          </cell>
          <cell r="F588">
            <v>-8361.86</v>
          </cell>
        </row>
        <row r="589">
          <cell r="B589" t="str">
            <v>JUN 2016</v>
          </cell>
          <cell r="C589" t="str">
            <v>LGCME551DS</v>
          </cell>
          <cell r="E589" t="str">
            <v>GSS</v>
          </cell>
          <cell r="F589">
            <v>4044078.17</v>
          </cell>
        </row>
        <row r="590">
          <cell r="B590" t="str">
            <v>JUN 2016</v>
          </cell>
          <cell r="C590" t="str">
            <v>LGCME551UM</v>
          </cell>
          <cell r="E590" t="str">
            <v>GSS</v>
          </cell>
          <cell r="F590">
            <v>4087.33</v>
          </cell>
        </row>
        <row r="591">
          <cell r="B591" t="str">
            <v>JUN 2016</v>
          </cell>
          <cell r="C591" t="str">
            <v>LGCME552</v>
          </cell>
          <cell r="E591" t="str">
            <v>GSS</v>
          </cell>
          <cell r="F591">
            <v>9759.75</v>
          </cell>
        </row>
        <row r="592">
          <cell r="B592" t="str">
            <v>JUN 2016</v>
          </cell>
          <cell r="C592" t="str">
            <v>LGCME557</v>
          </cell>
          <cell r="E592" t="str">
            <v>GSS</v>
          </cell>
          <cell r="F592">
            <v>1080.82</v>
          </cell>
        </row>
        <row r="593">
          <cell r="B593" t="str">
            <v>JUN 2016</v>
          </cell>
          <cell r="C593" t="str">
            <v>LGCME561</v>
          </cell>
          <cell r="E593" t="str">
            <v>PSS</v>
          </cell>
          <cell r="F593">
            <v>22287.75</v>
          </cell>
        </row>
        <row r="594">
          <cell r="B594" t="str">
            <v>JUN 2016</v>
          </cell>
          <cell r="C594" t="str">
            <v>LGCME561DS</v>
          </cell>
          <cell r="E594" t="str">
            <v>PSS</v>
          </cell>
          <cell r="F594">
            <v>11921640.289999999</v>
          </cell>
        </row>
        <row r="595">
          <cell r="B595" t="str">
            <v>JUN 2016</v>
          </cell>
          <cell r="C595" t="str">
            <v>LGCME561PF</v>
          </cell>
          <cell r="E595" t="str">
            <v>PSS</v>
          </cell>
          <cell r="F595">
            <v>1784680.55</v>
          </cell>
        </row>
        <row r="596">
          <cell r="B596" t="str">
            <v>JUN 2016</v>
          </cell>
          <cell r="C596" t="str">
            <v>LGCME563DS</v>
          </cell>
          <cell r="E596" t="str">
            <v>PSP</v>
          </cell>
          <cell r="F596">
            <v>657752.71</v>
          </cell>
        </row>
        <row r="597">
          <cell r="B597" t="str">
            <v>JUN 2016</v>
          </cell>
          <cell r="C597" t="str">
            <v>LGCME563PF</v>
          </cell>
          <cell r="E597" t="str">
            <v>PSP</v>
          </cell>
          <cell r="F597">
            <v>332661.40000000002</v>
          </cell>
        </row>
        <row r="598">
          <cell r="B598" t="str">
            <v>JUN 2016</v>
          </cell>
          <cell r="C598" t="str">
            <v>LGCME567</v>
          </cell>
          <cell r="E598" t="str">
            <v>PSS</v>
          </cell>
          <cell r="F598">
            <v>10998.26</v>
          </cell>
        </row>
        <row r="599">
          <cell r="B599" t="str">
            <v>JUN 2016</v>
          </cell>
          <cell r="C599" t="str">
            <v>LGCME567PF</v>
          </cell>
          <cell r="E599" t="str">
            <v>PSS</v>
          </cell>
          <cell r="F599">
            <v>9920.11</v>
          </cell>
        </row>
        <row r="600">
          <cell r="B600" t="str">
            <v>JUN 2016</v>
          </cell>
          <cell r="C600" t="str">
            <v>LGCME591</v>
          </cell>
          <cell r="E600" t="str">
            <v>TODS</v>
          </cell>
          <cell r="F600">
            <v>5614878.9500000002</v>
          </cell>
        </row>
        <row r="601">
          <cell r="B601" t="str">
            <v>JUN 2016</v>
          </cell>
          <cell r="C601" t="str">
            <v>LGCME593</v>
          </cell>
          <cell r="E601" t="str">
            <v>CTODP</v>
          </cell>
          <cell r="F601">
            <v>4025913.88</v>
          </cell>
        </row>
        <row r="602">
          <cell r="B602" t="str">
            <v>JUN 2016</v>
          </cell>
          <cell r="C602" t="str">
            <v>LGCME651</v>
          </cell>
          <cell r="E602" t="str">
            <v>GS3</v>
          </cell>
          <cell r="F602">
            <v>-62986.38</v>
          </cell>
        </row>
        <row r="603">
          <cell r="B603" t="str">
            <v>JUN 2016</v>
          </cell>
          <cell r="C603" t="str">
            <v>LGCME651DS</v>
          </cell>
          <cell r="E603" t="str">
            <v>GS3</v>
          </cell>
          <cell r="F603">
            <v>8818133.9100000001</v>
          </cell>
        </row>
        <row r="604">
          <cell r="B604" t="str">
            <v>JUN 2016</v>
          </cell>
          <cell r="C604" t="str">
            <v>LGCME652</v>
          </cell>
          <cell r="E604" t="str">
            <v>GS3</v>
          </cell>
          <cell r="F604">
            <v>158133.81</v>
          </cell>
        </row>
        <row r="605">
          <cell r="B605" t="str">
            <v>JUN 2016</v>
          </cell>
          <cell r="C605" t="str">
            <v>LGCME657</v>
          </cell>
          <cell r="E605" t="str">
            <v>GS3</v>
          </cell>
          <cell r="F605">
            <v>20480.3</v>
          </cell>
        </row>
        <row r="606">
          <cell r="B606" t="str">
            <v>JUN 2016</v>
          </cell>
          <cell r="C606" t="str">
            <v>LGCME671</v>
          </cell>
          <cell r="E606" t="str">
            <v>LWC</v>
          </cell>
          <cell r="F606">
            <v>288108.28000000003</v>
          </cell>
        </row>
        <row r="607">
          <cell r="B607" t="str">
            <v>JUN 2016</v>
          </cell>
          <cell r="C607" t="str">
            <v>LGCSR790</v>
          </cell>
          <cell r="E607" t="str">
            <v>CSR</v>
          </cell>
          <cell r="F607">
            <v>-330704.7</v>
          </cell>
        </row>
        <row r="608">
          <cell r="B608" t="str">
            <v>JUN 2016</v>
          </cell>
          <cell r="C608" t="str">
            <v>LGINE551DS</v>
          </cell>
          <cell r="E608" t="str">
            <v>GSS</v>
          </cell>
          <cell r="F608">
            <v>17808.41</v>
          </cell>
        </row>
        <row r="609">
          <cell r="B609" t="str">
            <v>JUN 2016</v>
          </cell>
          <cell r="C609" t="str">
            <v>LGINE599</v>
          </cell>
          <cell r="E609" t="str">
            <v>FK</v>
          </cell>
          <cell r="F609">
            <v>506316.48</v>
          </cell>
        </row>
        <row r="610">
          <cell r="B610" t="str">
            <v>JUN 2016</v>
          </cell>
          <cell r="C610" t="str">
            <v>LGINE643</v>
          </cell>
          <cell r="E610" t="str">
            <v>RTS</v>
          </cell>
          <cell r="F610">
            <v>5444993.8499999996</v>
          </cell>
        </row>
        <row r="611">
          <cell r="B611" t="str">
            <v>JUN 2016</v>
          </cell>
          <cell r="C611" t="str">
            <v>LGINE651DS</v>
          </cell>
          <cell r="E611" t="str">
            <v>GS3</v>
          </cell>
          <cell r="F611">
            <v>318116.71000000002</v>
          </cell>
        </row>
        <row r="612">
          <cell r="B612" t="str">
            <v>JUN 2016</v>
          </cell>
          <cell r="C612" t="str">
            <v>LGINE661</v>
          </cell>
          <cell r="E612" t="str">
            <v>PSS</v>
          </cell>
          <cell r="F612">
            <v>1678.18</v>
          </cell>
        </row>
        <row r="613">
          <cell r="B613" t="str">
            <v>JUN 2016</v>
          </cell>
          <cell r="C613" t="str">
            <v>LGINE661DS</v>
          </cell>
          <cell r="E613" t="str">
            <v>PSS</v>
          </cell>
          <cell r="F613">
            <v>168740.39</v>
          </cell>
        </row>
        <row r="614">
          <cell r="B614" t="str">
            <v>JUN 2016</v>
          </cell>
          <cell r="C614" t="str">
            <v>LGINE661PD</v>
          </cell>
          <cell r="E614" t="str">
            <v>PSS</v>
          </cell>
          <cell r="F614">
            <v>1602567.58</v>
          </cell>
        </row>
        <row r="615">
          <cell r="B615" t="str">
            <v>JUN 2016</v>
          </cell>
          <cell r="C615" t="str">
            <v>LGINE663PD</v>
          </cell>
          <cell r="E615" t="str">
            <v>PSP</v>
          </cell>
          <cell r="F615">
            <v>50045.26</v>
          </cell>
        </row>
        <row r="616">
          <cell r="B616" t="str">
            <v>JUN 2016</v>
          </cell>
          <cell r="C616" t="str">
            <v>LGINE691</v>
          </cell>
          <cell r="E616" t="str">
            <v>ITODS</v>
          </cell>
          <cell r="F616">
            <v>1973212.39</v>
          </cell>
        </row>
        <row r="617">
          <cell r="B617" t="str">
            <v>JUN 2016</v>
          </cell>
          <cell r="C617" t="str">
            <v>LGINE693</v>
          </cell>
          <cell r="E617" t="str">
            <v>ITODP</v>
          </cell>
          <cell r="F617">
            <v>6028518.2599999998</v>
          </cell>
        </row>
        <row r="618">
          <cell r="B618" t="str">
            <v>JUN 2016</v>
          </cell>
          <cell r="C618" t="str">
            <v>LGMLE570</v>
          </cell>
          <cell r="E618" t="str">
            <v>LE</v>
          </cell>
          <cell r="F618">
            <v>13.56</v>
          </cell>
        </row>
        <row r="619">
          <cell r="B619" t="str">
            <v>JUN 2016</v>
          </cell>
          <cell r="C619" t="str">
            <v>LGMLE571</v>
          </cell>
          <cell r="E619" t="str">
            <v>LE</v>
          </cell>
          <cell r="F619">
            <v>11204.04</v>
          </cell>
        </row>
        <row r="620">
          <cell r="B620" t="str">
            <v>JUN 2016</v>
          </cell>
          <cell r="C620" t="str">
            <v>LGMLE572</v>
          </cell>
          <cell r="E620" t="str">
            <v>LE</v>
          </cell>
          <cell r="F620">
            <v>5247.27</v>
          </cell>
        </row>
        <row r="621">
          <cell r="B621" t="str">
            <v>JUN 2016</v>
          </cell>
          <cell r="C621" t="str">
            <v>LGMLE573</v>
          </cell>
          <cell r="E621" t="str">
            <v>TE</v>
          </cell>
          <cell r="F621">
            <v>19212.37</v>
          </cell>
        </row>
        <row r="622">
          <cell r="B622" t="str">
            <v>JUN 2016</v>
          </cell>
          <cell r="C622" t="str">
            <v>LGMLE574</v>
          </cell>
          <cell r="E622" t="str">
            <v>TE</v>
          </cell>
          <cell r="F622">
            <v>5988.3</v>
          </cell>
        </row>
        <row r="623">
          <cell r="B623" t="str">
            <v>JUN 2016</v>
          </cell>
          <cell r="C623" t="str">
            <v>LGRSE000</v>
          </cell>
          <cell r="E623" t="str">
            <v>TS</v>
          </cell>
        </row>
        <row r="624">
          <cell r="B624" t="str">
            <v>JUN 2016</v>
          </cell>
          <cell r="C624" t="str">
            <v>LGRSE411</v>
          </cell>
          <cell r="E624" t="str">
            <v>RS</v>
          </cell>
          <cell r="F624">
            <v>60202.29</v>
          </cell>
        </row>
        <row r="625">
          <cell r="B625" t="str">
            <v>JUN 2016</v>
          </cell>
          <cell r="C625" t="str">
            <v>LGRSE511</v>
          </cell>
          <cell r="E625" t="str">
            <v>RS</v>
          </cell>
          <cell r="F625">
            <v>38717503.469999999</v>
          </cell>
        </row>
        <row r="626">
          <cell r="B626" t="str">
            <v>JUN 2016</v>
          </cell>
          <cell r="C626" t="str">
            <v>LGRSE519</v>
          </cell>
          <cell r="E626" t="str">
            <v>RS</v>
          </cell>
          <cell r="F626">
            <v>15438.91</v>
          </cell>
        </row>
        <row r="627">
          <cell r="B627" t="str">
            <v>JUN 2016</v>
          </cell>
          <cell r="C627" t="str">
            <v>LGRSE521</v>
          </cell>
          <cell r="E627" t="str">
            <v>RTODE</v>
          </cell>
          <cell r="F627">
            <v>3885.78</v>
          </cell>
        </row>
        <row r="628">
          <cell r="B628" t="str">
            <v>JUN 2016</v>
          </cell>
          <cell r="C628" t="str">
            <v>LGRSE540</v>
          </cell>
          <cell r="E628" t="str">
            <v>VFD</v>
          </cell>
          <cell r="F628">
            <v>3136.58</v>
          </cell>
        </row>
        <row r="629">
          <cell r="B629" t="str">
            <v>JUN 2016</v>
          </cell>
          <cell r="C629" t="str">
            <v>LGUM_000</v>
          </cell>
          <cell r="E629" t="str">
            <v>TS</v>
          </cell>
        </row>
        <row r="630">
          <cell r="B630" t="str">
            <v>JUN 2016</v>
          </cell>
          <cell r="C630" t="str">
            <v>LGUM_201</v>
          </cell>
          <cell r="E630" t="str">
            <v>RLS</v>
          </cell>
          <cell r="F630">
            <v>674.12</v>
          </cell>
        </row>
        <row r="631">
          <cell r="B631" t="str">
            <v>JUN 2016</v>
          </cell>
          <cell r="C631" t="str">
            <v>LGUM_203</v>
          </cell>
          <cell r="E631" t="str">
            <v>RLS</v>
          </cell>
          <cell r="F631">
            <v>38537.08</v>
          </cell>
        </row>
        <row r="632">
          <cell r="B632" t="str">
            <v>JUN 2016</v>
          </cell>
          <cell r="C632" t="str">
            <v>LGUM_204</v>
          </cell>
          <cell r="E632" t="str">
            <v>RLS</v>
          </cell>
          <cell r="F632">
            <v>48399.82</v>
          </cell>
        </row>
        <row r="633">
          <cell r="B633" t="str">
            <v>JUN 2016</v>
          </cell>
          <cell r="C633" t="str">
            <v>LGUM_206</v>
          </cell>
          <cell r="E633" t="str">
            <v>RLS</v>
          </cell>
          <cell r="F633">
            <v>975.49</v>
          </cell>
        </row>
        <row r="634">
          <cell r="B634" t="str">
            <v>JUN 2016</v>
          </cell>
          <cell r="C634" t="str">
            <v>LGUM_207</v>
          </cell>
          <cell r="E634" t="str">
            <v>RLS</v>
          </cell>
          <cell r="F634">
            <v>11663.27</v>
          </cell>
        </row>
        <row r="635">
          <cell r="B635" t="str">
            <v>JUN 2016</v>
          </cell>
          <cell r="C635" t="str">
            <v>LGUM_208</v>
          </cell>
          <cell r="E635" t="str">
            <v>RLS</v>
          </cell>
          <cell r="F635">
            <v>20546.060000000001</v>
          </cell>
        </row>
        <row r="636">
          <cell r="B636" t="str">
            <v>JUN 2016</v>
          </cell>
          <cell r="C636" t="str">
            <v>LGUM_209</v>
          </cell>
          <cell r="E636" t="str">
            <v>RLS</v>
          </cell>
          <cell r="F636">
            <v>966.8</v>
          </cell>
        </row>
        <row r="637">
          <cell r="B637" t="str">
            <v>JUN 2016</v>
          </cell>
          <cell r="C637" t="str">
            <v>LGUM_210</v>
          </cell>
          <cell r="E637" t="str">
            <v>RLS</v>
          </cell>
          <cell r="F637">
            <v>9618.8700000000008</v>
          </cell>
        </row>
        <row r="638">
          <cell r="B638" t="str">
            <v>JUN 2016</v>
          </cell>
          <cell r="C638" t="str">
            <v>LGUM_252</v>
          </cell>
          <cell r="E638" t="str">
            <v>RLS</v>
          </cell>
          <cell r="F638">
            <v>39349.629999999997</v>
          </cell>
        </row>
        <row r="639">
          <cell r="B639" t="str">
            <v>JUN 2016</v>
          </cell>
          <cell r="C639" t="str">
            <v>LGUM_266</v>
          </cell>
          <cell r="E639" t="str">
            <v>RLS</v>
          </cell>
          <cell r="F639">
            <v>60748.65</v>
          </cell>
        </row>
        <row r="640">
          <cell r="B640" t="str">
            <v>JUN 2016</v>
          </cell>
          <cell r="C640" t="str">
            <v>LGUM_267</v>
          </cell>
          <cell r="E640" t="str">
            <v>RLS</v>
          </cell>
          <cell r="F640">
            <v>76601.55</v>
          </cell>
        </row>
        <row r="641">
          <cell r="B641" t="str">
            <v>JUN 2016</v>
          </cell>
          <cell r="C641" t="str">
            <v>LGUM_274</v>
          </cell>
          <cell r="E641" t="str">
            <v>RLS</v>
          </cell>
          <cell r="F641">
            <v>321877.53000000003</v>
          </cell>
        </row>
        <row r="642">
          <cell r="B642" t="str">
            <v>JUN 2016</v>
          </cell>
          <cell r="C642" t="str">
            <v>LGUM_275</v>
          </cell>
          <cell r="E642" t="str">
            <v>RLS</v>
          </cell>
          <cell r="F642">
            <v>12795.61</v>
          </cell>
        </row>
        <row r="643">
          <cell r="B643" t="str">
            <v>JUN 2016</v>
          </cell>
          <cell r="C643" t="str">
            <v>LGUM_276</v>
          </cell>
          <cell r="E643" t="str">
            <v>RLS</v>
          </cell>
          <cell r="F643">
            <v>21452.1</v>
          </cell>
        </row>
        <row r="644">
          <cell r="B644" t="str">
            <v>JUN 2016</v>
          </cell>
          <cell r="C644" t="str">
            <v>LGUM_277</v>
          </cell>
          <cell r="E644" t="str">
            <v>RLS</v>
          </cell>
          <cell r="F644">
            <v>55972.88</v>
          </cell>
        </row>
        <row r="645">
          <cell r="B645" t="str">
            <v>JUN 2016</v>
          </cell>
          <cell r="C645" t="str">
            <v>LGUM_278</v>
          </cell>
          <cell r="E645" t="str">
            <v>RLS</v>
          </cell>
          <cell r="F645">
            <v>796.38</v>
          </cell>
        </row>
        <row r="646">
          <cell r="B646" t="str">
            <v>JUN 2016</v>
          </cell>
          <cell r="C646" t="str">
            <v>LGUM_279</v>
          </cell>
          <cell r="E646" t="str">
            <v>RLS</v>
          </cell>
          <cell r="F646">
            <v>282.75</v>
          </cell>
        </row>
        <row r="647">
          <cell r="B647" t="str">
            <v>JUN 2016</v>
          </cell>
          <cell r="C647" t="str">
            <v>LGUM_280</v>
          </cell>
          <cell r="E647" t="str">
            <v>RLS</v>
          </cell>
          <cell r="F647">
            <v>1744.15</v>
          </cell>
        </row>
        <row r="648">
          <cell r="B648" t="str">
            <v>JUN 2016</v>
          </cell>
          <cell r="C648" t="str">
            <v>LGUM_281</v>
          </cell>
          <cell r="E648" t="str">
            <v>RLS</v>
          </cell>
          <cell r="F648">
            <v>9369.06</v>
          </cell>
        </row>
        <row r="649">
          <cell r="B649" t="str">
            <v>JUN 2016</v>
          </cell>
          <cell r="C649" t="str">
            <v>LGUM_282</v>
          </cell>
          <cell r="E649" t="str">
            <v>RLS</v>
          </cell>
          <cell r="F649">
            <v>3299.73</v>
          </cell>
        </row>
        <row r="650">
          <cell r="B650" t="str">
            <v>JUN 2016</v>
          </cell>
          <cell r="C650" t="str">
            <v>LGUM_283</v>
          </cell>
          <cell r="E650" t="str">
            <v>RLS</v>
          </cell>
          <cell r="F650">
            <v>3613.04</v>
          </cell>
        </row>
        <row r="651">
          <cell r="B651" t="str">
            <v>JUN 2016</v>
          </cell>
          <cell r="C651" t="str">
            <v>LGUM_314</v>
          </cell>
          <cell r="E651" t="str">
            <v>RLS</v>
          </cell>
          <cell r="F651">
            <v>9264.6299999999992</v>
          </cell>
        </row>
        <row r="652">
          <cell r="B652" t="str">
            <v>JUN 2016</v>
          </cell>
          <cell r="C652" t="str">
            <v>LGUM_315</v>
          </cell>
          <cell r="E652" t="str">
            <v>RLS</v>
          </cell>
          <cell r="F652">
            <v>11091.14</v>
          </cell>
        </row>
        <row r="653">
          <cell r="B653" t="str">
            <v>JUN 2016</v>
          </cell>
          <cell r="C653" t="str">
            <v>LGUM_318</v>
          </cell>
          <cell r="E653" t="str">
            <v>RLS</v>
          </cell>
          <cell r="F653">
            <v>897.5</v>
          </cell>
        </row>
        <row r="654">
          <cell r="B654" t="str">
            <v>JUN 2016</v>
          </cell>
          <cell r="C654" t="str">
            <v>LGUM_348</v>
          </cell>
          <cell r="E654" t="str">
            <v>RLS</v>
          </cell>
          <cell r="F654">
            <v>556.59</v>
          </cell>
        </row>
        <row r="655">
          <cell r="B655" t="str">
            <v>JUN 2016</v>
          </cell>
          <cell r="C655" t="str">
            <v>LGUM_349</v>
          </cell>
          <cell r="E655" t="str">
            <v>RLS</v>
          </cell>
          <cell r="F655">
            <v>168.33</v>
          </cell>
        </row>
        <row r="656">
          <cell r="B656" t="str">
            <v>JUN 2016</v>
          </cell>
          <cell r="C656" t="str">
            <v>LGUM_400</v>
          </cell>
          <cell r="E656" t="str">
            <v xml:space="preserve">LS </v>
          </cell>
          <cell r="F656">
            <v>1560.53</v>
          </cell>
        </row>
        <row r="657">
          <cell r="B657" t="str">
            <v>JUN 2016</v>
          </cell>
          <cell r="C657" t="str">
            <v>LGUM_401</v>
          </cell>
          <cell r="E657" t="str">
            <v xml:space="preserve">LS </v>
          </cell>
          <cell r="F657">
            <v>570.48</v>
          </cell>
        </row>
        <row r="658">
          <cell r="B658" t="str">
            <v>JUN 2016</v>
          </cell>
          <cell r="C658" t="str">
            <v>LGUM_412</v>
          </cell>
          <cell r="E658" t="str">
            <v xml:space="preserve">LS </v>
          </cell>
          <cell r="F658">
            <v>4766.41</v>
          </cell>
        </row>
        <row r="659">
          <cell r="B659" t="str">
            <v>JUN 2016</v>
          </cell>
          <cell r="C659" t="str">
            <v>LGUM_413</v>
          </cell>
          <cell r="E659" t="str">
            <v xml:space="preserve">LS </v>
          </cell>
          <cell r="F659">
            <v>59572.68</v>
          </cell>
        </row>
        <row r="660">
          <cell r="B660" t="str">
            <v>JUN 2016</v>
          </cell>
          <cell r="C660" t="str">
            <v>LGUM_415</v>
          </cell>
          <cell r="E660" t="str">
            <v xml:space="preserve">LS </v>
          </cell>
          <cell r="F660">
            <v>1037.5999999999999</v>
          </cell>
        </row>
        <row r="661">
          <cell r="B661" t="str">
            <v>JUN 2016</v>
          </cell>
          <cell r="C661" t="str">
            <v>LGUM_416</v>
          </cell>
          <cell r="E661" t="str">
            <v xml:space="preserve">LS </v>
          </cell>
          <cell r="F661">
            <v>49443.28</v>
          </cell>
        </row>
        <row r="662">
          <cell r="B662" t="str">
            <v>JUN 2016</v>
          </cell>
          <cell r="C662" t="str">
            <v>LGUM_417</v>
          </cell>
          <cell r="E662" t="str">
            <v>RLS</v>
          </cell>
          <cell r="F662">
            <v>1261.24</v>
          </cell>
        </row>
        <row r="663">
          <cell r="B663" t="str">
            <v>JUN 2016</v>
          </cell>
          <cell r="C663" t="str">
            <v>LGUM_419</v>
          </cell>
          <cell r="E663" t="str">
            <v>RLS</v>
          </cell>
          <cell r="F663">
            <v>3249.32</v>
          </cell>
        </row>
        <row r="664">
          <cell r="B664" t="str">
            <v>JUN 2016</v>
          </cell>
          <cell r="C664" t="str">
            <v>LGUM_420</v>
          </cell>
          <cell r="E664" t="str">
            <v xml:space="preserve">LS </v>
          </cell>
          <cell r="F664">
            <v>1987.84</v>
          </cell>
        </row>
        <row r="665">
          <cell r="B665" t="str">
            <v>JUN 2016</v>
          </cell>
          <cell r="C665" t="str">
            <v>LGUM_421</v>
          </cell>
          <cell r="E665" t="str">
            <v xml:space="preserve">LS </v>
          </cell>
          <cell r="F665">
            <v>7585.56</v>
          </cell>
        </row>
        <row r="666">
          <cell r="B666" t="str">
            <v>JUN 2016</v>
          </cell>
          <cell r="C666" t="str">
            <v>LGUM_422</v>
          </cell>
          <cell r="E666" t="str">
            <v xml:space="preserve">LS </v>
          </cell>
          <cell r="F666">
            <v>18148.98</v>
          </cell>
        </row>
        <row r="667">
          <cell r="B667" t="str">
            <v>JUN 2016</v>
          </cell>
          <cell r="C667" t="str">
            <v>LGUM_423</v>
          </cell>
          <cell r="E667" t="str">
            <v xml:space="preserve">LS </v>
          </cell>
          <cell r="F667">
            <v>595.63</v>
          </cell>
        </row>
        <row r="668">
          <cell r="B668" t="str">
            <v>JUN 2016</v>
          </cell>
          <cell r="C668" t="str">
            <v>LGUM_424</v>
          </cell>
          <cell r="E668" t="str">
            <v xml:space="preserve">LS </v>
          </cell>
          <cell r="F668">
            <v>18843.38</v>
          </cell>
        </row>
        <row r="669">
          <cell r="B669" t="str">
            <v>JUN 2016</v>
          </cell>
          <cell r="C669" t="str">
            <v>LGUM_425</v>
          </cell>
          <cell r="E669" t="str">
            <v xml:space="preserve">LS </v>
          </cell>
          <cell r="F669">
            <v>1165.48</v>
          </cell>
        </row>
        <row r="670">
          <cell r="B670" t="str">
            <v>JUN 2016</v>
          </cell>
          <cell r="C670" t="str">
            <v>LGUM_426</v>
          </cell>
          <cell r="E670" t="str">
            <v>RLS</v>
          </cell>
          <cell r="F670">
            <v>1214.01</v>
          </cell>
        </row>
        <row r="671">
          <cell r="B671" t="str">
            <v>JUN 2016</v>
          </cell>
          <cell r="C671" t="str">
            <v>LGUM_427</v>
          </cell>
          <cell r="E671" t="str">
            <v xml:space="preserve">LS </v>
          </cell>
          <cell r="F671">
            <v>2096.5300000000002</v>
          </cell>
        </row>
        <row r="672">
          <cell r="B672" t="str">
            <v>JUN 2016</v>
          </cell>
          <cell r="C672" t="str">
            <v>LGUM_428</v>
          </cell>
          <cell r="E672" t="str">
            <v>RLS</v>
          </cell>
          <cell r="F672">
            <v>11251.58</v>
          </cell>
        </row>
        <row r="673">
          <cell r="B673" t="str">
            <v>JUN 2016</v>
          </cell>
          <cell r="C673" t="str">
            <v>LGUM_429</v>
          </cell>
          <cell r="E673" t="str">
            <v xml:space="preserve">LS </v>
          </cell>
          <cell r="F673">
            <v>10825.67</v>
          </cell>
        </row>
        <row r="674">
          <cell r="B674" t="str">
            <v>JUN 2016</v>
          </cell>
          <cell r="C674" t="str">
            <v>LGUM_430</v>
          </cell>
          <cell r="E674" t="str">
            <v>RLS</v>
          </cell>
          <cell r="F674">
            <v>451.09</v>
          </cell>
        </row>
        <row r="675">
          <cell r="B675" t="str">
            <v>JUN 2016</v>
          </cell>
          <cell r="C675" t="str">
            <v>LGUM_431</v>
          </cell>
          <cell r="E675" t="str">
            <v xml:space="preserve">LS </v>
          </cell>
          <cell r="F675">
            <v>2002.11</v>
          </cell>
        </row>
        <row r="676">
          <cell r="B676" t="str">
            <v>JUN 2016</v>
          </cell>
          <cell r="C676" t="str">
            <v>LGUM_432</v>
          </cell>
          <cell r="E676" t="str">
            <v>RLS</v>
          </cell>
          <cell r="F676">
            <v>372.34</v>
          </cell>
        </row>
        <row r="677">
          <cell r="B677" t="str">
            <v>JUN 2016</v>
          </cell>
          <cell r="C677" t="str">
            <v>LGUM_433</v>
          </cell>
          <cell r="E677" t="str">
            <v xml:space="preserve">LS </v>
          </cell>
          <cell r="F677">
            <v>9921.34</v>
          </cell>
        </row>
        <row r="678">
          <cell r="B678" t="str">
            <v>JUN 2016</v>
          </cell>
          <cell r="C678" t="str">
            <v>LGUM_440</v>
          </cell>
          <cell r="E678" t="str">
            <v xml:space="preserve">LS </v>
          </cell>
          <cell r="F678">
            <v>459.45</v>
          </cell>
        </row>
        <row r="679">
          <cell r="B679" t="str">
            <v>JUN 2016</v>
          </cell>
          <cell r="C679" t="str">
            <v>LGUM_441</v>
          </cell>
          <cell r="E679" t="str">
            <v xml:space="preserve">LS </v>
          </cell>
          <cell r="F679">
            <v>1233.23</v>
          </cell>
        </row>
        <row r="680">
          <cell r="B680" t="str">
            <v>JUN 2016</v>
          </cell>
          <cell r="C680" t="str">
            <v>LGUM_444</v>
          </cell>
          <cell r="E680" t="str">
            <v xml:space="preserve">LS </v>
          </cell>
          <cell r="F680">
            <v>224.85</v>
          </cell>
        </row>
        <row r="681">
          <cell r="B681" t="str">
            <v>JUN 2016</v>
          </cell>
          <cell r="C681" t="str">
            <v>LGUM_445</v>
          </cell>
          <cell r="E681" t="str">
            <v xml:space="preserve">LS </v>
          </cell>
          <cell r="F681">
            <v>465.89</v>
          </cell>
        </row>
        <row r="682">
          <cell r="B682" t="str">
            <v>JUN 2016</v>
          </cell>
          <cell r="C682" t="str">
            <v>LGUM_452</v>
          </cell>
          <cell r="E682" t="str">
            <v xml:space="preserve">LS </v>
          </cell>
          <cell r="F682">
            <v>98572.86</v>
          </cell>
        </row>
        <row r="683">
          <cell r="B683" t="str">
            <v>JUN 2016</v>
          </cell>
          <cell r="C683" t="str">
            <v>LGUM_453</v>
          </cell>
          <cell r="E683" t="str">
            <v xml:space="preserve">LS </v>
          </cell>
          <cell r="F683">
            <v>174472.13</v>
          </cell>
        </row>
        <row r="684">
          <cell r="B684" t="str">
            <v>JUN 2016</v>
          </cell>
          <cell r="C684" t="str">
            <v>LGUM_454</v>
          </cell>
          <cell r="E684" t="str">
            <v xml:space="preserve">LS </v>
          </cell>
          <cell r="F684">
            <v>107726.17</v>
          </cell>
        </row>
        <row r="685">
          <cell r="B685" t="str">
            <v>JUN 2016</v>
          </cell>
          <cell r="C685" t="str">
            <v>LGUM_455</v>
          </cell>
          <cell r="E685" t="str">
            <v xml:space="preserve">LS </v>
          </cell>
          <cell r="F685">
            <v>6334.87</v>
          </cell>
        </row>
        <row r="686">
          <cell r="B686" t="str">
            <v>JUN 2016</v>
          </cell>
          <cell r="C686" t="str">
            <v>LGUM_456</v>
          </cell>
          <cell r="E686" t="str">
            <v xml:space="preserve">LS </v>
          </cell>
          <cell r="F686">
            <v>263743.53000000003</v>
          </cell>
        </row>
        <row r="687">
          <cell r="B687" t="str">
            <v>JUN 2016</v>
          </cell>
          <cell r="C687" t="str">
            <v>LGUM_457</v>
          </cell>
          <cell r="E687" t="str">
            <v xml:space="preserve">LS </v>
          </cell>
          <cell r="F687">
            <v>46159.56</v>
          </cell>
        </row>
        <row r="688">
          <cell r="B688" t="str">
            <v>JUN 2016</v>
          </cell>
          <cell r="C688" t="str">
            <v>LGUM_470</v>
          </cell>
          <cell r="E688" t="str">
            <v xml:space="preserve">LS </v>
          </cell>
          <cell r="F688">
            <v>604.48</v>
          </cell>
        </row>
        <row r="689">
          <cell r="B689" t="str">
            <v>JUN 2016</v>
          </cell>
          <cell r="C689" t="str">
            <v>LGUM_471</v>
          </cell>
          <cell r="E689" t="str">
            <v>RLS</v>
          </cell>
          <cell r="F689">
            <v>133.31</v>
          </cell>
        </row>
        <row r="690">
          <cell r="B690" t="str">
            <v>JUN 2016</v>
          </cell>
          <cell r="C690" t="str">
            <v>LGUM_473</v>
          </cell>
          <cell r="E690" t="str">
            <v xml:space="preserve">LS </v>
          </cell>
          <cell r="F690">
            <v>15210.16</v>
          </cell>
        </row>
        <row r="691">
          <cell r="B691" t="str">
            <v>JUN 2016</v>
          </cell>
          <cell r="C691" t="str">
            <v>LGUM_474</v>
          </cell>
          <cell r="E691" t="str">
            <v>RLS</v>
          </cell>
          <cell r="F691">
            <v>1102.25</v>
          </cell>
        </row>
        <row r="692">
          <cell r="B692" t="str">
            <v>JUN 2016</v>
          </cell>
          <cell r="C692" t="str">
            <v>LGUM_475</v>
          </cell>
          <cell r="E692" t="str">
            <v>RLS</v>
          </cell>
          <cell r="F692">
            <v>61.3</v>
          </cell>
        </row>
        <row r="693">
          <cell r="B693" t="str">
            <v>JUN 2016</v>
          </cell>
          <cell r="C693" t="str">
            <v>LGUM_476</v>
          </cell>
          <cell r="E693" t="str">
            <v xml:space="preserve">LS </v>
          </cell>
          <cell r="F693">
            <v>26261.599999999999</v>
          </cell>
        </row>
        <row r="694">
          <cell r="B694" t="str">
            <v>JUN 2016</v>
          </cell>
          <cell r="C694" t="str">
            <v>LGUM_477</v>
          </cell>
          <cell r="E694" t="str">
            <v>RLS</v>
          </cell>
          <cell r="F694">
            <v>2719.22</v>
          </cell>
        </row>
        <row r="695">
          <cell r="B695" t="str">
            <v>JUN 2016</v>
          </cell>
          <cell r="C695" t="str">
            <v>LGUM_480</v>
          </cell>
          <cell r="E695" t="str">
            <v xml:space="preserve">LS </v>
          </cell>
          <cell r="F695">
            <v>516.47</v>
          </cell>
        </row>
        <row r="696">
          <cell r="B696" t="str">
            <v>JUN 2016</v>
          </cell>
          <cell r="C696" t="str">
            <v>LGUM_481</v>
          </cell>
          <cell r="E696" t="str">
            <v xml:space="preserve">LS </v>
          </cell>
          <cell r="F696">
            <v>175.62</v>
          </cell>
        </row>
        <row r="697">
          <cell r="B697" t="str">
            <v>JUN 2016</v>
          </cell>
          <cell r="C697" t="str">
            <v>LGUM_482</v>
          </cell>
          <cell r="E697" t="str">
            <v xml:space="preserve">LS </v>
          </cell>
          <cell r="F697">
            <v>3520.39</v>
          </cell>
        </row>
        <row r="698">
          <cell r="B698" t="str">
            <v>JUN 2016</v>
          </cell>
          <cell r="C698" t="str">
            <v>LGUM_483</v>
          </cell>
          <cell r="E698" t="str">
            <v xml:space="preserve">LS </v>
          </cell>
          <cell r="F698">
            <v>316.31</v>
          </cell>
        </row>
        <row r="699">
          <cell r="B699" t="str">
            <v>JUN 2016</v>
          </cell>
          <cell r="C699" t="str">
            <v>LGUM_484</v>
          </cell>
          <cell r="E699" t="str">
            <v xml:space="preserve">LS </v>
          </cell>
          <cell r="F699">
            <v>3758.97</v>
          </cell>
        </row>
        <row r="700">
          <cell r="B700" t="str">
            <v>JUL 2016</v>
          </cell>
          <cell r="C700" t="str">
            <v>LEUM_825</v>
          </cell>
          <cell r="E700" t="str">
            <v>EF</v>
          </cell>
          <cell r="F700">
            <v>48365.64</v>
          </cell>
        </row>
        <row r="701">
          <cell r="B701" t="str">
            <v>JUL 2016</v>
          </cell>
          <cell r="C701" t="str">
            <v>LEUM_826</v>
          </cell>
          <cell r="E701" t="str">
            <v>EF</v>
          </cell>
          <cell r="F701">
            <v>872.16</v>
          </cell>
        </row>
        <row r="702">
          <cell r="B702" t="str">
            <v>JUL 2016</v>
          </cell>
          <cell r="C702" t="str">
            <v>LEUM_828</v>
          </cell>
          <cell r="E702" t="str">
            <v>EF</v>
          </cell>
          <cell r="F702">
            <v>2808.4</v>
          </cell>
        </row>
        <row r="703">
          <cell r="B703" t="str">
            <v>JUL 2016</v>
          </cell>
          <cell r="C703" t="str">
            <v>LEUM_829</v>
          </cell>
          <cell r="E703" t="str">
            <v>EF</v>
          </cell>
          <cell r="F703">
            <v>5</v>
          </cell>
        </row>
        <row r="704">
          <cell r="B704" t="str">
            <v>JUL 2016</v>
          </cell>
          <cell r="C704" t="str">
            <v>LGCME000</v>
          </cell>
          <cell r="E704" t="str">
            <v>TS</v>
          </cell>
        </row>
        <row r="705">
          <cell r="B705" t="str">
            <v>JUL 2016</v>
          </cell>
          <cell r="C705" t="str">
            <v>LGCME451</v>
          </cell>
          <cell r="E705" t="str">
            <v>GSS</v>
          </cell>
          <cell r="F705">
            <v>723.02</v>
          </cell>
        </row>
        <row r="706">
          <cell r="B706" t="str">
            <v>JUL 2016</v>
          </cell>
          <cell r="C706" t="str">
            <v>LGCME551</v>
          </cell>
          <cell r="E706" t="str">
            <v>GSS</v>
          </cell>
          <cell r="F706">
            <v>-2298.09</v>
          </cell>
        </row>
        <row r="707">
          <cell r="B707" t="str">
            <v>JUL 2016</v>
          </cell>
          <cell r="C707" t="str">
            <v>LGCME551DS</v>
          </cell>
          <cell r="E707" t="str">
            <v>GSS</v>
          </cell>
          <cell r="F707">
            <v>4512396.25</v>
          </cell>
        </row>
        <row r="708">
          <cell r="B708" t="str">
            <v>JUL 2016</v>
          </cell>
          <cell r="C708" t="str">
            <v>LGCME551UM</v>
          </cell>
          <cell r="E708" t="str">
            <v>GSS</v>
          </cell>
          <cell r="F708">
            <v>4080.93</v>
          </cell>
        </row>
        <row r="709">
          <cell r="B709" t="str">
            <v>JUL 2016</v>
          </cell>
          <cell r="C709" t="str">
            <v>LGCME552</v>
          </cell>
          <cell r="E709" t="str">
            <v>GSS</v>
          </cell>
          <cell r="F709">
            <v>13235.9</v>
          </cell>
        </row>
        <row r="710">
          <cell r="B710" t="str">
            <v>JUL 2016</v>
          </cell>
          <cell r="C710" t="str">
            <v>LGCME557</v>
          </cell>
          <cell r="E710" t="str">
            <v>GSS</v>
          </cell>
          <cell r="F710">
            <v>1446.19</v>
          </cell>
        </row>
        <row r="711">
          <cell r="B711" t="str">
            <v>JUL 2016</v>
          </cell>
          <cell r="C711" t="str">
            <v>LGCME561</v>
          </cell>
          <cell r="E711" t="str">
            <v>PSS</v>
          </cell>
          <cell r="F711">
            <v>-16075.83</v>
          </cell>
        </row>
        <row r="712">
          <cell r="B712" t="str">
            <v>JUL 2016</v>
          </cell>
          <cell r="C712" t="str">
            <v>LGCME561DS</v>
          </cell>
          <cell r="E712" t="str">
            <v>PSS</v>
          </cell>
          <cell r="F712">
            <v>12595276.17</v>
          </cell>
        </row>
        <row r="713">
          <cell r="B713" t="str">
            <v>JUL 2016</v>
          </cell>
          <cell r="C713" t="str">
            <v>LGCME561PF</v>
          </cell>
          <cell r="E713" t="str">
            <v>PSS</v>
          </cell>
          <cell r="F713">
            <v>1920225.63</v>
          </cell>
        </row>
        <row r="714">
          <cell r="B714" t="str">
            <v>JUL 2016</v>
          </cell>
          <cell r="C714" t="str">
            <v>LGCME563DS</v>
          </cell>
          <cell r="E714" t="str">
            <v>PSP</v>
          </cell>
          <cell r="F714">
            <v>750458.4</v>
          </cell>
        </row>
        <row r="715">
          <cell r="B715" t="str">
            <v>JUL 2016</v>
          </cell>
          <cell r="C715" t="str">
            <v>LGCME563PF</v>
          </cell>
          <cell r="E715" t="str">
            <v>PSP</v>
          </cell>
          <cell r="F715">
            <v>420723.84</v>
          </cell>
        </row>
        <row r="716">
          <cell r="B716" t="str">
            <v>JUL 2016</v>
          </cell>
          <cell r="C716" t="str">
            <v>LGCME567</v>
          </cell>
          <cell r="E716" t="str">
            <v>PSS</v>
          </cell>
          <cell r="F716">
            <v>12099.46</v>
          </cell>
        </row>
        <row r="717">
          <cell r="B717" t="str">
            <v>JUL 2016</v>
          </cell>
          <cell r="C717" t="str">
            <v>LGCME567PF</v>
          </cell>
          <cell r="E717" t="str">
            <v>PSS</v>
          </cell>
          <cell r="F717">
            <v>11770.11</v>
          </cell>
        </row>
        <row r="718">
          <cell r="B718" t="str">
            <v>JUL 2016</v>
          </cell>
          <cell r="C718" t="str">
            <v>LGCME591</v>
          </cell>
          <cell r="E718" t="str">
            <v>TODS</v>
          </cell>
          <cell r="F718">
            <v>6001750.1500000004</v>
          </cell>
        </row>
        <row r="719">
          <cell r="B719" t="str">
            <v>JUL 2016</v>
          </cell>
          <cell r="C719" t="str">
            <v>LGCME593</v>
          </cell>
          <cell r="E719" t="str">
            <v>CTODP</v>
          </cell>
          <cell r="F719">
            <v>4208517.08</v>
          </cell>
        </row>
        <row r="720">
          <cell r="B720" t="str">
            <v>JUL 2016</v>
          </cell>
          <cell r="C720" t="str">
            <v>LGCME651</v>
          </cell>
          <cell r="E720" t="str">
            <v>GS3</v>
          </cell>
          <cell r="F720">
            <v>-10125.65</v>
          </cell>
        </row>
        <row r="721">
          <cell r="B721" t="str">
            <v>JUL 2016</v>
          </cell>
          <cell r="C721" t="str">
            <v>LGCME651DS</v>
          </cell>
          <cell r="E721" t="str">
            <v>GS3</v>
          </cell>
          <cell r="F721">
            <v>9917150.6999999993</v>
          </cell>
        </row>
        <row r="722">
          <cell r="B722" t="str">
            <v>JUL 2016</v>
          </cell>
          <cell r="C722" t="str">
            <v>LGCME652</v>
          </cell>
          <cell r="E722" t="str">
            <v>GS3</v>
          </cell>
          <cell r="F722">
            <v>183899.35</v>
          </cell>
        </row>
        <row r="723">
          <cell r="B723" t="str">
            <v>JUL 2016</v>
          </cell>
          <cell r="C723" t="str">
            <v>LGCME657</v>
          </cell>
          <cell r="E723" t="str">
            <v>GS3</v>
          </cell>
          <cell r="F723">
            <v>21798.75</v>
          </cell>
        </row>
        <row r="724">
          <cell r="B724" t="str">
            <v>JUL 2016</v>
          </cell>
          <cell r="C724" t="str">
            <v>LGCME671</v>
          </cell>
          <cell r="E724" t="str">
            <v>LWC</v>
          </cell>
          <cell r="F724">
            <v>305511.36</v>
          </cell>
        </row>
        <row r="725">
          <cell r="B725" t="str">
            <v>JUL 2016</v>
          </cell>
          <cell r="C725" t="str">
            <v>LGCSR790</v>
          </cell>
          <cell r="E725" t="str">
            <v>CSR</v>
          </cell>
          <cell r="F725">
            <v>-329029.44</v>
          </cell>
        </row>
        <row r="726">
          <cell r="B726" t="str">
            <v>JUL 2016</v>
          </cell>
          <cell r="C726" t="str">
            <v>LGINE551DS</v>
          </cell>
          <cell r="E726" t="str">
            <v>GSS</v>
          </cell>
          <cell r="F726">
            <v>20857.330000000002</v>
          </cell>
        </row>
        <row r="727">
          <cell r="B727" t="str">
            <v>JUL 2016</v>
          </cell>
          <cell r="C727" t="str">
            <v>LGINE599</v>
          </cell>
          <cell r="E727" t="str">
            <v>FK</v>
          </cell>
          <cell r="F727">
            <v>712223.77</v>
          </cell>
        </row>
        <row r="728">
          <cell r="B728" t="str">
            <v>JUL 2016</v>
          </cell>
          <cell r="C728" t="str">
            <v>LGINE643</v>
          </cell>
          <cell r="E728" t="str">
            <v>RTS</v>
          </cell>
          <cell r="F728">
            <v>5670070.3899999997</v>
          </cell>
        </row>
        <row r="729">
          <cell r="B729" t="str">
            <v>JUL 2016</v>
          </cell>
          <cell r="C729" t="str">
            <v>LGINE651DS</v>
          </cell>
          <cell r="E729" t="str">
            <v>GS3</v>
          </cell>
          <cell r="F729">
            <v>327409.75</v>
          </cell>
        </row>
        <row r="730">
          <cell r="B730" t="str">
            <v>JUL 2016</v>
          </cell>
          <cell r="C730" t="str">
            <v>LGINE661DS</v>
          </cell>
          <cell r="E730" t="str">
            <v>PSS</v>
          </cell>
          <cell r="F730">
            <v>163228.96</v>
          </cell>
        </row>
        <row r="731">
          <cell r="B731" t="str">
            <v>JUL 2016</v>
          </cell>
          <cell r="C731" t="str">
            <v>LGINE661PD</v>
          </cell>
          <cell r="E731" t="str">
            <v>PSS</v>
          </cell>
          <cell r="F731">
            <v>1647429.09</v>
          </cell>
        </row>
        <row r="732">
          <cell r="B732" t="str">
            <v>JUL 2016</v>
          </cell>
          <cell r="C732" t="str">
            <v>LGINE663PD</v>
          </cell>
          <cell r="E732" t="str">
            <v>PSP</v>
          </cell>
          <cell r="F732">
            <v>53022.35</v>
          </cell>
        </row>
        <row r="733">
          <cell r="B733" t="str">
            <v>JUL 2016</v>
          </cell>
          <cell r="C733" t="str">
            <v>LGINE691</v>
          </cell>
          <cell r="E733" t="str">
            <v>ITODS</v>
          </cell>
          <cell r="F733">
            <v>2093599.62</v>
          </cell>
        </row>
        <row r="734">
          <cell r="B734" t="str">
            <v>JUL 2016</v>
          </cell>
          <cell r="C734" t="str">
            <v>LGINE693</v>
          </cell>
          <cell r="E734" t="str">
            <v>ITODP</v>
          </cell>
          <cell r="F734">
            <v>7892272.21</v>
          </cell>
        </row>
        <row r="735">
          <cell r="B735" t="str">
            <v>JUL 2016</v>
          </cell>
          <cell r="C735" t="str">
            <v>LGMLE570</v>
          </cell>
          <cell r="E735" t="str">
            <v>LE</v>
          </cell>
          <cell r="F735">
            <v>13.72</v>
          </cell>
        </row>
        <row r="736">
          <cell r="B736" t="str">
            <v>JUL 2016</v>
          </cell>
          <cell r="C736" t="str">
            <v>LGMLE571</v>
          </cell>
          <cell r="E736" t="str">
            <v>LE</v>
          </cell>
          <cell r="F736">
            <v>9940.74</v>
          </cell>
        </row>
        <row r="737">
          <cell r="B737" t="str">
            <v>JUL 2016</v>
          </cell>
          <cell r="C737" t="str">
            <v>LGMLE572</v>
          </cell>
          <cell r="E737" t="str">
            <v>LE</v>
          </cell>
          <cell r="F737">
            <v>4787.08</v>
          </cell>
        </row>
        <row r="738">
          <cell r="B738" t="str">
            <v>JUL 2016</v>
          </cell>
          <cell r="C738" t="str">
            <v>LGMLE573</v>
          </cell>
          <cell r="E738" t="str">
            <v>TE</v>
          </cell>
          <cell r="F738">
            <v>18255.34</v>
          </cell>
        </row>
        <row r="739">
          <cell r="B739" t="str">
            <v>JUL 2016</v>
          </cell>
          <cell r="C739" t="str">
            <v>LGMLE574</v>
          </cell>
          <cell r="E739" t="str">
            <v>TE</v>
          </cell>
          <cell r="F739">
            <v>6054.49</v>
          </cell>
        </row>
        <row r="740">
          <cell r="B740" t="str">
            <v>JUL 2016</v>
          </cell>
          <cell r="C740" t="str">
            <v>LGRSE000</v>
          </cell>
          <cell r="E740" t="str">
            <v>TS</v>
          </cell>
        </row>
        <row r="741">
          <cell r="B741" t="str">
            <v>JUL 2016</v>
          </cell>
          <cell r="C741" t="str">
            <v>LGRSE411</v>
          </cell>
          <cell r="E741" t="str">
            <v>RS</v>
          </cell>
          <cell r="F741">
            <v>55938.77</v>
          </cell>
        </row>
        <row r="742">
          <cell r="B742" t="str">
            <v>JUL 2016</v>
          </cell>
          <cell r="C742" t="str">
            <v>LGRSE511</v>
          </cell>
          <cell r="E742" t="str">
            <v>RS</v>
          </cell>
          <cell r="F742">
            <v>48710118.590000004</v>
          </cell>
        </row>
        <row r="743">
          <cell r="B743" t="str">
            <v>JUL 2016</v>
          </cell>
          <cell r="C743" t="str">
            <v>LGRSE519</v>
          </cell>
          <cell r="E743" t="str">
            <v>RS</v>
          </cell>
          <cell r="F743">
            <v>20823.400000000001</v>
          </cell>
        </row>
        <row r="744">
          <cell r="B744" t="str">
            <v>JUL 2016</v>
          </cell>
          <cell r="C744" t="str">
            <v>LGRSE521</v>
          </cell>
          <cell r="E744" t="str">
            <v>RTODE</v>
          </cell>
          <cell r="F744">
            <v>5186.6899999999996</v>
          </cell>
        </row>
        <row r="745">
          <cell r="B745" t="str">
            <v>JUL 2016</v>
          </cell>
          <cell r="C745" t="str">
            <v>LGRSE540</v>
          </cell>
          <cell r="E745" t="str">
            <v>VFD</v>
          </cell>
          <cell r="F745">
            <v>3419.91</v>
          </cell>
        </row>
        <row r="746">
          <cell r="B746" t="str">
            <v>JUL 2016</v>
          </cell>
          <cell r="C746" t="str">
            <v>LGUM_000</v>
          </cell>
          <cell r="E746" t="str">
            <v>TS</v>
          </cell>
        </row>
        <row r="747">
          <cell r="B747" t="str">
            <v>JUL 2016</v>
          </cell>
          <cell r="C747" t="str">
            <v>LGUM_201</v>
          </cell>
          <cell r="E747" t="str">
            <v>RLS</v>
          </cell>
          <cell r="F747">
            <v>664.1</v>
          </cell>
        </row>
        <row r="748">
          <cell r="B748" t="str">
            <v>JUL 2016</v>
          </cell>
          <cell r="C748" t="str">
            <v>LGUM_203</v>
          </cell>
          <cell r="E748" t="str">
            <v>RLS</v>
          </cell>
          <cell r="F748">
            <v>38245.82</v>
          </cell>
        </row>
        <row r="749">
          <cell r="B749" t="str">
            <v>JUL 2016</v>
          </cell>
          <cell r="C749" t="str">
            <v>LGUM_204</v>
          </cell>
          <cell r="E749" t="str">
            <v>RLS</v>
          </cell>
          <cell r="F749">
            <v>48275.23</v>
          </cell>
        </row>
        <row r="750">
          <cell r="B750" t="str">
            <v>JUL 2016</v>
          </cell>
          <cell r="C750" t="str">
            <v>LGUM_206</v>
          </cell>
          <cell r="E750" t="str">
            <v>RLS</v>
          </cell>
          <cell r="F750">
            <v>982.76</v>
          </cell>
        </row>
        <row r="751">
          <cell r="B751" t="str">
            <v>JUL 2016</v>
          </cell>
          <cell r="C751" t="str">
            <v>LGUM_207</v>
          </cell>
          <cell r="E751" t="str">
            <v>RLS</v>
          </cell>
          <cell r="F751">
            <v>11695.18</v>
          </cell>
        </row>
        <row r="752">
          <cell r="B752" t="str">
            <v>JUL 2016</v>
          </cell>
          <cell r="C752" t="str">
            <v>LGUM_208</v>
          </cell>
          <cell r="E752" t="str">
            <v>RLS</v>
          </cell>
          <cell r="F752">
            <v>20587.54</v>
          </cell>
        </row>
        <row r="753">
          <cell r="B753" t="str">
            <v>JUL 2016</v>
          </cell>
          <cell r="C753" t="str">
            <v>LGUM_209</v>
          </cell>
          <cell r="E753" t="str">
            <v>RLS</v>
          </cell>
          <cell r="F753">
            <v>943.5</v>
          </cell>
        </row>
        <row r="754">
          <cell r="B754" t="str">
            <v>JUL 2016</v>
          </cell>
          <cell r="C754" t="str">
            <v>LGUM_210</v>
          </cell>
          <cell r="E754" t="str">
            <v>RLS</v>
          </cell>
          <cell r="F754">
            <v>9250.9599999999991</v>
          </cell>
        </row>
        <row r="755">
          <cell r="B755" t="str">
            <v>JUL 2016</v>
          </cell>
          <cell r="C755" t="str">
            <v>LGUM_252</v>
          </cell>
          <cell r="E755" t="str">
            <v>RLS</v>
          </cell>
          <cell r="F755">
            <v>39349.81</v>
          </cell>
        </row>
        <row r="756">
          <cell r="B756" t="str">
            <v>JUL 2016</v>
          </cell>
          <cell r="C756" t="str">
            <v>LGUM_266</v>
          </cell>
          <cell r="E756" t="str">
            <v>RLS</v>
          </cell>
          <cell r="F756">
            <v>61180.49</v>
          </cell>
        </row>
        <row r="757">
          <cell r="B757" t="str">
            <v>JUL 2016</v>
          </cell>
          <cell r="C757" t="str">
            <v>LGUM_267</v>
          </cell>
          <cell r="E757" t="str">
            <v>RLS</v>
          </cell>
          <cell r="F757">
            <v>75379.61</v>
          </cell>
        </row>
        <row r="758">
          <cell r="B758" t="str">
            <v>JUL 2016</v>
          </cell>
          <cell r="C758" t="str">
            <v>LGUM_274</v>
          </cell>
          <cell r="E758" t="str">
            <v>RLS</v>
          </cell>
          <cell r="F758">
            <v>323949.81</v>
          </cell>
        </row>
        <row r="759">
          <cell r="B759" t="str">
            <v>JUL 2016</v>
          </cell>
          <cell r="C759" t="str">
            <v>LGUM_275</v>
          </cell>
          <cell r="E759" t="str">
            <v>RLS</v>
          </cell>
          <cell r="F759">
            <v>13173.23</v>
          </cell>
        </row>
        <row r="760">
          <cell r="B760" t="str">
            <v>JUL 2016</v>
          </cell>
          <cell r="C760" t="str">
            <v>LGUM_276</v>
          </cell>
          <cell r="E760" t="str">
            <v>RLS</v>
          </cell>
          <cell r="F760">
            <v>21783.95</v>
          </cell>
        </row>
        <row r="761">
          <cell r="B761" t="str">
            <v>JUL 2016</v>
          </cell>
          <cell r="C761" t="str">
            <v>LGUM_277</v>
          </cell>
          <cell r="E761" t="str">
            <v>RLS</v>
          </cell>
          <cell r="F761">
            <v>56397.81</v>
          </cell>
        </row>
        <row r="762">
          <cell r="B762" t="str">
            <v>JUL 2016</v>
          </cell>
          <cell r="C762" t="str">
            <v>LGUM_278</v>
          </cell>
          <cell r="E762" t="str">
            <v>RLS</v>
          </cell>
          <cell r="F762">
            <v>792.58</v>
          </cell>
        </row>
        <row r="763">
          <cell r="B763" t="str">
            <v>JUL 2016</v>
          </cell>
          <cell r="C763" t="str">
            <v>LGUM_279</v>
          </cell>
          <cell r="E763" t="str">
            <v>RLS</v>
          </cell>
          <cell r="F763">
            <v>279.19</v>
          </cell>
        </row>
        <row r="764">
          <cell r="B764" t="str">
            <v>JUL 2016</v>
          </cell>
          <cell r="C764" t="str">
            <v>LGUM_280</v>
          </cell>
          <cell r="E764" t="str">
            <v>RLS</v>
          </cell>
          <cell r="F764">
            <v>1755.38</v>
          </cell>
        </row>
        <row r="765">
          <cell r="B765" t="str">
            <v>JUL 2016</v>
          </cell>
          <cell r="C765" t="str">
            <v>LGUM_281</v>
          </cell>
          <cell r="E765" t="str">
            <v>RLS</v>
          </cell>
          <cell r="F765">
            <v>9413.18</v>
          </cell>
        </row>
        <row r="766">
          <cell r="B766" t="str">
            <v>JUL 2016</v>
          </cell>
          <cell r="C766" t="str">
            <v>LGUM_282</v>
          </cell>
          <cell r="E766" t="str">
            <v>RLS</v>
          </cell>
          <cell r="F766">
            <v>3321.52</v>
          </cell>
        </row>
        <row r="767">
          <cell r="B767" t="str">
            <v>JUL 2016</v>
          </cell>
          <cell r="C767" t="str">
            <v>LGUM_283</v>
          </cell>
          <cell r="E767" t="str">
            <v>RLS</v>
          </cell>
          <cell r="F767">
            <v>3638.09</v>
          </cell>
        </row>
        <row r="768">
          <cell r="B768" t="str">
            <v>JUL 2016</v>
          </cell>
          <cell r="C768" t="str">
            <v>LGUM_314</v>
          </cell>
          <cell r="E768" t="str">
            <v>RLS</v>
          </cell>
          <cell r="F768">
            <v>9300.7999999999993</v>
          </cell>
        </row>
        <row r="769">
          <cell r="B769" t="str">
            <v>JUL 2016</v>
          </cell>
          <cell r="C769" t="str">
            <v>LGUM_315</v>
          </cell>
          <cell r="E769" t="str">
            <v>RLS</v>
          </cell>
          <cell r="F769">
            <v>11092.77</v>
          </cell>
        </row>
        <row r="770">
          <cell r="B770" t="str">
            <v>JUL 2016</v>
          </cell>
          <cell r="C770" t="str">
            <v>LGUM_318</v>
          </cell>
          <cell r="E770" t="str">
            <v>RLS</v>
          </cell>
          <cell r="F770">
            <v>890.68</v>
          </cell>
        </row>
        <row r="771">
          <cell r="B771" t="str">
            <v>JUL 2016</v>
          </cell>
          <cell r="C771" t="str">
            <v>LGUM_348</v>
          </cell>
          <cell r="E771" t="str">
            <v>RLS</v>
          </cell>
          <cell r="F771">
            <v>562.42999999999995</v>
          </cell>
        </row>
        <row r="772">
          <cell r="B772" t="str">
            <v>JUL 2016</v>
          </cell>
          <cell r="C772" t="str">
            <v>LGUM_349</v>
          </cell>
          <cell r="E772" t="str">
            <v>RLS</v>
          </cell>
          <cell r="F772">
            <v>169.73</v>
          </cell>
        </row>
        <row r="773">
          <cell r="B773" t="str">
            <v>JUL 2016</v>
          </cell>
          <cell r="C773" t="str">
            <v>LGUM_400</v>
          </cell>
          <cell r="E773" t="str">
            <v xml:space="preserve">LS </v>
          </cell>
          <cell r="F773">
            <v>1570.75</v>
          </cell>
        </row>
        <row r="774">
          <cell r="B774" t="str">
            <v>JUL 2016</v>
          </cell>
          <cell r="C774" t="str">
            <v>LGUM_401</v>
          </cell>
          <cell r="E774" t="str">
            <v xml:space="preserve">LS </v>
          </cell>
          <cell r="F774">
            <v>981.9</v>
          </cell>
        </row>
        <row r="775">
          <cell r="B775" t="str">
            <v>JUL 2016</v>
          </cell>
          <cell r="C775" t="str">
            <v>LGUM_412</v>
          </cell>
          <cell r="E775" t="str">
            <v xml:space="preserve">LS </v>
          </cell>
          <cell r="F775">
            <v>4799.21</v>
          </cell>
        </row>
        <row r="776">
          <cell r="B776" t="str">
            <v>JUL 2016</v>
          </cell>
          <cell r="C776" t="str">
            <v>LGUM_413</v>
          </cell>
          <cell r="E776" t="str">
            <v xml:space="preserve">LS </v>
          </cell>
          <cell r="F776">
            <v>59983.68</v>
          </cell>
        </row>
        <row r="777">
          <cell r="B777" t="str">
            <v>JUL 2016</v>
          </cell>
          <cell r="C777" t="str">
            <v>LGUM_415</v>
          </cell>
          <cell r="E777" t="str">
            <v xml:space="preserve">LS </v>
          </cell>
          <cell r="F777">
            <v>1044.46</v>
          </cell>
        </row>
        <row r="778">
          <cell r="B778" t="str">
            <v>JUL 2016</v>
          </cell>
          <cell r="C778" t="str">
            <v>LGUM_416</v>
          </cell>
          <cell r="E778" t="str">
            <v xml:space="preserve">LS </v>
          </cell>
          <cell r="F778">
            <v>49848.2</v>
          </cell>
        </row>
        <row r="779">
          <cell r="B779" t="str">
            <v>JUL 2016</v>
          </cell>
          <cell r="C779" t="str">
            <v>LGUM_417</v>
          </cell>
          <cell r="E779" t="str">
            <v>RLS</v>
          </cell>
          <cell r="F779">
            <v>1270.08</v>
          </cell>
        </row>
        <row r="780">
          <cell r="B780" t="str">
            <v>JUL 2016</v>
          </cell>
          <cell r="C780" t="str">
            <v>LGUM_419</v>
          </cell>
          <cell r="E780" t="str">
            <v>RLS</v>
          </cell>
          <cell r="F780">
            <v>3271.68</v>
          </cell>
        </row>
        <row r="781">
          <cell r="B781" t="str">
            <v>JUL 2016</v>
          </cell>
          <cell r="C781" t="str">
            <v>LGUM_420</v>
          </cell>
          <cell r="E781" t="str">
            <v xml:space="preserve">LS </v>
          </cell>
          <cell r="F781">
            <v>2001.34</v>
          </cell>
        </row>
        <row r="782">
          <cell r="B782" t="str">
            <v>JUL 2016</v>
          </cell>
          <cell r="C782" t="str">
            <v>LGUM_421</v>
          </cell>
          <cell r="E782" t="str">
            <v xml:space="preserve">LS </v>
          </cell>
          <cell r="F782">
            <v>7797.24</v>
          </cell>
        </row>
        <row r="783">
          <cell r="B783" t="str">
            <v>JUL 2016</v>
          </cell>
          <cell r="C783" t="str">
            <v>LGUM_422</v>
          </cell>
          <cell r="E783" t="str">
            <v xml:space="preserve">LS </v>
          </cell>
          <cell r="F783">
            <v>18312.38</v>
          </cell>
        </row>
        <row r="784">
          <cell r="B784" t="str">
            <v>JUL 2016</v>
          </cell>
          <cell r="C784" t="str">
            <v>LGUM_423</v>
          </cell>
          <cell r="E784" t="str">
            <v xml:space="preserve">LS </v>
          </cell>
          <cell r="F784">
            <v>600.02</v>
          </cell>
        </row>
        <row r="785">
          <cell r="B785" t="str">
            <v>JUL 2016</v>
          </cell>
          <cell r="C785" t="str">
            <v>LGUM_424</v>
          </cell>
          <cell r="E785" t="str">
            <v xml:space="preserve">LS </v>
          </cell>
          <cell r="F785">
            <v>19248.64</v>
          </cell>
        </row>
        <row r="786">
          <cell r="B786" t="str">
            <v>JUL 2016</v>
          </cell>
          <cell r="C786" t="str">
            <v>LGUM_425</v>
          </cell>
          <cell r="E786" t="str">
            <v xml:space="preserve">LS </v>
          </cell>
          <cell r="F786">
            <v>1136.78</v>
          </cell>
        </row>
        <row r="787">
          <cell r="B787" t="str">
            <v>JUL 2016</v>
          </cell>
          <cell r="C787" t="str">
            <v>LGUM_426</v>
          </cell>
          <cell r="E787" t="str">
            <v>RLS</v>
          </cell>
          <cell r="F787">
            <v>1221.73</v>
          </cell>
        </row>
        <row r="788">
          <cell r="B788" t="str">
            <v>JUL 2016</v>
          </cell>
          <cell r="C788" t="str">
            <v>LGUM_427</v>
          </cell>
          <cell r="E788" t="str">
            <v xml:space="preserve">LS </v>
          </cell>
          <cell r="F788">
            <v>2110.0300000000002</v>
          </cell>
        </row>
        <row r="789">
          <cell r="B789" t="str">
            <v>JUL 2016</v>
          </cell>
          <cell r="C789" t="str">
            <v>LGUM_428</v>
          </cell>
          <cell r="E789" t="str">
            <v>RLS</v>
          </cell>
          <cell r="F789">
            <v>11324.32</v>
          </cell>
        </row>
        <row r="790">
          <cell r="B790" t="str">
            <v>JUL 2016</v>
          </cell>
          <cell r="C790" t="str">
            <v>LGUM_429</v>
          </cell>
          <cell r="E790" t="str">
            <v xml:space="preserve">LS </v>
          </cell>
          <cell r="F790">
            <v>10893.95</v>
          </cell>
        </row>
        <row r="791">
          <cell r="B791" t="str">
            <v>JUL 2016</v>
          </cell>
          <cell r="C791" t="str">
            <v>LGUM_430</v>
          </cell>
          <cell r="E791" t="str">
            <v>RLS</v>
          </cell>
          <cell r="F791">
            <v>454.12</v>
          </cell>
        </row>
        <row r="792">
          <cell r="B792" t="str">
            <v>JUL 2016</v>
          </cell>
          <cell r="C792" t="str">
            <v>LGUM_431</v>
          </cell>
          <cell r="E792" t="str">
            <v xml:space="preserve">LS </v>
          </cell>
          <cell r="F792">
            <v>2015.1</v>
          </cell>
        </row>
        <row r="793">
          <cell r="B793" t="str">
            <v>JUL 2016</v>
          </cell>
          <cell r="C793" t="str">
            <v>LGUM_432</v>
          </cell>
          <cell r="E793" t="str">
            <v>RLS</v>
          </cell>
          <cell r="F793">
            <v>374.84</v>
          </cell>
        </row>
        <row r="794">
          <cell r="B794" t="str">
            <v>JUL 2016</v>
          </cell>
          <cell r="C794" t="str">
            <v>LGUM_433</v>
          </cell>
          <cell r="E794" t="str">
            <v xml:space="preserve">LS </v>
          </cell>
          <cell r="F794">
            <v>8614.77</v>
          </cell>
        </row>
        <row r="795">
          <cell r="B795" t="str">
            <v>JUL 2016</v>
          </cell>
          <cell r="C795" t="str">
            <v>LGUM_440</v>
          </cell>
          <cell r="E795" t="str">
            <v xml:space="preserve">LS </v>
          </cell>
          <cell r="F795">
            <v>535.16999999999996</v>
          </cell>
        </row>
        <row r="796">
          <cell r="B796" t="str">
            <v>JUL 2016</v>
          </cell>
          <cell r="C796" t="str">
            <v>LGUM_441</v>
          </cell>
          <cell r="E796" t="str">
            <v xml:space="preserve">LS </v>
          </cell>
          <cell r="F796">
            <v>1243.1099999999999</v>
          </cell>
        </row>
        <row r="797">
          <cell r="B797" t="str">
            <v>JUL 2016</v>
          </cell>
          <cell r="C797" t="str">
            <v>LGUM_444</v>
          </cell>
          <cell r="E797" t="str">
            <v xml:space="preserve">LS </v>
          </cell>
          <cell r="F797">
            <v>249.2</v>
          </cell>
        </row>
        <row r="798">
          <cell r="B798" t="str">
            <v>JUL 2016</v>
          </cell>
          <cell r="C798" t="str">
            <v>LGUM_445</v>
          </cell>
          <cell r="E798" t="str">
            <v xml:space="preserve">LS </v>
          </cell>
          <cell r="F798">
            <v>469.08</v>
          </cell>
        </row>
        <row r="799">
          <cell r="B799" t="str">
            <v>JUL 2016</v>
          </cell>
          <cell r="C799" t="str">
            <v>LGUM_452</v>
          </cell>
          <cell r="E799" t="str">
            <v xml:space="preserve">LS </v>
          </cell>
          <cell r="F799">
            <v>99900.3</v>
          </cell>
        </row>
        <row r="800">
          <cell r="B800" t="str">
            <v>JUL 2016</v>
          </cell>
          <cell r="C800" t="str">
            <v>LGUM_453</v>
          </cell>
          <cell r="E800" t="str">
            <v xml:space="preserve">LS </v>
          </cell>
          <cell r="F800">
            <v>176608.98</v>
          </cell>
        </row>
        <row r="801">
          <cell r="B801" t="str">
            <v>JUL 2016</v>
          </cell>
          <cell r="C801" t="str">
            <v>LGUM_454</v>
          </cell>
          <cell r="E801" t="str">
            <v xml:space="preserve">LS </v>
          </cell>
          <cell r="F801">
            <v>108713.38</v>
          </cell>
        </row>
        <row r="802">
          <cell r="B802" t="str">
            <v>JUL 2016</v>
          </cell>
          <cell r="C802" t="str">
            <v>LGUM_455</v>
          </cell>
          <cell r="E802" t="str">
            <v xml:space="preserve">LS </v>
          </cell>
          <cell r="F802">
            <v>6301.75</v>
          </cell>
        </row>
        <row r="803">
          <cell r="B803" t="str">
            <v>JUL 2016</v>
          </cell>
          <cell r="C803" t="str">
            <v>LGUM_456</v>
          </cell>
          <cell r="E803" t="str">
            <v xml:space="preserve">LS </v>
          </cell>
          <cell r="F803">
            <v>263688.82</v>
          </cell>
        </row>
        <row r="804">
          <cell r="B804" t="str">
            <v>JUL 2016</v>
          </cell>
          <cell r="C804" t="str">
            <v>LGUM_457</v>
          </cell>
          <cell r="E804" t="str">
            <v xml:space="preserve">LS </v>
          </cell>
          <cell r="F804">
            <v>46313.1</v>
          </cell>
        </row>
        <row r="805">
          <cell r="B805" t="str">
            <v>JUL 2016</v>
          </cell>
          <cell r="C805" t="str">
            <v>LGUM_470</v>
          </cell>
          <cell r="E805" t="str">
            <v xml:space="preserve">LS </v>
          </cell>
          <cell r="F805">
            <v>661.69</v>
          </cell>
        </row>
        <row r="806">
          <cell r="B806" t="str">
            <v>JUL 2016</v>
          </cell>
          <cell r="C806" t="str">
            <v>LGUM_471</v>
          </cell>
          <cell r="E806" t="str">
            <v>RLS</v>
          </cell>
          <cell r="F806">
            <v>134.36000000000001</v>
          </cell>
        </row>
        <row r="807">
          <cell r="B807" t="str">
            <v>JUL 2016</v>
          </cell>
          <cell r="C807" t="str">
            <v>LGUM_473</v>
          </cell>
          <cell r="E807" t="str">
            <v xml:space="preserve">LS </v>
          </cell>
          <cell r="F807">
            <v>15361.17</v>
          </cell>
        </row>
        <row r="808">
          <cell r="B808" t="str">
            <v>JUL 2016</v>
          </cell>
          <cell r="C808" t="str">
            <v>LGUM_474</v>
          </cell>
          <cell r="E808" t="str">
            <v>RLS</v>
          </cell>
          <cell r="F808">
            <v>1110.76</v>
          </cell>
        </row>
        <row r="809">
          <cell r="B809" t="str">
            <v>JUL 2016</v>
          </cell>
          <cell r="C809" t="str">
            <v>LGUM_475</v>
          </cell>
          <cell r="E809" t="str">
            <v>RLS</v>
          </cell>
          <cell r="F809">
            <v>61.74</v>
          </cell>
        </row>
        <row r="810">
          <cell r="B810" t="str">
            <v>JUL 2016</v>
          </cell>
          <cell r="C810" t="str">
            <v>LGUM_476</v>
          </cell>
          <cell r="E810" t="str">
            <v xml:space="preserve">LS </v>
          </cell>
          <cell r="F810">
            <v>25191.3</v>
          </cell>
        </row>
        <row r="811">
          <cell r="B811" t="str">
            <v>JUL 2016</v>
          </cell>
          <cell r="C811" t="str">
            <v>LGUM_477</v>
          </cell>
          <cell r="E811" t="str">
            <v>RLS</v>
          </cell>
          <cell r="F811">
            <v>2929.66</v>
          </cell>
        </row>
        <row r="812">
          <cell r="B812" t="str">
            <v>JUL 2016</v>
          </cell>
          <cell r="C812" t="str">
            <v>LGUM_480</v>
          </cell>
          <cell r="E812" t="str">
            <v xml:space="preserve">LS </v>
          </cell>
          <cell r="F812">
            <v>597.89</v>
          </cell>
        </row>
        <row r="813">
          <cell r="B813" t="str">
            <v>JUL 2016</v>
          </cell>
          <cell r="C813" t="str">
            <v>LGUM_481</v>
          </cell>
          <cell r="E813" t="str">
            <v xml:space="preserve">LS </v>
          </cell>
          <cell r="F813">
            <v>270.06</v>
          </cell>
        </row>
        <row r="814">
          <cell r="B814" t="str">
            <v>JUL 2016</v>
          </cell>
          <cell r="C814" t="str">
            <v>LGUM_482</v>
          </cell>
          <cell r="E814" t="str">
            <v xml:space="preserve">LS </v>
          </cell>
          <cell r="F814">
            <v>3865.37</v>
          </cell>
        </row>
        <row r="815">
          <cell r="B815" t="str">
            <v>JUL 2016</v>
          </cell>
          <cell r="C815" t="str">
            <v>LGUM_483</v>
          </cell>
          <cell r="E815" t="str">
            <v xml:space="preserve">LS </v>
          </cell>
          <cell r="F815">
            <v>325.29000000000002</v>
          </cell>
        </row>
        <row r="816">
          <cell r="B816" t="str">
            <v>JUL 2016</v>
          </cell>
          <cell r="C816" t="str">
            <v>LGUM_484</v>
          </cell>
          <cell r="E816" t="str">
            <v xml:space="preserve">LS </v>
          </cell>
          <cell r="F816">
            <v>3857.7</v>
          </cell>
        </row>
        <row r="817">
          <cell r="B817" t="str">
            <v>AUG 2016</v>
          </cell>
          <cell r="C817" t="str">
            <v>LEUM_825</v>
          </cell>
          <cell r="E817" t="str">
            <v>EF</v>
          </cell>
          <cell r="F817">
            <v>48365.64</v>
          </cell>
        </row>
        <row r="818">
          <cell r="B818" t="str">
            <v>AUG 2016</v>
          </cell>
          <cell r="C818" t="str">
            <v>LEUM_826</v>
          </cell>
          <cell r="E818" t="str">
            <v>EF</v>
          </cell>
          <cell r="F818">
            <v>872.16</v>
          </cell>
        </row>
        <row r="819">
          <cell r="B819" t="str">
            <v>AUG 2016</v>
          </cell>
          <cell r="C819" t="str">
            <v>LEUM_828</v>
          </cell>
          <cell r="E819" t="str">
            <v>EF</v>
          </cell>
          <cell r="F819">
            <v>2811.7</v>
          </cell>
        </row>
        <row r="820">
          <cell r="B820" t="str">
            <v>AUG 2016</v>
          </cell>
          <cell r="C820" t="str">
            <v>LEUM_829</v>
          </cell>
          <cell r="E820" t="str">
            <v>EF</v>
          </cell>
          <cell r="F820">
            <v>5</v>
          </cell>
        </row>
        <row r="821">
          <cell r="B821" t="str">
            <v>AUG 2016</v>
          </cell>
          <cell r="C821" t="str">
            <v>LGCME000</v>
          </cell>
          <cell r="E821" t="str">
            <v>TS</v>
          </cell>
        </row>
        <row r="822">
          <cell r="B822" t="str">
            <v>AUG 2016</v>
          </cell>
          <cell r="C822" t="str">
            <v>LGCME451</v>
          </cell>
          <cell r="E822" t="str">
            <v>GSS</v>
          </cell>
          <cell r="F822">
            <v>704.69</v>
          </cell>
        </row>
        <row r="823">
          <cell r="B823" t="str">
            <v>AUG 2016</v>
          </cell>
          <cell r="C823" t="str">
            <v>LGCME551</v>
          </cell>
          <cell r="E823" t="str">
            <v>GSS</v>
          </cell>
          <cell r="F823">
            <v>-3863.1</v>
          </cell>
        </row>
        <row r="824">
          <cell r="B824" t="str">
            <v>AUG 2016</v>
          </cell>
          <cell r="C824" t="str">
            <v>LGCME551DS</v>
          </cell>
          <cell r="E824" t="str">
            <v>GSS</v>
          </cell>
          <cell r="F824">
            <v>4653317.6399999997</v>
          </cell>
        </row>
        <row r="825">
          <cell r="B825" t="str">
            <v>AUG 2016</v>
          </cell>
          <cell r="C825" t="str">
            <v>LGCME551UM</v>
          </cell>
          <cell r="E825" t="str">
            <v>GSS</v>
          </cell>
          <cell r="F825">
            <v>4123.9799999999996</v>
          </cell>
        </row>
        <row r="826">
          <cell r="B826" t="str">
            <v>AUG 2016</v>
          </cell>
          <cell r="C826" t="str">
            <v>LGCME552</v>
          </cell>
          <cell r="E826" t="str">
            <v>GSS</v>
          </cell>
          <cell r="F826">
            <v>14605.57</v>
          </cell>
        </row>
        <row r="827">
          <cell r="B827" t="str">
            <v>AUG 2016</v>
          </cell>
          <cell r="C827" t="str">
            <v>LGCME557</v>
          </cell>
          <cell r="E827" t="str">
            <v>GSS</v>
          </cell>
          <cell r="F827">
            <v>1724.9</v>
          </cell>
        </row>
        <row r="828">
          <cell r="B828" t="str">
            <v>AUG 2016</v>
          </cell>
          <cell r="C828" t="str">
            <v>LGCME561</v>
          </cell>
          <cell r="E828" t="str">
            <v>PSS</v>
          </cell>
          <cell r="F828">
            <v>-2825.43</v>
          </cell>
        </row>
        <row r="829">
          <cell r="B829" t="str">
            <v>AUG 2016</v>
          </cell>
          <cell r="C829" t="str">
            <v>LGCME561DS</v>
          </cell>
          <cell r="E829" t="str">
            <v>PSS</v>
          </cell>
          <cell r="F829">
            <v>13612589.359999999</v>
          </cell>
        </row>
        <row r="830">
          <cell r="B830" t="str">
            <v>AUG 2016</v>
          </cell>
          <cell r="C830" t="str">
            <v>LGCME561PF</v>
          </cell>
          <cell r="E830" t="str">
            <v>PSS</v>
          </cell>
          <cell r="F830">
            <v>2016216.57</v>
          </cell>
        </row>
        <row r="831">
          <cell r="B831" t="str">
            <v>AUG 2016</v>
          </cell>
          <cell r="C831" t="str">
            <v>LGCME563DS</v>
          </cell>
          <cell r="E831" t="str">
            <v>PSP</v>
          </cell>
          <cell r="F831">
            <v>731488.26</v>
          </cell>
        </row>
        <row r="832">
          <cell r="B832" t="str">
            <v>AUG 2016</v>
          </cell>
          <cell r="C832" t="str">
            <v>LGCME563PF</v>
          </cell>
          <cell r="E832" t="str">
            <v>PSP</v>
          </cell>
          <cell r="F832">
            <v>448816.56</v>
          </cell>
        </row>
        <row r="833">
          <cell r="B833" t="str">
            <v>AUG 2016</v>
          </cell>
          <cell r="C833" t="str">
            <v>LGCME567</v>
          </cell>
          <cell r="E833" t="str">
            <v>PSS</v>
          </cell>
          <cell r="F833">
            <v>12159.34</v>
          </cell>
        </row>
        <row r="834">
          <cell r="B834" t="str">
            <v>AUG 2016</v>
          </cell>
          <cell r="C834" t="str">
            <v>LGCME567PF</v>
          </cell>
          <cell r="E834" t="str">
            <v>PSS</v>
          </cell>
          <cell r="F834">
            <v>11763.37</v>
          </cell>
        </row>
        <row r="835">
          <cell r="B835" t="str">
            <v>AUG 2016</v>
          </cell>
          <cell r="C835" t="str">
            <v>LGCME591</v>
          </cell>
          <cell r="E835" t="str">
            <v>TODS</v>
          </cell>
          <cell r="F835">
            <v>6394227.5099999998</v>
          </cell>
        </row>
        <row r="836">
          <cell r="B836" t="str">
            <v>AUG 2016</v>
          </cell>
          <cell r="C836" t="str">
            <v>LGCME593</v>
          </cell>
          <cell r="E836" t="str">
            <v>CTODP</v>
          </cell>
          <cell r="F836">
            <v>4496512.3899999997</v>
          </cell>
        </row>
        <row r="837">
          <cell r="B837" t="str">
            <v>AUG 2016</v>
          </cell>
          <cell r="C837" t="str">
            <v>LGCME651</v>
          </cell>
          <cell r="E837" t="str">
            <v>GS3</v>
          </cell>
          <cell r="F837">
            <v>-492.21</v>
          </cell>
        </row>
        <row r="838">
          <cell r="B838" t="str">
            <v>AUG 2016</v>
          </cell>
          <cell r="C838" t="str">
            <v>LGCME651DS</v>
          </cell>
          <cell r="E838" t="str">
            <v>GS3</v>
          </cell>
          <cell r="F838">
            <v>10489330.23</v>
          </cell>
        </row>
        <row r="839">
          <cell r="B839" t="str">
            <v>AUG 2016</v>
          </cell>
          <cell r="C839" t="str">
            <v>LGCME652</v>
          </cell>
          <cell r="E839" t="str">
            <v>GS3</v>
          </cell>
          <cell r="F839">
            <v>197123.87</v>
          </cell>
        </row>
        <row r="840">
          <cell r="B840" t="str">
            <v>AUG 2016</v>
          </cell>
          <cell r="C840" t="str">
            <v>LGCME657</v>
          </cell>
          <cell r="E840" t="str">
            <v>GS3</v>
          </cell>
          <cell r="F840">
            <v>25442.1</v>
          </cell>
        </row>
        <row r="841">
          <cell r="B841" t="str">
            <v>AUG 2016</v>
          </cell>
          <cell r="C841" t="str">
            <v>LGCME671</v>
          </cell>
          <cell r="E841" t="str">
            <v>LWC</v>
          </cell>
          <cell r="F841">
            <v>294227.63</v>
          </cell>
        </row>
        <row r="842">
          <cell r="B842" t="str">
            <v>AUG 2016</v>
          </cell>
          <cell r="C842" t="str">
            <v>LGCSR790</v>
          </cell>
          <cell r="E842" t="str">
            <v>CSR</v>
          </cell>
          <cell r="F842">
            <v>-327783.87</v>
          </cell>
        </row>
        <row r="843">
          <cell r="B843" t="str">
            <v>AUG 2016</v>
          </cell>
          <cell r="C843" t="str">
            <v>LGINE000</v>
          </cell>
          <cell r="E843" t="str">
            <v>TS</v>
          </cell>
        </row>
        <row r="844">
          <cell r="B844" t="str">
            <v>AUG 2016</v>
          </cell>
          <cell r="C844" t="str">
            <v>LGINE551DS</v>
          </cell>
          <cell r="E844" t="str">
            <v>GSS</v>
          </cell>
          <cell r="F844">
            <v>20521.419999999998</v>
          </cell>
        </row>
        <row r="845">
          <cell r="B845" t="str">
            <v>AUG 2016</v>
          </cell>
          <cell r="C845" t="str">
            <v>LGINE599</v>
          </cell>
          <cell r="E845" t="str">
            <v>FK</v>
          </cell>
          <cell r="F845">
            <v>790309.01</v>
          </cell>
        </row>
        <row r="846">
          <cell r="B846" t="str">
            <v>AUG 2016</v>
          </cell>
          <cell r="C846" t="str">
            <v>LGINE643</v>
          </cell>
          <cell r="E846" t="str">
            <v>RTS</v>
          </cell>
          <cell r="F846">
            <v>5390911.8600000003</v>
          </cell>
        </row>
        <row r="847">
          <cell r="B847" t="str">
            <v>AUG 2016</v>
          </cell>
          <cell r="C847" t="str">
            <v>LGINE651DS</v>
          </cell>
          <cell r="E847" t="str">
            <v>GS3</v>
          </cell>
          <cell r="F847">
            <v>338874.45</v>
          </cell>
        </row>
        <row r="848">
          <cell r="B848" t="str">
            <v>AUG 2016</v>
          </cell>
          <cell r="C848" t="str">
            <v>LGINE661DS</v>
          </cell>
          <cell r="E848" t="str">
            <v>PSS</v>
          </cell>
          <cell r="F848">
            <v>175356.16</v>
          </cell>
        </row>
        <row r="849">
          <cell r="B849" t="str">
            <v>AUG 2016</v>
          </cell>
          <cell r="C849" t="str">
            <v>LGINE661PD</v>
          </cell>
          <cell r="E849" t="str">
            <v>PSS</v>
          </cell>
          <cell r="F849">
            <v>1705405.33</v>
          </cell>
        </row>
        <row r="850">
          <cell r="B850" t="str">
            <v>AUG 2016</v>
          </cell>
          <cell r="C850" t="str">
            <v>LGINE663PD</v>
          </cell>
          <cell r="E850" t="str">
            <v>PSP</v>
          </cell>
          <cell r="F850">
            <v>50574.38</v>
          </cell>
        </row>
        <row r="851">
          <cell r="B851" t="str">
            <v>AUG 2016</v>
          </cell>
          <cell r="C851" t="str">
            <v>LGINE691</v>
          </cell>
          <cell r="E851" t="str">
            <v>ITODS</v>
          </cell>
          <cell r="F851">
            <v>2116825.89</v>
          </cell>
        </row>
        <row r="852">
          <cell r="B852" t="str">
            <v>AUG 2016</v>
          </cell>
          <cell r="C852" t="str">
            <v>LGINE693</v>
          </cell>
          <cell r="E852" t="str">
            <v>ITODP</v>
          </cell>
          <cell r="F852">
            <v>6797171.7699999996</v>
          </cell>
        </row>
        <row r="853">
          <cell r="B853" t="str">
            <v>AUG 2016</v>
          </cell>
          <cell r="C853" t="str">
            <v>LGMLE570</v>
          </cell>
          <cell r="E853" t="str">
            <v>LE</v>
          </cell>
          <cell r="F853">
            <v>13.9</v>
          </cell>
        </row>
        <row r="854">
          <cell r="B854" t="str">
            <v>AUG 2016</v>
          </cell>
          <cell r="C854" t="str">
            <v>LGMLE571</v>
          </cell>
          <cell r="E854" t="str">
            <v>LE</v>
          </cell>
          <cell r="F854">
            <v>11272.47</v>
          </cell>
        </row>
        <row r="855">
          <cell r="B855" t="str">
            <v>AUG 2016</v>
          </cell>
          <cell r="C855" t="str">
            <v>LGMLE572</v>
          </cell>
          <cell r="E855" t="str">
            <v>LE</v>
          </cell>
          <cell r="F855">
            <v>5858.23</v>
          </cell>
        </row>
        <row r="856">
          <cell r="B856" t="str">
            <v>AUG 2016</v>
          </cell>
          <cell r="C856" t="str">
            <v>LGMLE573</v>
          </cell>
          <cell r="E856" t="str">
            <v>TE</v>
          </cell>
          <cell r="F856">
            <v>18546.169999999998</v>
          </cell>
        </row>
        <row r="857">
          <cell r="B857" t="str">
            <v>AUG 2016</v>
          </cell>
          <cell r="C857" t="str">
            <v>LGMLE574</v>
          </cell>
          <cell r="E857" t="str">
            <v>TE</v>
          </cell>
          <cell r="F857">
            <v>6116.38</v>
          </cell>
        </row>
        <row r="858">
          <cell r="B858" t="str">
            <v>AUG 2016</v>
          </cell>
          <cell r="C858" t="str">
            <v>LGRSE000</v>
          </cell>
          <cell r="E858" t="str">
            <v>TS</v>
          </cell>
        </row>
        <row r="859">
          <cell r="B859" t="str">
            <v>AUG 2016</v>
          </cell>
          <cell r="C859" t="str">
            <v>LGRSE411</v>
          </cell>
          <cell r="E859" t="str">
            <v>RS</v>
          </cell>
          <cell r="F859">
            <v>52886.76</v>
          </cell>
        </row>
        <row r="860">
          <cell r="B860" t="str">
            <v>AUG 2016</v>
          </cell>
          <cell r="C860" t="str">
            <v>LGRSE511</v>
          </cell>
          <cell r="E860" t="str">
            <v>RS</v>
          </cell>
          <cell r="F860">
            <v>51340627.369999997</v>
          </cell>
        </row>
        <row r="861">
          <cell r="B861" t="str">
            <v>AUG 2016</v>
          </cell>
          <cell r="C861" t="str">
            <v>LGRSE519</v>
          </cell>
          <cell r="E861" t="str">
            <v>RS</v>
          </cell>
          <cell r="F861">
            <v>25449.64</v>
          </cell>
        </row>
        <row r="862">
          <cell r="B862" t="str">
            <v>AUG 2016</v>
          </cell>
          <cell r="C862" t="str">
            <v>LGRSE521</v>
          </cell>
          <cell r="E862" t="str">
            <v>RTODE</v>
          </cell>
          <cell r="F862">
            <v>5386.69</v>
          </cell>
        </row>
        <row r="863">
          <cell r="B863" t="str">
            <v>AUG 2016</v>
          </cell>
          <cell r="C863" t="str">
            <v>LGRSE540</v>
          </cell>
          <cell r="E863" t="str">
            <v>VFD</v>
          </cell>
          <cell r="F863">
            <v>3378.61</v>
          </cell>
        </row>
        <row r="864">
          <cell r="B864" t="str">
            <v>AUG 2016</v>
          </cell>
          <cell r="C864" t="str">
            <v>LGUM_000</v>
          </cell>
          <cell r="E864" t="str">
            <v>TS</v>
          </cell>
        </row>
        <row r="865">
          <cell r="B865" t="str">
            <v>AUG 2016</v>
          </cell>
          <cell r="C865" t="str">
            <v>LGUM_201</v>
          </cell>
          <cell r="E865" t="str">
            <v>RLS</v>
          </cell>
          <cell r="F865">
            <v>706.31</v>
          </cell>
        </row>
        <row r="866">
          <cell r="B866" t="str">
            <v>AUG 2016</v>
          </cell>
          <cell r="C866" t="str">
            <v>LGUM_203</v>
          </cell>
          <cell r="E866" t="str">
            <v>RLS</v>
          </cell>
          <cell r="F866">
            <v>38226.47</v>
          </cell>
        </row>
        <row r="867">
          <cell r="B867" t="str">
            <v>AUG 2016</v>
          </cell>
          <cell r="C867" t="str">
            <v>LGUM_204</v>
          </cell>
          <cell r="E867" t="str">
            <v>RLS</v>
          </cell>
          <cell r="F867">
            <v>48378.74</v>
          </cell>
        </row>
        <row r="868">
          <cell r="B868" t="str">
            <v>AUG 2016</v>
          </cell>
          <cell r="C868" t="str">
            <v>LGUM_206</v>
          </cell>
          <cell r="E868" t="str">
            <v>RLS</v>
          </cell>
          <cell r="F868">
            <v>983.87</v>
          </cell>
        </row>
        <row r="869">
          <cell r="B869" t="str">
            <v>AUG 2016</v>
          </cell>
          <cell r="C869" t="str">
            <v>LGUM_207</v>
          </cell>
          <cell r="E869" t="str">
            <v>RLS</v>
          </cell>
          <cell r="F869">
            <v>11724.06</v>
          </cell>
        </row>
        <row r="870">
          <cell r="B870" t="str">
            <v>AUG 2016</v>
          </cell>
          <cell r="C870" t="str">
            <v>LGUM_208</v>
          </cell>
          <cell r="E870" t="str">
            <v>RLS</v>
          </cell>
          <cell r="F870">
            <v>20597.71</v>
          </cell>
        </row>
        <row r="871">
          <cell r="B871" t="str">
            <v>AUG 2016</v>
          </cell>
          <cell r="C871" t="str">
            <v>LGUM_209</v>
          </cell>
          <cell r="E871" t="str">
            <v>RLS</v>
          </cell>
          <cell r="F871">
            <v>952.08</v>
          </cell>
        </row>
        <row r="872">
          <cell r="B872" t="str">
            <v>AUG 2016</v>
          </cell>
          <cell r="C872" t="str">
            <v>LGUM_210</v>
          </cell>
          <cell r="E872" t="str">
            <v>RLS</v>
          </cell>
          <cell r="F872">
            <v>9621.51</v>
          </cell>
        </row>
        <row r="873">
          <cell r="B873" t="str">
            <v>AUG 2016</v>
          </cell>
          <cell r="C873" t="str">
            <v>LGUM_252</v>
          </cell>
          <cell r="E873" t="str">
            <v>RLS</v>
          </cell>
          <cell r="F873">
            <v>39040.629999999997</v>
          </cell>
        </row>
        <row r="874">
          <cell r="B874" t="str">
            <v>AUG 2016</v>
          </cell>
          <cell r="C874" t="str">
            <v>LGUM_266</v>
          </cell>
          <cell r="E874" t="str">
            <v>RLS</v>
          </cell>
          <cell r="F874">
            <v>61326.97</v>
          </cell>
        </row>
        <row r="875">
          <cell r="B875" t="str">
            <v>AUG 2016</v>
          </cell>
          <cell r="C875" t="str">
            <v>LGUM_267</v>
          </cell>
          <cell r="E875" t="str">
            <v>RLS</v>
          </cell>
          <cell r="F875">
            <v>78579.570000000007</v>
          </cell>
        </row>
        <row r="876">
          <cell r="B876" t="str">
            <v>AUG 2016</v>
          </cell>
          <cell r="C876" t="str">
            <v>LGUM_274</v>
          </cell>
          <cell r="E876" t="str">
            <v>RLS</v>
          </cell>
          <cell r="F876">
            <v>324651.73</v>
          </cell>
        </row>
        <row r="877">
          <cell r="B877" t="str">
            <v>AUG 2016</v>
          </cell>
          <cell r="C877" t="str">
            <v>LGUM_275</v>
          </cell>
          <cell r="E877" t="str">
            <v>RLS</v>
          </cell>
          <cell r="F877">
            <v>13191.09</v>
          </cell>
        </row>
        <row r="878">
          <cell r="B878" t="str">
            <v>AUG 2016</v>
          </cell>
          <cell r="C878" t="str">
            <v>LGUM_276</v>
          </cell>
          <cell r="E878" t="str">
            <v>RLS</v>
          </cell>
          <cell r="F878">
            <v>21676.54</v>
          </cell>
        </row>
        <row r="879">
          <cell r="B879" t="str">
            <v>AUG 2016</v>
          </cell>
          <cell r="C879" t="str">
            <v>LGUM_277</v>
          </cell>
          <cell r="E879" t="str">
            <v>RLS</v>
          </cell>
          <cell r="F879">
            <v>56426.45</v>
          </cell>
        </row>
        <row r="880">
          <cell r="B880" t="str">
            <v>AUG 2016</v>
          </cell>
          <cell r="C880" t="str">
            <v>LGUM_278</v>
          </cell>
          <cell r="E880" t="str">
            <v>RLS</v>
          </cell>
          <cell r="F880">
            <v>794.78</v>
          </cell>
        </row>
        <row r="881">
          <cell r="B881" t="str">
            <v>AUG 2016</v>
          </cell>
          <cell r="C881" t="str">
            <v>LGUM_279</v>
          </cell>
          <cell r="E881" t="str">
            <v>RLS</v>
          </cell>
          <cell r="F881">
            <v>280.82</v>
          </cell>
        </row>
        <row r="882">
          <cell r="B882" t="str">
            <v>AUG 2016</v>
          </cell>
          <cell r="C882" t="str">
            <v>LGUM_280</v>
          </cell>
          <cell r="E882" t="str">
            <v>RLS</v>
          </cell>
          <cell r="F882">
            <v>1754.68</v>
          </cell>
        </row>
        <row r="883">
          <cell r="B883" t="str">
            <v>AUG 2016</v>
          </cell>
          <cell r="C883" t="str">
            <v>LGUM_281</v>
          </cell>
          <cell r="E883" t="str">
            <v>RLS</v>
          </cell>
          <cell r="F883">
            <v>9410.3799999999992</v>
          </cell>
        </row>
        <row r="884">
          <cell r="B884" t="str">
            <v>AUG 2016</v>
          </cell>
          <cell r="C884" t="str">
            <v>LGUM_282</v>
          </cell>
          <cell r="E884" t="str">
            <v>RLS</v>
          </cell>
          <cell r="F884">
            <v>3320.37</v>
          </cell>
        </row>
        <row r="885">
          <cell r="B885" t="str">
            <v>AUG 2016</v>
          </cell>
          <cell r="C885" t="str">
            <v>LGUM_283</v>
          </cell>
          <cell r="E885" t="str">
            <v>RLS</v>
          </cell>
          <cell r="F885">
            <v>3636.64</v>
          </cell>
        </row>
        <row r="886">
          <cell r="B886" t="str">
            <v>AUG 2016</v>
          </cell>
          <cell r="C886" t="str">
            <v>LGUM_314</v>
          </cell>
          <cell r="E886" t="str">
            <v>RLS</v>
          </cell>
          <cell r="F886">
            <v>9288.16</v>
          </cell>
        </row>
        <row r="887">
          <cell r="B887" t="str">
            <v>AUG 2016</v>
          </cell>
          <cell r="C887" t="str">
            <v>LGUM_315</v>
          </cell>
          <cell r="E887" t="str">
            <v>RLS</v>
          </cell>
          <cell r="F887">
            <v>11034.37</v>
          </cell>
        </row>
        <row r="888">
          <cell r="B888" t="str">
            <v>AUG 2016</v>
          </cell>
          <cell r="C888" t="str">
            <v>LGUM_318</v>
          </cell>
          <cell r="E888" t="str">
            <v>RLS</v>
          </cell>
          <cell r="F888">
            <v>886.63</v>
          </cell>
        </row>
        <row r="889">
          <cell r="B889" t="str">
            <v>AUG 2016</v>
          </cell>
          <cell r="C889" t="str">
            <v>LGUM_348</v>
          </cell>
          <cell r="E889" t="str">
            <v>RLS</v>
          </cell>
          <cell r="F889">
            <v>563.42999999999995</v>
          </cell>
        </row>
        <row r="890">
          <cell r="B890" t="str">
            <v>AUG 2016</v>
          </cell>
          <cell r="C890" t="str">
            <v>LGUM_349</v>
          </cell>
          <cell r="E890" t="str">
            <v>RLS</v>
          </cell>
          <cell r="F890">
            <v>169.76</v>
          </cell>
        </row>
        <row r="891">
          <cell r="B891" t="str">
            <v>AUG 2016</v>
          </cell>
          <cell r="C891" t="str">
            <v>LGUM_400</v>
          </cell>
          <cell r="E891" t="str">
            <v xml:space="preserve">LS </v>
          </cell>
          <cell r="F891">
            <v>1569.37</v>
          </cell>
        </row>
        <row r="892">
          <cell r="B892" t="str">
            <v>AUG 2016</v>
          </cell>
          <cell r="C892" t="str">
            <v>LGUM_401</v>
          </cell>
          <cell r="E892" t="str">
            <v xml:space="preserve">LS </v>
          </cell>
          <cell r="F892">
            <v>900.75</v>
          </cell>
        </row>
        <row r="893">
          <cell r="B893" t="str">
            <v>AUG 2016</v>
          </cell>
          <cell r="C893" t="str">
            <v>LGUM_412</v>
          </cell>
          <cell r="E893" t="str">
            <v xml:space="preserve">LS </v>
          </cell>
          <cell r="F893">
            <v>4797.66</v>
          </cell>
        </row>
        <row r="894">
          <cell r="B894" t="str">
            <v>AUG 2016</v>
          </cell>
          <cell r="C894" t="str">
            <v>LGUM_413</v>
          </cell>
          <cell r="E894" t="str">
            <v xml:space="preserve">LS </v>
          </cell>
          <cell r="F894">
            <v>60142.59</v>
          </cell>
        </row>
        <row r="895">
          <cell r="B895" t="str">
            <v>AUG 2016</v>
          </cell>
          <cell r="C895" t="str">
            <v>LGUM_415</v>
          </cell>
          <cell r="E895" t="str">
            <v xml:space="preserve">LS </v>
          </cell>
          <cell r="F895">
            <v>1044.19</v>
          </cell>
        </row>
        <row r="896">
          <cell r="B896" t="str">
            <v>AUG 2016</v>
          </cell>
          <cell r="C896" t="str">
            <v>LGUM_416</v>
          </cell>
          <cell r="E896" t="str">
            <v xml:space="preserve">LS </v>
          </cell>
          <cell r="F896">
            <v>50247.29</v>
          </cell>
        </row>
        <row r="897">
          <cell r="B897" t="str">
            <v>AUG 2016</v>
          </cell>
          <cell r="C897" t="str">
            <v>LGUM_417</v>
          </cell>
          <cell r="E897" t="str">
            <v>RLS</v>
          </cell>
          <cell r="F897">
            <v>1269.7</v>
          </cell>
        </row>
        <row r="898">
          <cell r="B898" t="str">
            <v>AUG 2016</v>
          </cell>
          <cell r="C898" t="str">
            <v>LGUM_419</v>
          </cell>
          <cell r="E898" t="str">
            <v>RLS</v>
          </cell>
          <cell r="F898">
            <v>3273.78</v>
          </cell>
        </row>
        <row r="899">
          <cell r="B899" t="str">
            <v>AUG 2016</v>
          </cell>
          <cell r="C899" t="str">
            <v>LGUM_420</v>
          </cell>
          <cell r="E899" t="str">
            <v xml:space="preserve">LS </v>
          </cell>
          <cell r="F899">
            <v>2002.06</v>
          </cell>
        </row>
        <row r="900">
          <cell r="B900" t="str">
            <v>AUG 2016</v>
          </cell>
          <cell r="C900" t="str">
            <v>LGUM_421</v>
          </cell>
          <cell r="E900" t="str">
            <v xml:space="preserve">LS </v>
          </cell>
          <cell r="F900">
            <v>7799.83</v>
          </cell>
        </row>
        <row r="901">
          <cell r="B901" t="str">
            <v>AUG 2016</v>
          </cell>
          <cell r="C901" t="str">
            <v>LGUM_422</v>
          </cell>
          <cell r="E901" t="str">
            <v xml:space="preserve">LS </v>
          </cell>
          <cell r="F901">
            <v>18394.32</v>
          </cell>
        </row>
        <row r="902">
          <cell r="B902" t="str">
            <v>AUG 2016</v>
          </cell>
          <cell r="C902" t="str">
            <v>LGUM_423</v>
          </cell>
          <cell r="E902" t="str">
            <v xml:space="preserve">LS </v>
          </cell>
          <cell r="F902">
            <v>600.05999999999995</v>
          </cell>
        </row>
        <row r="903">
          <cell r="B903" t="str">
            <v>AUG 2016</v>
          </cell>
          <cell r="C903" t="str">
            <v>LGUM_424</v>
          </cell>
          <cell r="E903" t="str">
            <v xml:space="preserve">LS </v>
          </cell>
          <cell r="F903">
            <v>19412.36</v>
          </cell>
        </row>
        <row r="904">
          <cell r="B904" t="str">
            <v>AUG 2016</v>
          </cell>
          <cell r="C904" t="str">
            <v>LGUM_425</v>
          </cell>
          <cell r="E904" t="str">
            <v xml:space="preserve">LS </v>
          </cell>
          <cell r="F904">
            <v>1654.44</v>
          </cell>
        </row>
        <row r="905">
          <cell r="B905" t="str">
            <v>AUG 2016</v>
          </cell>
          <cell r="C905" t="str">
            <v>LGUM_426</v>
          </cell>
          <cell r="E905" t="str">
            <v>RLS</v>
          </cell>
          <cell r="F905">
            <v>1221.04</v>
          </cell>
        </row>
        <row r="906">
          <cell r="B906" t="str">
            <v>AUG 2016</v>
          </cell>
          <cell r="C906" t="str">
            <v>LGUM_427</v>
          </cell>
          <cell r="E906" t="str">
            <v xml:space="preserve">LS </v>
          </cell>
          <cell r="F906">
            <v>2108.5500000000002</v>
          </cell>
        </row>
        <row r="907">
          <cell r="B907" t="str">
            <v>AUG 2016</v>
          </cell>
          <cell r="C907" t="str">
            <v>LGUM_428</v>
          </cell>
          <cell r="E907" t="str">
            <v>RLS</v>
          </cell>
          <cell r="F907">
            <v>11441.67</v>
          </cell>
        </row>
        <row r="908">
          <cell r="B908" t="str">
            <v>AUG 2016</v>
          </cell>
          <cell r="C908" t="str">
            <v>LGUM_429</v>
          </cell>
          <cell r="E908" t="str">
            <v xml:space="preserve">LS </v>
          </cell>
          <cell r="F908">
            <v>11160.79</v>
          </cell>
        </row>
        <row r="909">
          <cell r="B909" t="str">
            <v>AUG 2016</v>
          </cell>
          <cell r="C909" t="str">
            <v>LGUM_430</v>
          </cell>
          <cell r="E909" t="str">
            <v>RLS</v>
          </cell>
          <cell r="F909">
            <v>453.66</v>
          </cell>
        </row>
        <row r="910">
          <cell r="B910" t="str">
            <v>AUG 2016</v>
          </cell>
          <cell r="C910" t="str">
            <v>LGUM_431</v>
          </cell>
          <cell r="E910" t="str">
            <v xml:space="preserve">LS </v>
          </cell>
          <cell r="F910">
            <v>2013.61</v>
          </cell>
        </row>
        <row r="911">
          <cell r="B911" t="str">
            <v>AUG 2016</v>
          </cell>
          <cell r="C911" t="str">
            <v>LGUM_432</v>
          </cell>
          <cell r="E911" t="str">
            <v>RLS</v>
          </cell>
          <cell r="F911">
            <v>374.65</v>
          </cell>
        </row>
        <row r="912">
          <cell r="B912" t="str">
            <v>AUG 2016</v>
          </cell>
          <cell r="C912" t="str">
            <v>LGUM_433</v>
          </cell>
          <cell r="E912" t="str">
            <v xml:space="preserve">LS </v>
          </cell>
          <cell r="F912">
            <v>11312.52</v>
          </cell>
        </row>
        <row r="913">
          <cell r="B913" t="str">
            <v>AUG 2016</v>
          </cell>
          <cell r="C913" t="str">
            <v>LGUM_440</v>
          </cell>
          <cell r="E913" t="str">
            <v xml:space="preserve">LS </v>
          </cell>
          <cell r="F913">
            <v>524.63</v>
          </cell>
        </row>
        <row r="914">
          <cell r="B914" t="str">
            <v>AUG 2016</v>
          </cell>
          <cell r="C914" t="str">
            <v>LGUM_441</v>
          </cell>
          <cell r="E914" t="str">
            <v xml:space="preserve">LS </v>
          </cell>
          <cell r="F914">
            <v>1248.69</v>
          </cell>
        </row>
        <row r="915">
          <cell r="B915" t="str">
            <v>AUG 2016</v>
          </cell>
          <cell r="C915" t="str">
            <v>LGUM_444</v>
          </cell>
          <cell r="E915" t="str">
            <v xml:space="preserve">LS </v>
          </cell>
          <cell r="F915">
            <v>249.37</v>
          </cell>
        </row>
        <row r="916">
          <cell r="B916" t="str">
            <v>AUG 2016</v>
          </cell>
          <cell r="C916" t="str">
            <v>LGUM_445</v>
          </cell>
          <cell r="E916" t="str">
            <v xml:space="preserve">LS </v>
          </cell>
          <cell r="F916">
            <v>469.37</v>
          </cell>
        </row>
        <row r="917">
          <cell r="B917" t="str">
            <v>AUG 2016</v>
          </cell>
          <cell r="C917" t="str">
            <v>LGUM_452</v>
          </cell>
          <cell r="E917" t="str">
            <v xml:space="preserve">LS </v>
          </cell>
          <cell r="F917">
            <v>100510.51</v>
          </cell>
        </row>
        <row r="918">
          <cell r="B918" t="str">
            <v>AUG 2016</v>
          </cell>
          <cell r="C918" t="str">
            <v>LGUM_453</v>
          </cell>
          <cell r="E918" t="str">
            <v xml:space="preserve">LS </v>
          </cell>
          <cell r="F918">
            <v>177966.37</v>
          </cell>
        </row>
        <row r="919">
          <cell r="B919" t="str">
            <v>AUG 2016</v>
          </cell>
          <cell r="C919" t="str">
            <v>LGUM_454</v>
          </cell>
          <cell r="E919" t="str">
            <v xml:space="preserve">LS </v>
          </cell>
          <cell r="F919">
            <v>109257.43</v>
          </cell>
        </row>
        <row r="920">
          <cell r="B920" t="str">
            <v>AUG 2016</v>
          </cell>
          <cell r="C920" t="str">
            <v>LGUM_455</v>
          </cell>
          <cell r="E920" t="str">
            <v xml:space="preserve">LS </v>
          </cell>
          <cell r="F920">
            <v>6516.53</v>
          </cell>
        </row>
        <row r="921">
          <cell r="B921" t="str">
            <v>AUG 2016</v>
          </cell>
          <cell r="C921" t="str">
            <v>LGUM_456</v>
          </cell>
          <cell r="E921" t="str">
            <v xml:space="preserve">LS </v>
          </cell>
          <cell r="F921">
            <v>269565.09999999998</v>
          </cell>
        </row>
        <row r="922">
          <cell r="B922" t="str">
            <v>AUG 2016</v>
          </cell>
          <cell r="C922" t="str">
            <v>LGUM_457</v>
          </cell>
          <cell r="E922" t="str">
            <v xml:space="preserve">LS </v>
          </cell>
          <cell r="F922">
            <v>46612.18</v>
          </cell>
        </row>
        <row r="923">
          <cell r="B923" t="str">
            <v>AUG 2016</v>
          </cell>
          <cell r="C923" t="str">
            <v>LGUM_470</v>
          </cell>
          <cell r="E923" t="str">
            <v xml:space="preserve">LS </v>
          </cell>
          <cell r="F923">
            <v>609.91</v>
          </cell>
        </row>
        <row r="924">
          <cell r="B924" t="str">
            <v>AUG 2016</v>
          </cell>
          <cell r="C924" t="str">
            <v>LGUM_471</v>
          </cell>
          <cell r="E924" t="str">
            <v>RLS</v>
          </cell>
          <cell r="F924">
            <v>134.44999999999999</v>
          </cell>
        </row>
        <row r="925">
          <cell r="B925" t="str">
            <v>AUG 2016</v>
          </cell>
          <cell r="C925" t="str">
            <v>LGUM_473</v>
          </cell>
          <cell r="E925" t="str">
            <v xml:space="preserve">LS </v>
          </cell>
          <cell r="F925">
            <v>16015.69</v>
          </cell>
        </row>
        <row r="926">
          <cell r="B926" t="str">
            <v>AUG 2016</v>
          </cell>
          <cell r="C926" t="str">
            <v>LGUM_474</v>
          </cell>
          <cell r="E926" t="str">
            <v>RLS</v>
          </cell>
          <cell r="F926">
            <v>1113.92</v>
          </cell>
        </row>
        <row r="927">
          <cell r="B927" t="str">
            <v>AUG 2016</v>
          </cell>
          <cell r="C927" t="str">
            <v>LGUM_475</v>
          </cell>
          <cell r="E927" t="str">
            <v>RLS</v>
          </cell>
          <cell r="F927">
            <v>61.86</v>
          </cell>
        </row>
        <row r="928">
          <cell r="B928" t="str">
            <v>AUG 2016</v>
          </cell>
          <cell r="C928" t="str">
            <v>LGUM_476</v>
          </cell>
          <cell r="E928" t="str">
            <v xml:space="preserve">LS </v>
          </cell>
          <cell r="F928">
            <v>26206.15</v>
          </cell>
        </row>
        <row r="929">
          <cell r="B929" t="str">
            <v>AUG 2016</v>
          </cell>
          <cell r="C929" t="str">
            <v>LGUM_477</v>
          </cell>
          <cell r="E929" t="str">
            <v>RLS</v>
          </cell>
          <cell r="F929">
            <v>2851</v>
          </cell>
        </row>
        <row r="930">
          <cell r="B930" t="str">
            <v>AUG 2016</v>
          </cell>
          <cell r="C930" t="str">
            <v>LGUM_480</v>
          </cell>
          <cell r="E930" t="str">
            <v xml:space="preserve">LS </v>
          </cell>
          <cell r="F930">
            <v>598.02</v>
          </cell>
        </row>
        <row r="931">
          <cell r="B931" t="str">
            <v>AUG 2016</v>
          </cell>
          <cell r="C931" t="str">
            <v>LGUM_481</v>
          </cell>
          <cell r="E931" t="str">
            <v xml:space="preserve">LS </v>
          </cell>
          <cell r="F931">
            <v>270.8</v>
          </cell>
        </row>
        <row r="932">
          <cell r="B932" t="str">
            <v>AUG 2016</v>
          </cell>
          <cell r="C932" t="str">
            <v>LGUM_482</v>
          </cell>
          <cell r="E932" t="str">
            <v xml:space="preserve">LS </v>
          </cell>
          <cell r="F932">
            <v>3871.42</v>
          </cell>
        </row>
        <row r="933">
          <cell r="B933" t="str">
            <v>AUG 2016</v>
          </cell>
          <cell r="C933" t="str">
            <v>LGUM_483</v>
          </cell>
          <cell r="E933" t="str">
            <v xml:space="preserve">LS </v>
          </cell>
          <cell r="F933">
            <v>326.8</v>
          </cell>
        </row>
        <row r="934">
          <cell r="B934" t="str">
            <v>AUG 2016</v>
          </cell>
          <cell r="C934" t="str">
            <v>LGUM_484</v>
          </cell>
          <cell r="E934" t="str">
            <v xml:space="preserve">LS </v>
          </cell>
          <cell r="F934">
            <v>3868.34</v>
          </cell>
        </row>
      </sheetData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E44"/>
  <sheetViews>
    <sheetView tabSelected="1" view="pageBreakPreview" topLeftCell="A2" zoomScaleNormal="100" zoomScaleSheetLayoutView="100" workbookViewId="0">
      <selection activeCell="A2" sqref="A2:B2"/>
    </sheetView>
  </sheetViews>
  <sheetFormatPr defaultRowHeight="12.75" x14ac:dyDescent="0.2"/>
  <cols>
    <col min="1" max="1" width="77.28515625" style="2" customWidth="1"/>
    <col min="2" max="2" width="25.7109375" style="2" customWidth="1"/>
    <col min="3" max="3" width="19.140625" style="2" customWidth="1"/>
    <col min="4" max="4" width="20.140625" style="2" customWidth="1"/>
    <col min="5" max="5" width="20.28515625" style="2" customWidth="1"/>
    <col min="6" max="16384" width="9.140625" style="2"/>
  </cols>
  <sheetData>
    <row r="1" spans="1:5" hidden="1" x14ac:dyDescent="0.2">
      <c r="A1" s="178" t="s">
        <v>14</v>
      </c>
      <c r="B1" s="178"/>
    </row>
    <row r="2" spans="1:5" x14ac:dyDescent="0.2">
      <c r="A2" s="178" t="s">
        <v>156</v>
      </c>
      <c r="B2" s="178"/>
    </row>
    <row r="3" spans="1:5" x14ac:dyDescent="0.2">
      <c r="A3" s="178" t="s">
        <v>88</v>
      </c>
      <c r="B3" s="178"/>
    </row>
    <row r="4" spans="1:5" x14ac:dyDescent="0.2">
      <c r="A4" s="178" t="s">
        <v>119</v>
      </c>
      <c r="B4" s="178"/>
    </row>
    <row r="5" spans="1:5" x14ac:dyDescent="0.2">
      <c r="A5" s="178" t="s">
        <v>150</v>
      </c>
      <c r="B5" s="178"/>
    </row>
    <row r="7" spans="1:5" x14ac:dyDescent="0.2">
      <c r="A7" s="20" t="s">
        <v>60</v>
      </c>
      <c r="B7" s="21" t="s">
        <v>73</v>
      </c>
      <c r="C7" s="22"/>
    </row>
    <row r="8" spans="1:5" x14ac:dyDescent="0.2">
      <c r="A8" s="22" t="s">
        <v>61</v>
      </c>
      <c r="B8" s="21" t="s">
        <v>86</v>
      </c>
      <c r="C8" s="22"/>
    </row>
    <row r="9" spans="1:5" x14ac:dyDescent="0.2">
      <c r="A9" s="22" t="s">
        <v>62</v>
      </c>
      <c r="B9" s="21" t="s">
        <v>74</v>
      </c>
      <c r="C9" s="22"/>
    </row>
    <row r="10" spans="1:5" x14ac:dyDescent="0.2">
      <c r="A10" s="22"/>
      <c r="B10" s="22"/>
      <c r="C10" s="22"/>
      <c r="D10" s="21"/>
    </row>
    <row r="11" spans="1:5" x14ac:dyDescent="0.2">
      <c r="A11" s="22"/>
      <c r="B11" s="22"/>
      <c r="C11" s="22"/>
      <c r="D11" s="21"/>
    </row>
    <row r="12" spans="1:5" x14ac:dyDescent="0.2">
      <c r="A12" s="23"/>
      <c r="B12" s="23"/>
      <c r="C12" s="23"/>
      <c r="D12" s="24"/>
    </row>
    <row r="13" spans="1:5" ht="26.25" thickBot="1" x14ac:dyDescent="0.25">
      <c r="A13" s="25" t="s">
        <v>7</v>
      </c>
      <c r="B13" s="26" t="s">
        <v>67</v>
      </c>
    </row>
    <row r="14" spans="1:5" x14ac:dyDescent="0.2">
      <c r="A14" s="27"/>
      <c r="B14" s="27"/>
    </row>
    <row r="15" spans="1:5" x14ac:dyDescent="0.2">
      <c r="A15" s="28" t="s">
        <v>125</v>
      </c>
      <c r="B15" s="15">
        <f>'Sch M-1.2-G'!G13</f>
        <v>220965187.52123663</v>
      </c>
      <c r="D15" s="10"/>
      <c r="E15" s="3"/>
    </row>
    <row r="16" spans="1:5" x14ac:dyDescent="0.2">
      <c r="A16" s="28"/>
      <c r="B16" s="15"/>
      <c r="D16" s="10"/>
    </row>
    <row r="17" spans="1:4" x14ac:dyDescent="0.2">
      <c r="A17" s="28" t="s">
        <v>68</v>
      </c>
      <c r="B17" s="15">
        <f>'Sch M-1.2-G'!G15</f>
        <v>94491972.762799993</v>
      </c>
      <c r="D17" s="10"/>
    </row>
    <row r="18" spans="1:4" x14ac:dyDescent="0.2">
      <c r="A18" s="28"/>
      <c r="B18" s="15"/>
      <c r="D18" s="10"/>
    </row>
    <row r="19" spans="1:4" x14ac:dyDescent="0.2">
      <c r="A19" s="28" t="s">
        <v>69</v>
      </c>
      <c r="B19" s="15">
        <f>'Sch M-1.2-G'!G17</f>
        <v>11596276.811336374</v>
      </c>
      <c r="D19" s="10"/>
    </row>
    <row r="20" spans="1:4" x14ac:dyDescent="0.2">
      <c r="A20" s="28"/>
      <c r="B20" s="15"/>
      <c r="D20" s="10"/>
    </row>
    <row r="21" spans="1:4" x14ac:dyDescent="0.2">
      <c r="A21" s="28" t="s">
        <v>19</v>
      </c>
      <c r="B21" s="15">
        <f>'Sch M-1.2-G'!G19</f>
        <v>1059619.0933473906</v>
      </c>
      <c r="D21" s="10"/>
    </row>
    <row r="22" spans="1:4" x14ac:dyDescent="0.2">
      <c r="A22" s="28"/>
      <c r="B22" s="15"/>
      <c r="D22" s="10"/>
    </row>
    <row r="23" spans="1:4" x14ac:dyDescent="0.2">
      <c r="A23" s="28" t="s">
        <v>71</v>
      </c>
      <c r="B23" s="15">
        <f>'Sch M-1.2-G'!G21</f>
        <v>5498072.0530268326</v>
      </c>
      <c r="D23" s="10"/>
    </row>
    <row r="24" spans="1:4" x14ac:dyDescent="0.2">
      <c r="A24" s="28"/>
      <c r="B24" s="15"/>
      <c r="D24" s="10"/>
    </row>
    <row r="25" spans="1:4" x14ac:dyDescent="0.2">
      <c r="A25" s="28" t="s">
        <v>70</v>
      </c>
      <c r="B25" s="15">
        <f>'Sch M-1.2-G'!G23</f>
        <v>3587906.6080145631</v>
      </c>
      <c r="D25" s="10"/>
    </row>
    <row r="26" spans="1:4" x14ac:dyDescent="0.2">
      <c r="A26" s="28"/>
      <c r="B26" s="15"/>
      <c r="D26" s="10"/>
    </row>
    <row r="27" spans="1:4" x14ac:dyDescent="0.2">
      <c r="A27" s="28" t="s">
        <v>72</v>
      </c>
      <c r="B27" s="29">
        <f>'Sch M-1.2-G'!G25</f>
        <v>13045.3</v>
      </c>
      <c r="D27" s="10"/>
    </row>
    <row r="28" spans="1:4" x14ac:dyDescent="0.2">
      <c r="A28" s="28"/>
      <c r="B28" s="15"/>
      <c r="D28" s="10"/>
    </row>
    <row r="29" spans="1:4" x14ac:dyDescent="0.2">
      <c r="A29" s="28" t="s">
        <v>158</v>
      </c>
      <c r="B29" s="15">
        <f>'Sch M-1.2-G'!G27</f>
        <v>127908.71999999996</v>
      </c>
      <c r="D29" s="10"/>
    </row>
    <row r="30" spans="1:4" x14ac:dyDescent="0.2">
      <c r="A30" s="28"/>
      <c r="B30" s="15"/>
      <c r="D30" s="10"/>
    </row>
    <row r="31" spans="1:4" x14ac:dyDescent="0.2">
      <c r="A31" s="28" t="s">
        <v>159</v>
      </c>
      <c r="B31" s="15">
        <f>'Sch M-1.2-G'!G29</f>
        <v>0</v>
      </c>
      <c r="D31" s="10"/>
    </row>
    <row r="32" spans="1:4" x14ac:dyDescent="0.2">
      <c r="A32" s="28"/>
      <c r="B32" s="15"/>
      <c r="D32" s="10"/>
    </row>
    <row r="33" spans="1:5" x14ac:dyDescent="0.2">
      <c r="A33" s="28" t="s">
        <v>144</v>
      </c>
      <c r="B33" s="15">
        <f>'Sch M-1.2-G'!G31</f>
        <v>0</v>
      </c>
      <c r="D33" s="10"/>
    </row>
    <row r="34" spans="1:5" x14ac:dyDescent="0.2">
      <c r="A34" s="28"/>
      <c r="B34" s="15"/>
      <c r="D34" s="10"/>
    </row>
    <row r="35" spans="1:5" ht="13.5" thickBot="1" x14ac:dyDescent="0.25">
      <c r="A35" s="30" t="s">
        <v>95</v>
      </c>
      <c r="B35" s="31">
        <f>SUM(B15:B33)</f>
        <v>337339988.86976188</v>
      </c>
      <c r="D35" s="10"/>
      <c r="E35" s="3"/>
    </row>
    <row r="36" spans="1:5" ht="13.5" thickTop="1" x14ac:dyDescent="0.2"/>
    <row r="37" spans="1:5" x14ac:dyDescent="0.2">
      <c r="A37" s="28" t="s">
        <v>96</v>
      </c>
      <c r="B37" s="6"/>
    </row>
    <row r="38" spans="1:5" x14ac:dyDescent="0.2">
      <c r="A38" s="32" t="s">
        <v>157</v>
      </c>
      <c r="B38" s="15">
        <v>1164388.8166666667</v>
      </c>
    </row>
    <row r="39" spans="1:5" x14ac:dyDescent="0.2">
      <c r="A39" s="32" t="s">
        <v>53</v>
      </c>
      <c r="B39" s="15">
        <v>101091.43000000001</v>
      </c>
    </row>
    <row r="40" spans="1:5" x14ac:dyDescent="0.2">
      <c r="A40" s="32" t="s">
        <v>97</v>
      </c>
      <c r="B40" s="15">
        <v>410866.18333333312</v>
      </c>
    </row>
    <row r="41" spans="1:5" x14ac:dyDescent="0.2">
      <c r="A41" s="32" t="s">
        <v>52</v>
      </c>
      <c r="B41" s="15">
        <v>249.92500000000024</v>
      </c>
    </row>
    <row r="43" spans="1:5" ht="13.5" thickBot="1" x14ac:dyDescent="0.25">
      <c r="A43" s="30" t="s">
        <v>15</v>
      </c>
      <c r="B43" s="31">
        <f>B35+SUM(B38:B41)</f>
        <v>339016585.2247619</v>
      </c>
    </row>
    <row r="44" spans="1:5" ht="13.5" thickTop="1" x14ac:dyDescent="0.2"/>
  </sheetData>
  <mergeCells count="5">
    <mergeCell ref="A1:B1"/>
    <mergeCell ref="A2:B2"/>
    <mergeCell ref="A3:B3"/>
    <mergeCell ref="A4:B4"/>
    <mergeCell ref="A5:B5"/>
  </mergeCells>
  <printOptions horizontalCentered="1"/>
  <pageMargins left="0.75" right="0.75" top="1.75" bottom="0.5" header="0.75" footer="0.25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130"/>
  <sheetViews>
    <sheetView view="pageBreakPreview" topLeftCell="A2" zoomScaleNormal="100" zoomScaleSheetLayoutView="100" workbookViewId="0">
      <selection activeCell="A2" sqref="A2:I2"/>
    </sheetView>
  </sheetViews>
  <sheetFormatPr defaultRowHeight="12.75" x14ac:dyDescent="0.2"/>
  <cols>
    <col min="1" max="1" width="55.5703125" style="2" bestFit="1" customWidth="1"/>
    <col min="2" max="2" width="16" style="2" customWidth="1"/>
    <col min="3" max="3" width="14.140625" style="2" customWidth="1"/>
    <col min="4" max="4" width="3.7109375" style="2" customWidth="1"/>
    <col min="5" max="5" width="14.5703125" style="2" customWidth="1"/>
    <col min="6" max="6" width="3.7109375" style="2" customWidth="1"/>
    <col min="7" max="7" width="16.42578125" style="2" customWidth="1"/>
    <col min="8" max="8" width="3.7109375" style="2" customWidth="1"/>
    <col min="9" max="9" width="15.7109375" style="2" customWidth="1"/>
    <col min="10" max="10" width="8.42578125" style="2" customWidth="1"/>
    <col min="11" max="11" width="15.140625" style="2" bestFit="1" customWidth="1"/>
    <col min="12" max="12" width="16" style="2" bestFit="1" customWidth="1"/>
    <col min="13" max="13" width="15.85546875" style="2" bestFit="1" customWidth="1"/>
    <col min="14" max="14" width="12.42578125" style="2" bestFit="1" customWidth="1"/>
    <col min="15" max="15" width="8.28515625" style="2" bestFit="1" customWidth="1"/>
    <col min="16" max="16384" width="9.140625" style="2"/>
  </cols>
  <sheetData>
    <row r="1" spans="1:15" hidden="1" x14ac:dyDescent="0.2">
      <c r="A1" s="178" t="s">
        <v>14</v>
      </c>
      <c r="B1" s="178"/>
      <c r="C1" s="178"/>
      <c r="D1" s="178"/>
      <c r="E1" s="178"/>
      <c r="F1" s="178"/>
      <c r="G1" s="178"/>
      <c r="H1" s="178"/>
      <c r="I1" s="178"/>
    </row>
    <row r="2" spans="1:15" x14ac:dyDescent="0.2">
      <c r="A2" s="178" t="s">
        <v>156</v>
      </c>
      <c r="B2" s="178"/>
      <c r="C2" s="178"/>
      <c r="D2" s="178"/>
      <c r="E2" s="178"/>
      <c r="F2" s="178"/>
      <c r="G2" s="178"/>
      <c r="H2" s="178"/>
      <c r="I2" s="178"/>
    </row>
    <row r="3" spans="1:15" x14ac:dyDescent="0.2">
      <c r="A3" s="178" t="s">
        <v>89</v>
      </c>
      <c r="B3" s="178"/>
      <c r="C3" s="178"/>
      <c r="D3" s="178"/>
      <c r="E3" s="178"/>
      <c r="F3" s="178"/>
      <c r="G3" s="178"/>
      <c r="H3" s="178"/>
      <c r="I3" s="178"/>
    </row>
    <row r="4" spans="1:15" x14ac:dyDescent="0.2">
      <c r="A4" s="178" t="s">
        <v>119</v>
      </c>
      <c r="B4" s="178"/>
      <c r="C4" s="178"/>
      <c r="D4" s="178"/>
      <c r="E4" s="178"/>
      <c r="F4" s="178"/>
      <c r="G4" s="178"/>
      <c r="H4" s="178"/>
      <c r="I4" s="178"/>
    </row>
    <row r="5" spans="1:15" x14ac:dyDescent="0.2">
      <c r="A5" s="178" t="s">
        <v>150</v>
      </c>
      <c r="B5" s="178"/>
      <c r="C5" s="178"/>
      <c r="D5" s="178"/>
      <c r="E5" s="178"/>
      <c r="F5" s="178"/>
      <c r="G5" s="178"/>
      <c r="H5" s="178"/>
      <c r="I5" s="178"/>
    </row>
    <row r="7" spans="1:15" x14ac:dyDescent="0.2">
      <c r="A7" s="33" t="s">
        <v>60</v>
      </c>
      <c r="I7" s="34" t="s">
        <v>81</v>
      </c>
      <c r="J7" s="34"/>
    </row>
    <row r="8" spans="1:15" x14ac:dyDescent="0.2">
      <c r="A8" s="35" t="s">
        <v>61</v>
      </c>
      <c r="I8" s="21" t="s">
        <v>86</v>
      </c>
      <c r="J8" s="34"/>
    </row>
    <row r="9" spans="1:15" x14ac:dyDescent="0.2">
      <c r="A9" s="35" t="s">
        <v>62</v>
      </c>
      <c r="I9" s="34" t="s">
        <v>74</v>
      </c>
      <c r="J9" s="36"/>
    </row>
    <row r="10" spans="1:15" x14ac:dyDescent="0.2">
      <c r="A10" s="37"/>
    </row>
    <row r="11" spans="1:15" ht="39" thickBot="1" x14ac:dyDescent="0.25">
      <c r="A11" s="13"/>
      <c r="B11" s="38" t="s">
        <v>75</v>
      </c>
      <c r="C11" s="38" t="s">
        <v>79</v>
      </c>
      <c r="D11" s="38"/>
      <c r="E11" s="38" t="s">
        <v>80</v>
      </c>
      <c r="F11" s="38"/>
      <c r="G11" s="38" t="s">
        <v>76</v>
      </c>
      <c r="H11" s="38"/>
      <c r="I11" s="39" t="s">
        <v>77</v>
      </c>
      <c r="J11" s="40"/>
    </row>
    <row r="12" spans="1:15" x14ac:dyDescent="0.2">
      <c r="B12" s="41"/>
      <c r="C12" s="41"/>
      <c r="D12" s="41"/>
      <c r="E12" s="41"/>
      <c r="F12" s="41"/>
      <c r="G12" s="42"/>
      <c r="H12" s="42"/>
      <c r="J12" s="42"/>
    </row>
    <row r="13" spans="1:15" x14ac:dyDescent="0.2">
      <c r="A13" s="28" t="s">
        <v>125</v>
      </c>
      <c r="B13" s="43">
        <f>'Sch M-1.3 Pg. 2-11'!F22</f>
        <v>3571443</v>
      </c>
      <c r="C13" s="43">
        <f>'Sch M-1.3 Pg. 2-11'!G23</f>
        <v>20896248.011017255</v>
      </c>
      <c r="D13" s="11"/>
      <c r="E13" s="44">
        <f>C13/B13</f>
        <v>5.8509258053445778</v>
      </c>
      <c r="G13" s="12">
        <f>'Sch M-1.3 Pg.1'!H15</f>
        <v>220965187.52123663</v>
      </c>
      <c r="H13" s="12"/>
      <c r="I13" s="45">
        <f>(G13/C13)*E13</f>
        <v>61.870002551135947</v>
      </c>
      <c r="J13" s="4"/>
      <c r="K13" s="12"/>
      <c r="L13" s="3"/>
    </row>
    <row r="14" spans="1:15" x14ac:dyDescent="0.2">
      <c r="A14" s="28"/>
      <c r="B14" s="43"/>
      <c r="C14" s="43"/>
      <c r="D14" s="11"/>
      <c r="E14" s="44"/>
      <c r="G14" s="12"/>
      <c r="H14" s="12"/>
      <c r="I14" s="45"/>
      <c r="J14" s="4"/>
      <c r="K14" s="12"/>
    </row>
    <row r="15" spans="1:15" x14ac:dyDescent="0.2">
      <c r="A15" s="28" t="s">
        <v>68</v>
      </c>
      <c r="B15" s="43">
        <f>'Sch M-1.3 Pg. 2-11'!F52+'Sch M-1.3 Pg. 2-11'!F53</f>
        <v>305501</v>
      </c>
      <c r="C15" s="43">
        <f>'Sch M-1.3 Pg. 2-11'!G55+'Sch M-1.3 Pg. 2-11'!H56</f>
        <v>11184459.03257649</v>
      </c>
      <c r="D15" s="11"/>
      <c r="E15" s="44">
        <f>C15/B15</f>
        <v>36.610220695108985</v>
      </c>
      <c r="F15" s="11"/>
      <c r="G15" s="12">
        <f>'Sch M-1.3 Pg.1'!H17</f>
        <v>94491972.762799993</v>
      </c>
      <c r="H15" s="12"/>
      <c r="I15" s="45">
        <f>(G15/C15)*E15</f>
        <v>309.30168072379468</v>
      </c>
      <c r="J15" s="4"/>
      <c r="K15" s="12"/>
      <c r="L15" s="3"/>
      <c r="O15" s="3"/>
    </row>
    <row r="16" spans="1:15" x14ac:dyDescent="0.2">
      <c r="A16" s="28"/>
      <c r="B16" s="43"/>
      <c r="C16" s="43"/>
      <c r="D16" s="11"/>
      <c r="E16" s="44"/>
      <c r="F16" s="11"/>
      <c r="G16" s="12"/>
      <c r="H16" s="12"/>
      <c r="I16" s="45"/>
      <c r="J16" s="4"/>
      <c r="K16" s="12"/>
      <c r="O16" s="3"/>
    </row>
    <row r="17" spans="1:12" x14ac:dyDescent="0.2">
      <c r="A17" s="28" t="s">
        <v>69</v>
      </c>
      <c r="B17" s="43">
        <f>'Sch M-1.3 Pg. 2-11'!F104+'Sch M-1.3 Pg. 2-11'!F105+'Sch M-1.3 Pg. 2-11'!F116</f>
        <v>2985</v>
      </c>
      <c r="C17" s="43">
        <f>'Sch M-1.3 Pg. 2-11'!G107+'Sch M-1.3 Pg. 2-11'!H108+'Sch M-1.3 Pg. 2-11'!G121+'Sch M-1.3 Pg. 2-11'!H122</f>
        <v>1962554.0509452</v>
      </c>
      <c r="D17" s="11"/>
      <c r="E17" s="44">
        <f>C17/B17</f>
        <v>657.47204386773865</v>
      </c>
      <c r="F17" s="11"/>
      <c r="G17" s="12">
        <f>'Sch M-1.3 Pg.1'!H19</f>
        <v>11596276.811336374</v>
      </c>
      <c r="H17" s="12"/>
      <c r="I17" s="45">
        <f>(G17/C17)*E17</f>
        <v>3884.8498530440111</v>
      </c>
      <c r="J17" s="4"/>
      <c r="K17" s="12"/>
      <c r="L17" s="3"/>
    </row>
    <row r="18" spans="1:12" x14ac:dyDescent="0.2">
      <c r="A18" s="28"/>
      <c r="B18" s="43"/>
      <c r="C18" s="43"/>
      <c r="D18" s="11"/>
      <c r="E18" s="44"/>
      <c r="F18" s="11"/>
      <c r="G18" s="12"/>
      <c r="H18" s="12"/>
      <c r="I18" s="45"/>
      <c r="J18" s="4"/>
      <c r="K18" s="12"/>
    </row>
    <row r="19" spans="1:12" x14ac:dyDescent="0.2">
      <c r="A19" s="28" t="s">
        <v>19</v>
      </c>
      <c r="B19" s="19">
        <f>'Sch M-1.3 Pg. 2-11'!F154+'Sch M-1.3 Pg. 2-11'!F163</f>
        <v>70</v>
      </c>
      <c r="C19" s="43">
        <f>'Sch M-1.3 Pg. 2-11'!G155+'Sch M-1.3 Pg. 2-11'!G166</f>
        <v>335874.99750008865</v>
      </c>
      <c r="D19" s="11"/>
      <c r="E19" s="44">
        <f>C19/B19</f>
        <v>4798.214250001266</v>
      </c>
      <c r="G19" s="12">
        <f>'Sch M-1.3 Pg.1'!H21</f>
        <v>1059619.0933473906</v>
      </c>
      <c r="H19" s="12"/>
      <c r="I19" s="45">
        <f>(G19/C19)*E19</f>
        <v>15137.415619248437</v>
      </c>
      <c r="J19" s="4"/>
      <c r="K19" s="12"/>
      <c r="L19" s="3"/>
    </row>
    <row r="20" spans="1:12" x14ac:dyDescent="0.2">
      <c r="A20" s="28"/>
      <c r="B20" s="43"/>
      <c r="C20" s="43"/>
      <c r="D20" s="11"/>
      <c r="E20" s="44"/>
      <c r="F20" s="11"/>
      <c r="G20" s="12"/>
      <c r="H20" s="12"/>
      <c r="I20" s="45"/>
      <c r="J20" s="4"/>
      <c r="K20" s="12"/>
    </row>
    <row r="21" spans="1:12" x14ac:dyDescent="0.2">
      <c r="A21" s="167" t="s">
        <v>71</v>
      </c>
      <c r="B21" s="46">
        <f>'Sch M-1.3 Pg. 2-11'!F198</f>
        <v>899</v>
      </c>
      <c r="C21" s="43">
        <f>'Sch M-1.3 Pg. 2-11'!G200</f>
        <v>14115854.96201322</v>
      </c>
      <c r="D21" s="11"/>
      <c r="E21" s="44">
        <f>C21/B21</f>
        <v>15701.729657411814</v>
      </c>
      <c r="G21" s="12">
        <f>'Sch M-1.3 Pg.1'!H23</f>
        <v>5498072.0530268326</v>
      </c>
      <c r="H21" s="12"/>
      <c r="I21" s="45">
        <f>(G21/C21)*E21</f>
        <v>6115.7642414091579</v>
      </c>
      <c r="J21" s="4"/>
      <c r="K21" s="12"/>
      <c r="L21" s="3"/>
    </row>
    <row r="22" spans="1:12" x14ac:dyDescent="0.2">
      <c r="A22" s="28"/>
      <c r="B22" s="43"/>
      <c r="C22" s="43"/>
      <c r="D22" s="11"/>
      <c r="E22" s="44"/>
      <c r="F22" s="11"/>
      <c r="G22" s="12"/>
      <c r="H22" s="12"/>
      <c r="I22" s="45"/>
      <c r="J22" s="4"/>
      <c r="K22" s="12"/>
    </row>
    <row r="23" spans="1:12" x14ac:dyDescent="0.2">
      <c r="A23" s="28" t="s">
        <v>70</v>
      </c>
      <c r="B23" s="5">
        <f>'Sch M-1.3 Pg. 2-11'!F235</f>
        <v>12</v>
      </c>
      <c r="C23" s="43">
        <f>'Sch M-1.3 Pg. 2-11'!G236</f>
        <v>367339.8</v>
      </c>
      <c r="D23" s="11"/>
      <c r="E23" s="44">
        <f>C23/B23</f>
        <v>30611.649999999998</v>
      </c>
      <c r="G23" s="12">
        <f>'Sch M-1.3 Pg.1'!H25</f>
        <v>3587906.6080145631</v>
      </c>
      <c r="H23" s="12"/>
      <c r="I23" s="45">
        <f>(G23/C23)*E23</f>
        <v>298992.21733454691</v>
      </c>
      <c r="J23" s="4"/>
      <c r="K23" s="12"/>
      <c r="L23" s="3"/>
    </row>
    <row r="24" spans="1:12" x14ac:dyDescent="0.2">
      <c r="A24" s="28"/>
      <c r="B24" s="43"/>
      <c r="C24" s="43"/>
      <c r="D24" s="11"/>
      <c r="E24" s="44"/>
      <c r="G24" s="12"/>
      <c r="H24" s="12"/>
      <c r="I24" s="45"/>
      <c r="J24" s="4"/>
      <c r="K24" s="12"/>
    </row>
    <row r="25" spans="1:12" x14ac:dyDescent="0.2">
      <c r="A25" s="28" t="s">
        <v>72</v>
      </c>
      <c r="B25" s="43">
        <f>'Sch M-1.3 Pg. 2-11'!F266+'Sch M-1.3 Pg. 2-11'!F277</f>
        <v>19</v>
      </c>
      <c r="C25" s="43">
        <f>'Sch M-1.3 Pg. 2-11'!G268</f>
        <v>15.537659620960687</v>
      </c>
      <c r="D25" s="11"/>
      <c r="E25" s="44">
        <f>C25/B25</f>
        <v>0.81777155899793086</v>
      </c>
      <c r="G25" s="12">
        <f>'Sch M-1.3 Pg.1'!H27</f>
        <v>13045.3</v>
      </c>
      <c r="H25" s="12"/>
      <c r="I25" s="45">
        <f>(G25/C25)*E25</f>
        <v>686.59473684210525</v>
      </c>
      <c r="J25" s="4"/>
      <c r="K25" s="12"/>
      <c r="L25" s="3"/>
    </row>
    <row r="26" spans="1:12" x14ac:dyDescent="0.2">
      <c r="A26" s="28"/>
      <c r="B26" s="11"/>
      <c r="C26" s="11"/>
      <c r="D26" s="11"/>
      <c r="E26" s="47"/>
      <c r="G26" s="12"/>
      <c r="H26" s="12"/>
      <c r="I26" s="45"/>
      <c r="J26" s="4"/>
      <c r="K26" s="12"/>
    </row>
    <row r="27" spans="1:12" x14ac:dyDescent="0.2">
      <c r="A27" s="28" t="s">
        <v>158</v>
      </c>
      <c r="B27" s="43">
        <f>'Sch M-1.3 Pg. 2-11'!F314</f>
        <v>12</v>
      </c>
      <c r="C27" s="43">
        <f>'Sch M-1.3 Pg. 2-11'!G315</f>
        <v>12909.055270610999</v>
      </c>
      <c r="E27" s="44">
        <f>C27/B27</f>
        <v>1075.7546058842499</v>
      </c>
      <c r="G27" s="12">
        <f>'Sch M-1.3 Pg.1'!H29</f>
        <v>127908.71999999996</v>
      </c>
      <c r="I27" s="45">
        <f>(G27/C27)*E27</f>
        <v>10659.059999999996</v>
      </c>
    </row>
    <row r="28" spans="1:12" x14ac:dyDescent="0.2">
      <c r="A28" s="28"/>
      <c r="C28" s="11"/>
      <c r="D28" s="11"/>
      <c r="E28" s="47"/>
      <c r="G28" s="12"/>
      <c r="H28" s="12"/>
      <c r="I28" s="45"/>
      <c r="J28" s="4"/>
      <c r="K28" s="12"/>
    </row>
    <row r="29" spans="1:12" x14ac:dyDescent="0.2">
      <c r="A29" s="28" t="s">
        <v>159</v>
      </c>
      <c r="B29" s="43">
        <f>'Sch M-1.3 Pg. 2-11'!F345</f>
        <v>0</v>
      </c>
      <c r="C29" s="43">
        <f>'Sch M-1.3 Pg. 2-11'!G346</f>
        <v>0</v>
      </c>
      <c r="D29" s="11"/>
      <c r="E29" s="44">
        <f>IF(C29=0,0,C29/B29)</f>
        <v>0</v>
      </c>
      <c r="G29" s="12">
        <f>'Sch M-1.3 Pg.1'!H31</f>
        <v>0</v>
      </c>
      <c r="H29" s="12"/>
      <c r="I29" s="45">
        <f>IF(C29=0,0,(G29/C29))*E29</f>
        <v>0</v>
      </c>
      <c r="J29" s="4"/>
      <c r="K29" s="12"/>
    </row>
    <row r="30" spans="1:12" x14ac:dyDescent="0.2">
      <c r="A30" s="28"/>
      <c r="C30" s="11"/>
      <c r="D30" s="11"/>
      <c r="E30" s="47"/>
      <c r="G30" s="12"/>
      <c r="H30" s="12"/>
      <c r="I30" s="45"/>
      <c r="J30" s="4"/>
      <c r="K30" s="12"/>
    </row>
    <row r="31" spans="1:12" x14ac:dyDescent="0.2">
      <c r="A31" s="28" t="s">
        <v>144</v>
      </c>
      <c r="B31" s="43">
        <f>'Sch M-1.3 Pg. 2-11'!F377</f>
        <v>0</v>
      </c>
      <c r="C31" s="43">
        <f>'Sch M-1.3 Pg. 2-11'!G378</f>
        <v>0</v>
      </c>
      <c r="E31" s="44">
        <f>IF(C31=0,0,C31/B31)</f>
        <v>0</v>
      </c>
      <c r="G31" s="12">
        <f>'Sch M-1.3 Pg.1'!H33</f>
        <v>0</v>
      </c>
      <c r="I31" s="45">
        <f>IF(G31=0,0,(G31/C31))*E31</f>
        <v>0</v>
      </c>
    </row>
    <row r="32" spans="1:12" x14ac:dyDescent="0.2">
      <c r="C32" s="11"/>
      <c r="D32" s="11"/>
      <c r="G32" s="12"/>
      <c r="H32" s="12"/>
      <c r="I32" s="45"/>
    </row>
    <row r="33" spans="2:9" x14ac:dyDescent="0.2">
      <c r="C33" s="11"/>
      <c r="G33" s="12"/>
      <c r="H33" s="12"/>
      <c r="I33" s="45"/>
    </row>
    <row r="34" spans="2:9" x14ac:dyDescent="0.2">
      <c r="B34" s="11"/>
      <c r="C34" s="11"/>
      <c r="G34" s="11"/>
      <c r="H34" s="12"/>
    </row>
    <row r="35" spans="2:9" x14ac:dyDescent="0.2">
      <c r="B35" s="11"/>
      <c r="C35" s="11"/>
      <c r="G35" s="11"/>
      <c r="H35" s="12"/>
      <c r="I35" s="45"/>
    </row>
    <row r="36" spans="2:9" x14ac:dyDescent="0.2">
      <c r="B36" s="11"/>
      <c r="C36" s="11"/>
      <c r="G36" s="11"/>
      <c r="H36" s="12"/>
      <c r="I36" s="45"/>
    </row>
    <row r="52" spans="1:10" x14ac:dyDescent="0.2">
      <c r="A52" s="48"/>
      <c r="B52" s="49"/>
      <c r="C52" s="49"/>
      <c r="D52" s="49"/>
      <c r="E52" s="49"/>
      <c r="F52" s="49"/>
      <c r="G52" s="50"/>
      <c r="H52" s="50"/>
      <c r="I52" s="50"/>
      <c r="J52" s="50"/>
    </row>
    <row r="53" spans="1:10" x14ac:dyDescent="0.2">
      <c r="A53" s="51"/>
      <c r="B53" s="52"/>
      <c r="C53" s="52"/>
      <c r="D53" s="52"/>
      <c r="E53" s="52"/>
      <c r="F53" s="52"/>
      <c r="G53" s="52"/>
      <c r="H53" s="52"/>
      <c r="I53" s="52"/>
      <c r="J53" s="52"/>
    </row>
    <row r="54" spans="1:10" x14ac:dyDescent="0.2">
      <c r="B54" s="52"/>
      <c r="C54" s="52"/>
      <c r="D54" s="52"/>
      <c r="E54" s="52"/>
      <c r="F54" s="52"/>
      <c r="G54" s="52"/>
      <c r="H54" s="52"/>
      <c r="I54" s="52"/>
      <c r="J54" s="52"/>
    </row>
    <row r="55" spans="1:10" x14ac:dyDescent="0.2">
      <c r="A55" s="53"/>
      <c r="B55" s="49"/>
      <c r="C55" s="49"/>
      <c r="D55" s="49"/>
      <c r="E55" s="49"/>
      <c r="F55" s="49"/>
      <c r="G55" s="50"/>
      <c r="H55" s="50"/>
      <c r="I55" s="50"/>
      <c r="J55" s="50"/>
    </row>
    <row r="56" spans="1:10" ht="15" x14ac:dyDescent="0.35">
      <c r="A56" s="53"/>
      <c r="B56" s="54"/>
      <c r="C56" s="54"/>
      <c r="D56" s="54"/>
      <c r="E56" s="54"/>
      <c r="F56" s="54"/>
      <c r="G56" s="54"/>
      <c r="H56" s="54"/>
      <c r="I56" s="54"/>
      <c r="J56" s="54"/>
    </row>
    <row r="57" spans="1:10" x14ac:dyDescent="0.2">
      <c r="A57" s="14"/>
      <c r="B57" s="52"/>
      <c r="C57" s="52"/>
      <c r="D57" s="52"/>
      <c r="E57" s="52"/>
      <c r="F57" s="52"/>
      <c r="G57" s="12"/>
      <c r="H57" s="12"/>
      <c r="I57" s="12"/>
      <c r="J57" s="12"/>
    </row>
    <row r="58" spans="1:10" x14ac:dyDescent="0.2">
      <c r="B58" s="52"/>
      <c r="C58" s="52"/>
      <c r="D58" s="52"/>
      <c r="E58" s="52"/>
      <c r="F58" s="52"/>
      <c r="G58" s="52"/>
      <c r="H58" s="52"/>
      <c r="I58" s="52"/>
      <c r="J58" s="52"/>
    </row>
    <row r="59" spans="1:10" x14ac:dyDescent="0.2">
      <c r="B59" s="49"/>
      <c r="C59" s="49"/>
      <c r="D59" s="49"/>
      <c r="E59" s="49"/>
      <c r="F59" s="49"/>
      <c r="G59" s="50"/>
      <c r="H59" s="50"/>
      <c r="I59" s="50"/>
      <c r="J59" s="50"/>
    </row>
    <row r="60" spans="1:10" x14ac:dyDescent="0.2">
      <c r="B60" s="52"/>
      <c r="C60" s="52"/>
      <c r="D60" s="52"/>
      <c r="E60" s="52"/>
      <c r="F60" s="52"/>
      <c r="G60" s="12"/>
      <c r="H60" s="12"/>
      <c r="I60" s="12"/>
      <c r="J60" s="12"/>
    </row>
    <row r="61" spans="1:10" x14ac:dyDescent="0.2">
      <c r="B61" s="49"/>
      <c r="C61" s="49"/>
      <c r="D61" s="49"/>
      <c r="E61" s="49"/>
      <c r="F61" s="49"/>
      <c r="G61" s="50"/>
      <c r="H61" s="50"/>
      <c r="I61" s="50"/>
      <c r="J61" s="50"/>
    </row>
    <row r="62" spans="1:10" x14ac:dyDescent="0.2">
      <c r="B62" s="52"/>
      <c r="C62" s="52"/>
      <c r="D62" s="52"/>
      <c r="E62" s="52"/>
      <c r="F62" s="52"/>
      <c r="G62" s="12"/>
      <c r="H62" s="12"/>
      <c r="I62" s="12"/>
      <c r="J62" s="12"/>
    </row>
    <row r="63" spans="1:10" x14ac:dyDescent="0.2">
      <c r="B63" s="49"/>
      <c r="C63" s="49"/>
      <c r="D63" s="49"/>
      <c r="E63" s="49"/>
      <c r="F63" s="49"/>
      <c r="G63" s="50"/>
      <c r="H63" s="50"/>
      <c r="I63" s="50"/>
      <c r="J63" s="50"/>
    </row>
    <row r="64" spans="1:10" x14ac:dyDescent="0.2">
      <c r="B64" s="49"/>
      <c r="C64" s="49"/>
      <c r="D64" s="49"/>
      <c r="E64" s="49"/>
      <c r="F64" s="49"/>
      <c r="G64" s="50"/>
      <c r="H64" s="50"/>
      <c r="I64" s="50"/>
      <c r="J64" s="50"/>
    </row>
    <row r="65" spans="2:14" x14ac:dyDescent="0.2">
      <c r="B65" s="55"/>
      <c r="C65" s="55"/>
      <c r="D65" s="55"/>
      <c r="E65" s="55"/>
      <c r="F65" s="55"/>
      <c r="G65" s="55"/>
      <c r="H65" s="55"/>
      <c r="I65" s="55"/>
      <c r="J65" s="55"/>
    </row>
    <row r="66" spans="2:14" x14ac:dyDescent="0.2">
      <c r="B66" s="52"/>
      <c r="C66" s="52"/>
      <c r="D66" s="52"/>
      <c r="E66" s="52"/>
      <c r="F66" s="52"/>
      <c r="G66" s="12"/>
      <c r="H66" s="12"/>
      <c r="I66" s="12"/>
      <c r="J66" s="12"/>
    </row>
    <row r="67" spans="2:14" x14ac:dyDescent="0.2">
      <c r="B67" s="52"/>
      <c r="C67" s="52"/>
      <c r="D67" s="52"/>
      <c r="E67" s="52"/>
      <c r="F67" s="52"/>
    </row>
    <row r="68" spans="2:14" ht="15" x14ac:dyDescent="0.35">
      <c r="B68" s="56"/>
      <c r="C68" s="56"/>
      <c r="D68" s="56"/>
      <c r="E68" s="56"/>
      <c r="F68" s="56"/>
      <c r="G68" s="57"/>
      <c r="H68" s="57"/>
      <c r="I68" s="57"/>
      <c r="J68" s="57"/>
    </row>
    <row r="70" spans="2:14" x14ac:dyDescent="0.2">
      <c r="B70" s="3"/>
    </row>
    <row r="73" spans="2:14" x14ac:dyDescent="0.2">
      <c r="B73" s="52"/>
      <c r="C73" s="52"/>
      <c r="D73" s="52"/>
      <c r="E73" s="52"/>
      <c r="F73" s="52"/>
      <c r="G73" s="52"/>
      <c r="H73" s="52"/>
      <c r="I73" s="52"/>
      <c r="J73" s="52"/>
    </row>
    <row r="74" spans="2:14" x14ac:dyDescent="0.2">
      <c r="B74" s="52"/>
      <c r="C74" s="52"/>
      <c r="D74" s="52"/>
      <c r="E74" s="52"/>
      <c r="F74" s="52"/>
      <c r="G74" s="52"/>
      <c r="H74" s="52"/>
      <c r="I74" s="52"/>
      <c r="J74" s="52"/>
    </row>
    <row r="75" spans="2:14" x14ac:dyDescent="0.2">
      <c r="B75" s="52"/>
      <c r="C75" s="52"/>
      <c r="D75" s="52"/>
      <c r="E75" s="52"/>
      <c r="F75" s="52"/>
      <c r="G75" s="52"/>
      <c r="H75" s="52"/>
      <c r="I75" s="52"/>
      <c r="J75" s="52"/>
    </row>
    <row r="76" spans="2:14" x14ac:dyDescent="0.2">
      <c r="B76" s="52"/>
      <c r="C76" s="52"/>
      <c r="D76" s="52"/>
      <c r="E76" s="52"/>
      <c r="F76" s="52"/>
      <c r="G76" s="52"/>
      <c r="H76" s="52"/>
      <c r="I76" s="52"/>
      <c r="J76" s="52"/>
    </row>
    <row r="77" spans="2:14" x14ac:dyDescent="0.2">
      <c r="B77" s="49"/>
      <c r="C77" s="49"/>
      <c r="D77" s="49"/>
      <c r="E77" s="49"/>
      <c r="F77" s="49"/>
      <c r="G77" s="52"/>
      <c r="H77" s="52"/>
      <c r="I77" s="52"/>
      <c r="J77" s="52"/>
    </row>
    <row r="78" spans="2:14" x14ac:dyDescent="0.2">
      <c r="B78" s="11"/>
      <c r="C78" s="11"/>
      <c r="D78" s="11"/>
      <c r="E78" s="11"/>
      <c r="F78" s="11"/>
      <c r="G78" s="11"/>
      <c r="H78" s="11"/>
      <c r="I78" s="11"/>
    </row>
    <row r="79" spans="2:14" x14ac:dyDescent="0.2">
      <c r="B79" s="11"/>
      <c r="C79" s="11"/>
      <c r="D79" s="11"/>
      <c r="E79" s="11"/>
      <c r="F79" s="11"/>
      <c r="G79" s="11"/>
      <c r="H79" s="11"/>
      <c r="I79" s="11"/>
    </row>
    <row r="80" spans="2:14" s="59" customFormat="1" x14ac:dyDescent="0.2">
      <c r="B80" s="58"/>
      <c r="C80" s="58"/>
      <c r="D80" s="58"/>
      <c r="E80" s="58"/>
      <c r="F80" s="58"/>
      <c r="G80" s="58"/>
      <c r="H80" s="58"/>
      <c r="I80" s="58"/>
      <c r="K80" s="2"/>
      <c r="L80" s="2"/>
      <c r="M80" s="2"/>
      <c r="N80" s="2"/>
    </row>
    <row r="81" spans="1:14" s="6" customFormat="1" x14ac:dyDescent="0.2">
      <c r="B81" s="60"/>
      <c r="C81" s="60"/>
      <c r="D81" s="60"/>
      <c r="E81" s="60"/>
      <c r="F81" s="60"/>
      <c r="G81" s="60"/>
      <c r="H81" s="60"/>
      <c r="I81" s="60"/>
      <c r="K81" s="2"/>
      <c r="L81" s="2"/>
      <c r="M81" s="2"/>
      <c r="N81" s="2"/>
    </row>
    <row r="82" spans="1:14" s="6" customFormat="1" x14ac:dyDescent="0.2">
      <c r="B82" s="60"/>
      <c r="C82" s="60"/>
      <c r="D82" s="60"/>
      <c r="E82" s="60"/>
      <c r="F82" s="60"/>
      <c r="G82" s="60"/>
      <c r="H82" s="60"/>
      <c r="I82" s="60"/>
      <c r="K82" s="2"/>
      <c r="L82" s="2"/>
      <c r="M82" s="2"/>
      <c r="N82" s="2"/>
    </row>
    <row r="83" spans="1:14" s="6" customFormat="1" x14ac:dyDescent="0.2">
      <c r="B83" s="60"/>
      <c r="C83" s="60"/>
      <c r="D83" s="60"/>
      <c r="E83" s="60"/>
      <c r="F83" s="60"/>
      <c r="G83" s="60"/>
      <c r="H83" s="60"/>
      <c r="I83" s="60"/>
      <c r="K83" s="2"/>
      <c r="L83" s="2"/>
      <c r="M83" s="2"/>
      <c r="N83" s="2"/>
    </row>
    <row r="84" spans="1:14" s="6" customFormat="1" x14ac:dyDescent="0.2">
      <c r="B84" s="60"/>
      <c r="C84" s="60"/>
      <c r="D84" s="60"/>
      <c r="E84" s="60"/>
      <c r="F84" s="60"/>
      <c r="G84" s="60"/>
      <c r="H84" s="60"/>
      <c r="I84" s="60"/>
      <c r="K84" s="2"/>
      <c r="L84" s="2"/>
      <c r="M84" s="2"/>
      <c r="N84" s="2"/>
    </row>
    <row r="85" spans="1:14" s="6" customFormat="1" x14ac:dyDescent="0.2">
      <c r="B85" s="60"/>
      <c r="C85" s="60"/>
      <c r="D85" s="60"/>
      <c r="E85" s="60"/>
      <c r="F85" s="60"/>
      <c r="G85" s="60"/>
      <c r="H85" s="60"/>
      <c r="I85" s="60"/>
      <c r="K85" s="2"/>
      <c r="L85" s="2"/>
      <c r="M85" s="2"/>
      <c r="N85" s="2"/>
    </row>
    <row r="86" spans="1:14" s="6" customFormat="1" x14ac:dyDescent="0.2">
      <c r="B86" s="60"/>
      <c r="C86" s="60"/>
      <c r="D86" s="60"/>
      <c r="E86" s="60"/>
      <c r="F86" s="60"/>
      <c r="G86" s="60"/>
      <c r="H86" s="60"/>
      <c r="I86" s="60"/>
      <c r="K86" s="2"/>
      <c r="L86" s="2"/>
      <c r="M86" s="2"/>
      <c r="N86" s="2"/>
    </row>
    <row r="87" spans="1:14" s="6" customFormat="1" x14ac:dyDescent="0.2">
      <c r="A87" s="53"/>
      <c r="B87" s="12"/>
      <c r="C87" s="12"/>
      <c r="D87" s="12"/>
      <c r="E87" s="12"/>
      <c r="F87" s="12"/>
      <c r="G87" s="12"/>
      <c r="H87" s="12"/>
      <c r="I87" s="12"/>
      <c r="J87" s="12"/>
      <c r="K87" s="2"/>
      <c r="L87" s="2"/>
      <c r="M87" s="2"/>
      <c r="N87" s="2"/>
    </row>
    <row r="88" spans="1:14" ht="15" x14ac:dyDescent="0.35">
      <c r="A88" s="53"/>
      <c r="B88" s="61"/>
      <c r="C88" s="61"/>
      <c r="D88" s="61"/>
      <c r="E88" s="61"/>
      <c r="F88" s="61"/>
      <c r="G88" s="61"/>
      <c r="H88" s="61"/>
      <c r="I88" s="61"/>
      <c r="J88" s="61"/>
    </row>
    <row r="89" spans="1:14" x14ac:dyDescent="0.2">
      <c r="B89" s="12"/>
      <c r="C89" s="12"/>
      <c r="D89" s="12"/>
      <c r="E89" s="12"/>
      <c r="F89" s="12"/>
      <c r="G89" s="12"/>
      <c r="H89" s="12"/>
      <c r="I89" s="12"/>
      <c r="J89" s="12"/>
    </row>
    <row r="90" spans="1:14" x14ac:dyDescent="0.2">
      <c r="B90" s="11"/>
      <c r="C90" s="11"/>
      <c r="D90" s="11"/>
      <c r="E90" s="11"/>
      <c r="F90" s="11"/>
      <c r="G90" s="11"/>
      <c r="H90" s="11"/>
      <c r="I90" s="11"/>
    </row>
    <row r="91" spans="1:14" x14ac:dyDescent="0.2">
      <c r="A91" s="62"/>
      <c r="B91" s="11"/>
      <c r="C91" s="11"/>
      <c r="D91" s="11"/>
      <c r="E91" s="11"/>
      <c r="F91" s="11"/>
      <c r="G91" s="11"/>
      <c r="H91" s="11"/>
      <c r="I91" s="11"/>
    </row>
    <row r="92" spans="1:14" x14ac:dyDescent="0.2">
      <c r="A92" s="53"/>
      <c r="B92" s="12"/>
      <c r="C92" s="12"/>
      <c r="D92" s="12"/>
      <c r="E92" s="12"/>
      <c r="F92" s="12"/>
      <c r="G92" s="12"/>
      <c r="H92" s="12"/>
      <c r="I92" s="12"/>
      <c r="J92" s="12"/>
    </row>
    <row r="93" spans="1:14" ht="15" x14ac:dyDescent="0.35">
      <c r="A93" s="53"/>
      <c r="B93" s="61"/>
      <c r="C93" s="61"/>
      <c r="D93" s="61"/>
      <c r="E93" s="61"/>
      <c r="F93" s="61"/>
      <c r="G93" s="61"/>
      <c r="H93" s="61"/>
      <c r="I93" s="61"/>
      <c r="J93" s="61"/>
    </row>
    <row r="94" spans="1:14" x14ac:dyDescent="0.2">
      <c r="B94" s="12"/>
      <c r="C94" s="12"/>
      <c r="D94" s="12"/>
      <c r="E94" s="12"/>
      <c r="F94" s="12"/>
      <c r="G94" s="12"/>
      <c r="H94" s="12"/>
      <c r="I94" s="12"/>
      <c r="J94" s="12"/>
    </row>
    <row r="95" spans="1:14" x14ac:dyDescent="0.2">
      <c r="B95" s="11"/>
      <c r="C95" s="11"/>
      <c r="D95" s="11"/>
      <c r="E95" s="11"/>
      <c r="F95" s="11"/>
      <c r="G95" s="11"/>
      <c r="H95" s="11"/>
      <c r="I95" s="11"/>
    </row>
    <row r="96" spans="1:14" x14ac:dyDescent="0.2">
      <c r="B96" s="12"/>
      <c r="C96" s="12"/>
      <c r="D96" s="12"/>
      <c r="E96" s="12"/>
      <c r="F96" s="12"/>
      <c r="G96" s="12"/>
      <c r="H96" s="12"/>
      <c r="I96" s="12"/>
      <c r="J96" s="12"/>
    </row>
    <row r="97" spans="1:10" x14ac:dyDescent="0.2"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15" x14ac:dyDescent="0.35">
      <c r="B98" s="61"/>
      <c r="C98" s="61"/>
      <c r="D98" s="61"/>
      <c r="E98" s="61"/>
      <c r="F98" s="61"/>
      <c r="G98" s="61"/>
      <c r="H98" s="61"/>
      <c r="I98" s="61"/>
      <c r="J98" s="61"/>
    </row>
    <row r="99" spans="1:10" x14ac:dyDescent="0.2">
      <c r="B99" s="12"/>
      <c r="C99" s="12"/>
      <c r="D99" s="12"/>
      <c r="E99" s="12"/>
      <c r="F99" s="12"/>
      <c r="G99" s="12"/>
      <c r="H99" s="12"/>
      <c r="I99" s="12"/>
      <c r="J99" s="12"/>
    </row>
    <row r="100" spans="1:10" x14ac:dyDescent="0.2">
      <c r="B100" s="11"/>
      <c r="C100" s="11"/>
      <c r="D100" s="11"/>
      <c r="E100" s="11"/>
      <c r="F100" s="11"/>
      <c r="G100" s="11"/>
      <c r="H100" s="11"/>
      <c r="I100" s="11"/>
    </row>
    <row r="101" spans="1:10" x14ac:dyDescent="0.2"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x14ac:dyDescent="0.2"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x14ac:dyDescent="0.2"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ht="15" x14ac:dyDescent="0.35">
      <c r="B104" s="54"/>
      <c r="C104" s="54"/>
      <c r="D104" s="54"/>
      <c r="E104" s="54"/>
      <c r="F104" s="54"/>
      <c r="G104" s="54"/>
      <c r="H104" s="54"/>
      <c r="I104" s="54"/>
      <c r="J104" s="54"/>
    </row>
    <row r="105" spans="1:10" x14ac:dyDescent="0.2"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x14ac:dyDescent="0.2">
      <c r="B106" s="11"/>
      <c r="C106" s="11"/>
      <c r="D106" s="11"/>
      <c r="E106" s="11"/>
      <c r="F106" s="11"/>
      <c r="G106" s="11"/>
      <c r="H106" s="11"/>
      <c r="I106" s="11"/>
    </row>
    <row r="107" spans="1:10" x14ac:dyDescent="0.2"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x14ac:dyDescent="0.2">
      <c r="B108" s="11"/>
      <c r="C108" s="11"/>
      <c r="D108" s="11"/>
      <c r="E108" s="11"/>
      <c r="F108" s="11"/>
      <c r="G108" s="11"/>
      <c r="H108" s="11"/>
      <c r="I108" s="11"/>
    </row>
    <row r="109" spans="1:10" x14ac:dyDescent="0.2">
      <c r="B109" s="12"/>
      <c r="C109" s="12"/>
      <c r="D109" s="12"/>
      <c r="E109" s="12"/>
      <c r="F109" s="12"/>
      <c r="G109" s="12"/>
      <c r="H109" s="12"/>
      <c r="I109" s="12"/>
      <c r="J109" s="12"/>
    </row>
    <row r="111" spans="1:10" x14ac:dyDescent="0.2"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x14ac:dyDescent="0.2">
      <c r="A112" s="53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15" x14ac:dyDescent="0.35">
      <c r="A113" s="53"/>
      <c r="B113" s="61"/>
      <c r="C113" s="61"/>
      <c r="D113" s="61"/>
      <c r="E113" s="61"/>
      <c r="F113" s="61"/>
      <c r="G113" s="61"/>
      <c r="H113" s="61"/>
      <c r="I113" s="61"/>
      <c r="J113" s="61"/>
    </row>
    <row r="114" spans="1:10" x14ac:dyDescent="0.2">
      <c r="B114" s="12"/>
      <c r="C114" s="12"/>
      <c r="D114" s="12"/>
      <c r="E114" s="12"/>
      <c r="F114" s="12"/>
      <c r="G114" s="12"/>
      <c r="H114" s="12"/>
      <c r="I114" s="12"/>
      <c r="J114" s="12"/>
    </row>
    <row r="116" spans="1:10" x14ac:dyDescent="0.2">
      <c r="B116" s="3"/>
      <c r="C116" s="3"/>
      <c r="D116" s="3"/>
      <c r="E116" s="3"/>
      <c r="F116" s="3"/>
      <c r="G116" s="3"/>
      <c r="H116" s="3"/>
      <c r="I116" s="3"/>
      <c r="J116" s="3"/>
    </row>
    <row r="118" spans="1:10" x14ac:dyDescent="0.2">
      <c r="B118" s="12"/>
      <c r="C118" s="12"/>
      <c r="D118" s="12"/>
      <c r="E118" s="12"/>
      <c r="F118" s="12"/>
      <c r="G118" s="12"/>
      <c r="H118" s="12"/>
      <c r="I118" s="12"/>
      <c r="J118" s="12"/>
    </row>
    <row r="120" spans="1:10" x14ac:dyDescent="0.2">
      <c r="B120" s="12"/>
      <c r="C120" s="12"/>
      <c r="D120" s="12"/>
      <c r="E120" s="12"/>
      <c r="F120" s="12"/>
      <c r="G120" s="12"/>
      <c r="H120" s="12"/>
      <c r="I120" s="12"/>
      <c r="J120" s="12"/>
    </row>
    <row r="122" spans="1:10" x14ac:dyDescent="0.2">
      <c r="B122" s="12"/>
      <c r="C122" s="12"/>
      <c r="D122" s="12"/>
      <c r="E122" s="12"/>
      <c r="F122" s="12"/>
      <c r="G122" s="12"/>
      <c r="H122" s="12"/>
      <c r="I122" s="12"/>
      <c r="J122" s="12"/>
    </row>
    <row r="124" spans="1:10" ht="15" x14ac:dyDescent="0.35">
      <c r="B124" s="63"/>
      <c r="C124" s="63"/>
      <c r="D124" s="63"/>
      <c r="E124" s="63"/>
      <c r="F124" s="63"/>
      <c r="G124" s="63"/>
      <c r="H124" s="63"/>
      <c r="I124" s="63"/>
      <c r="J124" s="63"/>
    </row>
    <row r="129" spans="2:10" x14ac:dyDescent="0.2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">
      <c r="B130" s="3"/>
      <c r="C130" s="3"/>
      <c r="D130" s="3"/>
      <c r="E130" s="3"/>
      <c r="F130" s="3"/>
      <c r="G130" s="3"/>
      <c r="H130" s="3"/>
      <c r="I130" s="3"/>
      <c r="J130" s="3"/>
    </row>
  </sheetData>
  <mergeCells count="5">
    <mergeCell ref="A1:I1"/>
    <mergeCell ref="A2:I2"/>
    <mergeCell ref="A3:I3"/>
    <mergeCell ref="A4:I4"/>
    <mergeCell ref="A5:I5"/>
  </mergeCells>
  <printOptions horizontalCentered="1"/>
  <pageMargins left="0.75" right="0.75" top="1" bottom="0.5" header="0.5" footer="0.25"/>
  <pageSetup scale="84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39997558519241921"/>
    <pageSetUpPr fitToPage="1"/>
  </sheetPr>
  <dimension ref="A1:P234"/>
  <sheetViews>
    <sheetView view="pageBreakPreview" topLeftCell="A2" zoomScaleNormal="100" zoomScaleSheetLayoutView="100" workbookViewId="0">
      <selection activeCell="A2" sqref="A2:H2"/>
    </sheetView>
  </sheetViews>
  <sheetFormatPr defaultRowHeight="12.75" x14ac:dyDescent="0.2"/>
  <cols>
    <col min="1" max="1" width="63.42578125" style="2" customWidth="1"/>
    <col min="2" max="2" width="17" style="2" customWidth="1"/>
    <col min="3" max="3" width="18.85546875" style="2" customWidth="1"/>
    <col min="4" max="4" width="19.7109375" style="2" customWidth="1"/>
    <col min="5" max="5" width="17.42578125" style="2" customWidth="1"/>
    <col min="6" max="6" width="20.140625" style="2" customWidth="1"/>
    <col min="7" max="7" width="17.42578125" style="2" customWidth="1"/>
    <col min="8" max="8" width="19.5703125" style="2" customWidth="1"/>
    <col min="9" max="9" width="9.140625" style="2"/>
    <col min="10" max="10" width="13.7109375" style="2" customWidth="1"/>
    <col min="11" max="12" width="9.28515625" style="2" bestFit="1" customWidth="1"/>
    <col min="13" max="13" width="20.5703125" style="2" customWidth="1"/>
    <col min="14" max="14" width="9.140625" style="2"/>
    <col min="15" max="15" width="17.85546875" style="2" customWidth="1"/>
    <col min="16" max="16" width="9.28515625" style="2" bestFit="1" customWidth="1"/>
    <col min="17" max="17" width="9.140625" style="2"/>
    <col min="18" max="18" width="15.85546875" style="2" customWidth="1"/>
    <col min="19" max="19" width="9.28515625" style="2" bestFit="1" customWidth="1"/>
    <col min="20" max="20" width="17.5703125" style="2" bestFit="1" customWidth="1"/>
    <col min="21" max="21" width="15.42578125" style="2" bestFit="1" customWidth="1"/>
    <col min="22" max="22" width="12.7109375" style="2" bestFit="1" customWidth="1"/>
    <col min="23" max="16384" width="9.140625" style="2"/>
  </cols>
  <sheetData>
    <row r="1" spans="1:15" hidden="1" x14ac:dyDescent="0.2">
      <c r="A1" s="179">
        <f>B19</f>
        <v>5716315.7588605955</v>
      </c>
      <c r="B1" s="178"/>
      <c r="C1" s="178"/>
      <c r="D1" s="178"/>
      <c r="E1" s="178"/>
      <c r="F1" s="178"/>
      <c r="G1" s="178"/>
      <c r="H1" s="178"/>
    </row>
    <row r="2" spans="1:15" x14ac:dyDescent="0.2">
      <c r="A2" s="178" t="s">
        <v>156</v>
      </c>
      <c r="B2" s="178"/>
      <c r="C2" s="178"/>
      <c r="D2" s="178"/>
      <c r="E2" s="178"/>
      <c r="F2" s="178"/>
      <c r="G2" s="178"/>
      <c r="H2" s="178"/>
    </row>
    <row r="3" spans="1:15" x14ac:dyDescent="0.2">
      <c r="A3" s="178" t="s">
        <v>90</v>
      </c>
      <c r="B3" s="178"/>
      <c r="C3" s="178"/>
      <c r="D3" s="178"/>
      <c r="E3" s="178"/>
      <c r="F3" s="178"/>
      <c r="G3" s="178"/>
      <c r="H3" s="178"/>
    </row>
    <row r="4" spans="1:15" x14ac:dyDescent="0.2">
      <c r="A4" s="178" t="s">
        <v>119</v>
      </c>
      <c r="B4" s="178"/>
      <c r="C4" s="178"/>
      <c r="D4" s="178"/>
      <c r="E4" s="178"/>
      <c r="F4" s="178"/>
      <c r="G4" s="178"/>
      <c r="H4" s="178"/>
    </row>
    <row r="5" spans="1:15" x14ac:dyDescent="0.2">
      <c r="A5" s="178" t="s">
        <v>150</v>
      </c>
      <c r="B5" s="178"/>
      <c r="C5" s="178"/>
      <c r="D5" s="178"/>
      <c r="E5" s="178"/>
      <c r="F5" s="178"/>
      <c r="G5" s="178"/>
      <c r="H5" s="178"/>
    </row>
    <row r="7" spans="1:15" x14ac:dyDescent="0.2">
      <c r="A7" s="64" t="s">
        <v>60</v>
      </c>
      <c r="B7" s="65"/>
      <c r="C7" s="65"/>
      <c r="D7" s="65"/>
      <c r="E7" s="65"/>
      <c r="F7" s="65"/>
      <c r="G7" s="65"/>
      <c r="H7" s="66" t="s">
        <v>78</v>
      </c>
      <c r="J7" s="67"/>
      <c r="K7" s="68"/>
      <c r="L7" s="68"/>
      <c r="M7" s="68"/>
      <c r="N7" s="68"/>
      <c r="O7" s="68"/>
    </row>
    <row r="8" spans="1:15" x14ac:dyDescent="0.2">
      <c r="A8" s="69" t="s">
        <v>61</v>
      </c>
      <c r="B8" s="65"/>
      <c r="C8" s="65"/>
      <c r="D8" s="65"/>
      <c r="E8" s="65"/>
      <c r="F8" s="65"/>
      <c r="G8" s="65"/>
      <c r="H8" s="70" t="s">
        <v>87</v>
      </c>
      <c r="J8" s="67"/>
    </row>
    <row r="9" spans="1:15" x14ac:dyDescent="0.2">
      <c r="A9" s="69" t="s">
        <v>62</v>
      </c>
      <c r="B9" s="65"/>
      <c r="C9" s="65"/>
      <c r="D9" s="65"/>
      <c r="E9" s="65"/>
      <c r="F9" s="65"/>
      <c r="G9" s="65"/>
      <c r="H9" s="66" t="s">
        <v>149</v>
      </c>
      <c r="J9" s="67"/>
    </row>
    <row r="10" spans="1:15" x14ac:dyDescent="0.2">
      <c r="A10" s="67"/>
      <c r="B10" s="67"/>
      <c r="C10" s="67"/>
      <c r="D10" s="67"/>
      <c r="E10" s="67"/>
      <c r="F10" s="67"/>
      <c r="G10" s="67"/>
      <c r="H10" s="67"/>
      <c r="J10" s="67"/>
    </row>
    <row r="11" spans="1:15" x14ac:dyDescent="0.2">
      <c r="A11" s="72"/>
      <c r="B11" s="72"/>
      <c r="C11" s="72"/>
      <c r="D11" s="72"/>
      <c r="E11" s="72"/>
      <c r="F11" s="72"/>
      <c r="G11" s="72"/>
      <c r="H11" s="73" t="s">
        <v>10</v>
      </c>
      <c r="J11" s="67"/>
    </row>
    <row r="12" spans="1:15" x14ac:dyDescent="0.2">
      <c r="A12" s="72"/>
      <c r="B12" s="73" t="s">
        <v>40</v>
      </c>
      <c r="C12" s="73" t="s">
        <v>66</v>
      </c>
      <c r="D12" s="73" t="s">
        <v>8</v>
      </c>
      <c r="E12" s="73" t="s">
        <v>9</v>
      </c>
      <c r="F12" s="73" t="s">
        <v>18</v>
      </c>
      <c r="G12" s="73" t="s">
        <v>109</v>
      </c>
      <c r="H12" s="73" t="s">
        <v>51</v>
      </c>
    </row>
    <row r="13" spans="1:15" ht="13.5" thickBot="1" x14ac:dyDescent="0.25">
      <c r="A13" s="74" t="s">
        <v>7</v>
      </c>
      <c r="B13" s="75" t="s">
        <v>6</v>
      </c>
      <c r="C13" s="75" t="s">
        <v>6</v>
      </c>
      <c r="D13" s="75" t="s">
        <v>6</v>
      </c>
      <c r="E13" s="75" t="s">
        <v>6</v>
      </c>
      <c r="F13" s="75" t="s">
        <v>6</v>
      </c>
      <c r="G13" s="75" t="s">
        <v>112</v>
      </c>
      <c r="H13" s="75" t="s">
        <v>6</v>
      </c>
    </row>
    <row r="15" spans="1:15" x14ac:dyDescent="0.2">
      <c r="A15" s="2" t="s">
        <v>160</v>
      </c>
      <c r="B15" s="12">
        <f>'Sch M-1.3 Pg. 2-11'!J27</f>
        <v>134244474.32457757</v>
      </c>
      <c r="C15" s="12">
        <f>'Sch M-1.3 Pg. 2-11'!J29</f>
        <v>3148030.4302704078</v>
      </c>
      <c r="D15" s="12">
        <f>'Sch M-1.3 Pg. 2-11'!J30</f>
        <v>84701863.027201086</v>
      </c>
      <c r="E15" s="12">
        <f>'Sch M-1.3 Pg. 2-11'!J31</f>
        <v>3104913.5183618539</v>
      </c>
      <c r="F15" s="12">
        <f>'Sch M-1.3 Pg. 2-11'!J32</f>
        <v>-1152156.7799999996</v>
      </c>
      <c r="G15" s="12">
        <f>'Sch M-1.3 Pg. 2-11'!J33</f>
        <v>-3081936.9991743076</v>
      </c>
      <c r="H15" s="12">
        <f>SUM(B15:G15)</f>
        <v>220965187.52123663</v>
      </c>
    </row>
    <row r="16" spans="1:15" x14ac:dyDescent="0.2">
      <c r="B16" s="12"/>
      <c r="C16" s="12"/>
      <c r="D16" s="12"/>
      <c r="E16" s="12"/>
      <c r="F16" s="12"/>
      <c r="G16" s="12"/>
      <c r="H16" s="12"/>
    </row>
    <row r="17" spans="1:8" x14ac:dyDescent="0.2">
      <c r="A17" s="2" t="s">
        <v>161</v>
      </c>
      <c r="B17" s="12">
        <f>'Sch M-1.3 Pg. 2-11'!J61+'Sch M-1.3 Pg. 2-11'!J76+'Sch M-1.3 Pg. 2-11'!J85</f>
        <v>49055679.57455419</v>
      </c>
      <c r="C17" s="12">
        <f>'Sch M-1.3 Pg. 2-11'!J78</f>
        <v>1345472.34758767</v>
      </c>
      <c r="D17" s="12">
        <f>'Sch M-1.3 Pg. 2-11'!J79</f>
        <v>44926490.925681747</v>
      </c>
      <c r="E17" s="12">
        <f>'Sch M-1.3 Pg. 2-11'!J80</f>
        <v>291093.81076306739</v>
      </c>
      <c r="F17" s="12">
        <f>'Sch M-1.3 Pg. 2-11'!J81</f>
        <v>-402999.99999999988</v>
      </c>
      <c r="G17" s="12">
        <f>'Sch M-1.3 Pg. 2-11'!J82</f>
        <v>-723763.89578666829</v>
      </c>
      <c r="H17" s="12">
        <f>SUM(B17:G17)</f>
        <v>94491972.762799993</v>
      </c>
    </row>
    <row r="18" spans="1:8" x14ac:dyDescent="0.2">
      <c r="B18" s="12"/>
      <c r="C18" s="12"/>
      <c r="D18" s="12"/>
      <c r="E18" s="12"/>
      <c r="F18" s="12"/>
      <c r="G18" s="12"/>
      <c r="H18" s="12"/>
    </row>
    <row r="19" spans="1:8" x14ac:dyDescent="0.2">
      <c r="A19" s="2" t="s">
        <v>162</v>
      </c>
      <c r="B19" s="18">
        <f>'Sch M-1.3 Pg. 2-11'!J113+'Sch M-1.3 Pg. 2-11'!J126+'Sch M-1.3 Pg. 2-11'!J135</f>
        <v>5716315.7588605955</v>
      </c>
      <c r="C19" s="12">
        <f>'Sch M-1.3 Pg. 2-11'!J128</f>
        <v>165649.1293891047</v>
      </c>
      <c r="D19" s="12">
        <f>'Sch M-1.3 Pg. 2-11'!J129</f>
        <v>5955253.9121164903</v>
      </c>
      <c r="E19" s="12">
        <v>0</v>
      </c>
      <c r="F19" s="12">
        <v>0</v>
      </c>
      <c r="G19" s="12">
        <f>'Sch M-1.3 Pg. 2-11'!J132</f>
        <v>-240941.98902981513</v>
      </c>
      <c r="H19" s="12">
        <f>SUM(B19:G19)</f>
        <v>11596276.811336374</v>
      </c>
    </row>
    <row r="20" spans="1:8" x14ac:dyDescent="0.2">
      <c r="B20" s="12"/>
      <c r="C20" s="12"/>
      <c r="D20" s="12"/>
      <c r="E20" s="12"/>
      <c r="F20" s="12"/>
      <c r="G20" s="12"/>
      <c r="H20" s="12"/>
    </row>
    <row r="21" spans="1:8" x14ac:dyDescent="0.2">
      <c r="A21" s="2" t="s">
        <v>163</v>
      </c>
      <c r="B21" s="12">
        <f>'Sch M-1.3 Pg. 2-11'!J160+'Sch M-1.3 Pg. 2-11'!J170+'Sch M-1.3 Pg. 2-11'!J179</f>
        <v>412252.26235576894</v>
      </c>
      <c r="C21" s="12">
        <f>'Sch M-1.3 Pg. 2-11'!J172</f>
        <v>12493.728937427513</v>
      </c>
      <c r="D21" s="12">
        <f>'Sch M-1.3 Pg. 2-11'!J173</f>
        <v>682246.79472586676</v>
      </c>
      <c r="E21" s="12">
        <f>'Sch M-1.3 Pg. 2-11'!J174</f>
        <v>4187.4109398462278</v>
      </c>
      <c r="F21" s="12">
        <v>0</v>
      </c>
      <c r="G21" s="12">
        <f>'Sch M-1.3 Pg. 2-11'!J176</f>
        <v>-51561.103611518673</v>
      </c>
      <c r="H21" s="12">
        <f>SUM(B21:G21)</f>
        <v>1059619.0933473906</v>
      </c>
    </row>
    <row r="22" spans="1:8" x14ac:dyDescent="0.2">
      <c r="B22" s="12"/>
      <c r="C22" s="12"/>
      <c r="D22" s="12"/>
      <c r="E22" s="12"/>
      <c r="F22" s="12"/>
      <c r="G22" s="12"/>
      <c r="H22" s="50"/>
    </row>
    <row r="23" spans="1:8" x14ac:dyDescent="0.2">
      <c r="A23" s="6" t="s">
        <v>164</v>
      </c>
      <c r="B23" s="12">
        <f>'Sch M-1.3 Pg. 2-11'!J205+'Sch M-1.3 Pg. 2-11'!J215</f>
        <v>6897523.6767680859</v>
      </c>
      <c r="C23" s="12">
        <f>'Sch M-1.3 Pg. 2-11'!J207</f>
        <v>22293.479848341027</v>
      </c>
      <c r="D23" s="12">
        <f>'Sch M-1.3 Pg. 2-11'!J208+'Sch M-1.3 Pg. 2-11'!J216</f>
        <v>248304.62</v>
      </c>
      <c r="E23" s="12">
        <f>'Sch M-1.3 Pg. 2-11'!J209</f>
        <v>3547.88</v>
      </c>
      <c r="F23" s="12">
        <v>0</v>
      </c>
      <c r="G23" s="12">
        <f>'Sch M-1.3 Pg. 2-11'!J211</f>
        <v>-1673597.6035895939</v>
      </c>
      <c r="H23" s="12">
        <f>SUM(B23:G23)</f>
        <v>5498072.0530268326</v>
      </c>
    </row>
    <row r="24" spans="1:8" x14ac:dyDescent="0.2">
      <c r="B24" s="12"/>
      <c r="C24" s="12"/>
      <c r="D24" s="12"/>
      <c r="E24" s="12"/>
      <c r="F24" s="12"/>
      <c r="G24" s="12"/>
      <c r="H24" s="50"/>
    </row>
    <row r="25" spans="1:8" x14ac:dyDescent="0.2">
      <c r="A25" s="2" t="s">
        <v>49</v>
      </c>
      <c r="B25" s="12">
        <f>'Sch M-1.3 Pg. 2-11'!J241</f>
        <v>2288171.9131672811</v>
      </c>
      <c r="C25" s="12">
        <f>'Sch M-1.3 Pg. 2-11'!J243</f>
        <v>2753.46</v>
      </c>
      <c r="D25" s="12">
        <f>'Sch M-1.3 Pg. 2-11'!J244</f>
        <v>1344813.6097072817</v>
      </c>
      <c r="E25" s="12">
        <f>'Sch M-1.3 Pg. 2-11'!J245</f>
        <v>0</v>
      </c>
      <c r="F25" s="12">
        <f>'Sch M-1.3 Pg. 2-11'!J246</f>
        <v>0</v>
      </c>
      <c r="G25" s="12">
        <f>'Sch M-1.3 Pg. 2-11'!J247</f>
        <v>-47832.374859999989</v>
      </c>
      <c r="H25" s="12">
        <f>SUM(B25:G25)</f>
        <v>3587906.6080145631</v>
      </c>
    </row>
    <row r="26" spans="1:8" x14ac:dyDescent="0.2">
      <c r="B26" s="12"/>
      <c r="C26" s="12"/>
      <c r="D26" s="12"/>
      <c r="E26" s="12"/>
      <c r="F26" s="12"/>
      <c r="G26" s="12"/>
      <c r="H26" s="50"/>
    </row>
    <row r="27" spans="1:8" x14ac:dyDescent="0.2">
      <c r="A27" s="2" t="s">
        <v>72</v>
      </c>
      <c r="B27" s="12">
        <f>'Sch M-1.3 Pg. 2-11'!J274+'Sch M-1.3 Pg. 2-11'!J286+'Sch M-1.3 Pg. 2-11'!J295</f>
        <v>12540.391840525032</v>
      </c>
      <c r="C27" s="12">
        <f>'Sch M-1.3 Pg. 2-11'!J288</f>
        <v>449.95008033312854</v>
      </c>
      <c r="D27" s="12">
        <f>'Sch M-1.3 Pg. 2-11'!J289</f>
        <v>57.888480385710096</v>
      </c>
      <c r="E27" s="12">
        <f>'Sch M-1.3 Pg. 2-11'!J290</f>
        <v>0</v>
      </c>
      <c r="F27" s="12">
        <f>'Sch M-1.3 Pg. 2-11'!J291</f>
        <v>0</v>
      </c>
      <c r="G27" s="12">
        <f>'Sch M-1.3 Pg. 2-11'!J292</f>
        <v>-2.9304012438710871</v>
      </c>
      <c r="H27" s="12">
        <f>SUM(B27:G27)</f>
        <v>13045.3</v>
      </c>
    </row>
    <row r="28" spans="1:8" x14ac:dyDescent="0.2">
      <c r="B28" s="12"/>
      <c r="C28" s="12"/>
      <c r="D28" s="12"/>
      <c r="E28" s="12"/>
      <c r="F28" s="12"/>
      <c r="G28" s="12"/>
      <c r="H28" s="50"/>
    </row>
    <row r="29" spans="1:8" x14ac:dyDescent="0.2">
      <c r="A29" s="2" t="s">
        <v>158</v>
      </c>
      <c r="B29" s="12">
        <f>'Sch M-1.3 Pg. 2-11'!J320</f>
        <v>72064.737413491399</v>
      </c>
      <c r="C29" s="12">
        <f>'Sch M-1.3 Pg. 2-11'!J322</f>
        <v>1093.7343986457281</v>
      </c>
      <c r="D29" s="12">
        <f>'Sch M-1.3 Pg. 2-11'!J323</f>
        <v>54801.899248832247</v>
      </c>
      <c r="E29" s="12">
        <f>'Sch M-1.3 Pg. 2-11'!J324</f>
        <v>131.38024323776091</v>
      </c>
      <c r="F29" s="12">
        <f>'Sch M-1.3 Pg. 2-11'!J325</f>
        <v>0</v>
      </c>
      <c r="G29" s="12">
        <f>'Sch M-1.3 Pg. 2-11'!J326</f>
        <v>-183.03130420716508</v>
      </c>
      <c r="H29" s="12">
        <f>SUM(B29:G29)</f>
        <v>127908.71999999996</v>
      </c>
    </row>
    <row r="30" spans="1:8" x14ac:dyDescent="0.2">
      <c r="B30" s="12"/>
      <c r="C30" s="12"/>
      <c r="D30" s="12"/>
      <c r="E30" s="12"/>
      <c r="F30" s="12"/>
      <c r="G30" s="12"/>
      <c r="H30" s="12"/>
    </row>
    <row r="31" spans="1:8" x14ac:dyDescent="0.2">
      <c r="A31" s="2" t="s">
        <v>159</v>
      </c>
      <c r="B31" s="12">
        <f>'Sch M-1.3 Pg. 2-11'!J351</f>
        <v>0</v>
      </c>
      <c r="C31" s="12">
        <f>'Sch M-1.3 Pg. 2-11'!J353</f>
        <v>0</v>
      </c>
      <c r="D31" s="12">
        <f>'Sch M-1.3 Pg. 2-11'!J354</f>
        <v>0</v>
      </c>
      <c r="E31" s="12">
        <f>'Sch M-1.3 Pg. 2-11'!J355</f>
        <v>0</v>
      </c>
      <c r="F31" s="12">
        <f>'Sch M-1.3 Pg. 2-11'!J356</f>
        <v>0</v>
      </c>
      <c r="G31" s="12">
        <f>'Sch M-1.3 Pg. 2-11'!J357</f>
        <v>0</v>
      </c>
      <c r="H31" s="12">
        <f>SUM(B31:G31)</f>
        <v>0</v>
      </c>
    </row>
    <row r="32" spans="1:8" x14ac:dyDescent="0.2">
      <c r="B32" s="12"/>
      <c r="C32" s="12"/>
      <c r="D32" s="12"/>
      <c r="E32" s="12"/>
      <c r="F32" s="12"/>
      <c r="G32" s="12"/>
      <c r="H32" s="12"/>
    </row>
    <row r="33" spans="1:8" x14ac:dyDescent="0.2">
      <c r="A33" s="2" t="s">
        <v>144</v>
      </c>
      <c r="B33" s="12">
        <f>'Sch M-1.3 Pg. 2-11'!J383</f>
        <v>0</v>
      </c>
      <c r="C33" s="12">
        <f>'Sch M-1.3 Pg. 2-11'!J385</f>
        <v>0</v>
      </c>
      <c r="D33" s="12">
        <f>'Sch M-1.3 Pg. 2-11'!J386</f>
        <v>0</v>
      </c>
      <c r="E33" s="12">
        <f>'Sch M-1.3 Pg. 2-11'!J387</f>
        <v>0</v>
      </c>
      <c r="F33" s="12">
        <f>'Sch M-1.3 Pg. 2-11'!J388</f>
        <v>0</v>
      </c>
      <c r="G33" s="12">
        <f>'Sch M-1.3 Pg. 2-11'!J389</f>
        <v>0</v>
      </c>
      <c r="H33" s="12">
        <f>SUM(B33:G33)</f>
        <v>0</v>
      </c>
    </row>
    <row r="34" spans="1:8" x14ac:dyDescent="0.2">
      <c r="B34" s="12"/>
      <c r="C34" s="12"/>
      <c r="D34" s="12"/>
      <c r="E34" s="12"/>
      <c r="F34" s="12"/>
      <c r="G34" s="12"/>
      <c r="H34" s="50"/>
    </row>
    <row r="35" spans="1:8" x14ac:dyDescent="0.2">
      <c r="A35" s="2" t="s">
        <v>54</v>
      </c>
      <c r="B35" s="76">
        <f t="shared" ref="B35:H35" si="0">SUM(B14:B33)</f>
        <v>198699022.63953751</v>
      </c>
      <c r="C35" s="76">
        <f t="shared" si="0"/>
        <v>4698236.2605119292</v>
      </c>
      <c r="D35" s="76">
        <f t="shared" si="0"/>
        <v>137913832.67716172</v>
      </c>
      <c r="E35" s="76">
        <f t="shared" si="0"/>
        <v>3403874.0003080051</v>
      </c>
      <c r="F35" s="76">
        <f t="shared" si="0"/>
        <v>-1555156.7799999993</v>
      </c>
      <c r="G35" s="76">
        <f t="shared" si="0"/>
        <v>-5819819.9277573545</v>
      </c>
      <c r="H35" s="76">
        <f t="shared" si="0"/>
        <v>337339988.86976188</v>
      </c>
    </row>
    <row r="36" spans="1:8" x14ac:dyDescent="0.2">
      <c r="B36" s="12"/>
      <c r="C36" s="12"/>
      <c r="D36" s="12"/>
      <c r="E36" s="12"/>
      <c r="F36" s="12"/>
      <c r="G36" s="12"/>
      <c r="H36" s="50"/>
    </row>
    <row r="37" spans="1:8" x14ac:dyDescent="0.2">
      <c r="A37" s="177" t="str">
        <f>'Sch M-1.1-G'!A38</f>
        <v>Late Payment Charges</v>
      </c>
      <c r="B37" s="50">
        <f>'Sch M-1.1-G'!B38</f>
        <v>1164388.8166666667</v>
      </c>
      <c r="C37" s="50"/>
      <c r="D37" s="50"/>
      <c r="E37" s="50"/>
      <c r="F37" s="50"/>
      <c r="G37" s="50"/>
      <c r="H37" s="50">
        <f>B37</f>
        <v>1164388.8166666667</v>
      </c>
    </row>
    <row r="38" spans="1:8" x14ac:dyDescent="0.2">
      <c r="A38" s="32" t="str">
        <f>'Sch M-1.1-G'!A39</f>
        <v>Miscellaneous Service Revenue</v>
      </c>
      <c r="B38" s="50">
        <f>'Sch M-1.1-G'!B39</f>
        <v>101091.43000000001</v>
      </c>
      <c r="C38" s="50"/>
      <c r="D38" s="50"/>
      <c r="E38" s="50"/>
      <c r="F38" s="50"/>
      <c r="G38" s="50"/>
      <c r="H38" s="50">
        <f>B38</f>
        <v>101091.43000000001</v>
      </c>
    </row>
    <row r="39" spans="1:8" x14ac:dyDescent="0.2">
      <c r="A39" s="32" t="str">
        <f>'Sch M-1.1-G'!A40</f>
        <v>Rent from Gas Property</v>
      </c>
      <c r="B39" s="50">
        <f>'Sch M-1.1-G'!B40</f>
        <v>410866.18333333312</v>
      </c>
      <c r="C39" s="50"/>
      <c r="D39" s="50"/>
      <c r="E39" s="50"/>
      <c r="F39" s="50"/>
      <c r="G39" s="50"/>
      <c r="H39" s="50">
        <f>B39</f>
        <v>410866.18333333312</v>
      </c>
    </row>
    <row r="40" spans="1:8" x14ac:dyDescent="0.2">
      <c r="A40" s="32" t="str">
        <f>'Sch M-1.1-G'!A41</f>
        <v>Other Gas Revenue</v>
      </c>
      <c r="B40" s="50">
        <f>'Sch M-1.1-G'!B41</f>
        <v>249.92500000000024</v>
      </c>
      <c r="C40" s="50"/>
      <c r="D40" s="50"/>
      <c r="E40" s="50"/>
      <c r="F40" s="50"/>
      <c r="G40" s="50"/>
      <c r="H40" s="50">
        <f>B40</f>
        <v>249.92500000000024</v>
      </c>
    </row>
    <row r="41" spans="1:8" x14ac:dyDescent="0.2">
      <c r="A41" s="6"/>
      <c r="B41" s="50"/>
      <c r="C41" s="50"/>
      <c r="D41" s="50"/>
      <c r="E41" s="50"/>
      <c r="F41" s="50"/>
      <c r="G41" s="50"/>
      <c r="H41" s="50"/>
    </row>
    <row r="42" spans="1:8" x14ac:dyDescent="0.2">
      <c r="A42" s="6" t="s">
        <v>50</v>
      </c>
      <c r="B42" s="76">
        <f t="shared" ref="B42:H42" si="1">+B35+SUM(B37:B40)</f>
        <v>200375618.9945375</v>
      </c>
      <c r="C42" s="76">
        <f t="shared" si="1"/>
        <v>4698236.2605119292</v>
      </c>
      <c r="D42" s="76">
        <f t="shared" si="1"/>
        <v>137913832.67716172</v>
      </c>
      <c r="E42" s="76">
        <f t="shared" si="1"/>
        <v>3403874.0003080051</v>
      </c>
      <c r="F42" s="76">
        <f t="shared" si="1"/>
        <v>-1555156.7799999993</v>
      </c>
      <c r="G42" s="76">
        <f t="shared" si="1"/>
        <v>-5819819.9277573545</v>
      </c>
      <c r="H42" s="76">
        <f t="shared" si="1"/>
        <v>339016585.2247619</v>
      </c>
    </row>
    <row r="53" spans="10:16" x14ac:dyDescent="0.2">
      <c r="J53" s="77"/>
      <c r="P53" s="78"/>
    </row>
    <row r="54" spans="10:16" x14ac:dyDescent="0.2">
      <c r="J54" s="77"/>
    </row>
    <row r="55" spans="10:16" x14ac:dyDescent="0.2">
      <c r="J55" s="77"/>
    </row>
    <row r="234" spans="4:4" x14ac:dyDescent="0.2">
      <c r="D234" s="2" t="s">
        <v>55</v>
      </c>
    </row>
  </sheetData>
  <mergeCells count="5">
    <mergeCell ref="A1:H1"/>
    <mergeCell ref="A2:H2"/>
    <mergeCell ref="A3:H3"/>
    <mergeCell ref="A4:H4"/>
    <mergeCell ref="A5:H5"/>
  </mergeCells>
  <printOptions horizontalCentered="1"/>
  <pageMargins left="0.75" right="0.75" top="1" bottom="0.5" header="0.75" footer="0.25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>
    <tabColor theme="6" tint="0.39997558519241921"/>
  </sheetPr>
  <dimension ref="A1:Q392"/>
  <sheetViews>
    <sheetView view="pageBreakPreview" topLeftCell="A2" zoomScaleNormal="100" zoomScaleSheetLayoutView="100" workbookViewId="0">
      <selection activeCell="A2" sqref="A2"/>
    </sheetView>
  </sheetViews>
  <sheetFormatPr defaultRowHeight="12.75" x14ac:dyDescent="0.2"/>
  <cols>
    <col min="1" max="2" width="9.140625" style="6"/>
    <col min="3" max="3" width="5.85546875" style="17" customWidth="1"/>
    <col min="4" max="4" width="30.85546875" style="17" customWidth="1"/>
    <col min="5" max="5" width="10.42578125" style="17" customWidth="1"/>
    <col min="6" max="6" width="23.28515625" style="9" customWidth="1"/>
    <col min="7" max="7" width="20.85546875" style="9" customWidth="1"/>
    <col min="8" max="8" width="19.42578125" style="9" customWidth="1"/>
    <col min="9" max="9" width="18.85546875" style="17" customWidth="1"/>
    <col min="10" max="11" width="21" style="17" customWidth="1"/>
    <col min="12" max="12" width="22.140625" style="6" customWidth="1"/>
    <col min="13" max="13" width="18.28515625" style="6" bestFit="1" customWidth="1"/>
    <col min="14" max="14" width="16.85546875" style="6" customWidth="1"/>
    <col min="15" max="15" width="16" style="6" customWidth="1"/>
    <col min="16" max="17" width="15.42578125" style="6" customWidth="1"/>
    <col min="18" max="16384" width="9.140625" style="6"/>
  </cols>
  <sheetData>
    <row r="1" spans="3:17" hidden="1" x14ac:dyDescent="0.2">
      <c r="C1" s="180" t="s">
        <v>14</v>
      </c>
      <c r="D1" s="180"/>
      <c r="E1" s="180"/>
      <c r="F1" s="180"/>
      <c r="G1" s="180"/>
      <c r="H1" s="180"/>
      <c r="I1" s="180"/>
      <c r="J1" s="180"/>
    </row>
    <row r="2" spans="3:17" x14ac:dyDescent="0.2">
      <c r="C2" s="180" t="s">
        <v>156</v>
      </c>
      <c r="D2" s="180"/>
      <c r="E2" s="180"/>
      <c r="F2" s="180"/>
      <c r="G2" s="180"/>
      <c r="H2" s="180"/>
      <c r="I2" s="180"/>
      <c r="J2" s="180"/>
    </row>
    <row r="3" spans="3:17" x14ac:dyDescent="0.2">
      <c r="C3" s="180" t="s">
        <v>91</v>
      </c>
      <c r="D3" s="180"/>
      <c r="E3" s="180"/>
      <c r="F3" s="180"/>
      <c r="G3" s="180"/>
      <c r="H3" s="180"/>
      <c r="I3" s="180"/>
      <c r="J3" s="180"/>
    </row>
    <row r="4" spans="3:17" x14ac:dyDescent="0.2">
      <c r="C4" s="180" t="s">
        <v>119</v>
      </c>
      <c r="D4" s="180"/>
      <c r="E4" s="180"/>
      <c r="F4" s="180"/>
      <c r="G4" s="180"/>
      <c r="H4" s="180"/>
      <c r="I4" s="180"/>
      <c r="J4" s="180"/>
    </row>
    <row r="5" spans="3:17" x14ac:dyDescent="0.2">
      <c r="C5" s="180" t="s">
        <v>150</v>
      </c>
      <c r="D5" s="180"/>
      <c r="E5" s="180"/>
      <c r="F5" s="180"/>
      <c r="G5" s="180"/>
      <c r="H5" s="180"/>
      <c r="I5" s="180"/>
      <c r="J5" s="180"/>
    </row>
    <row r="6" spans="3:17" x14ac:dyDescent="0.2">
      <c r="C6" s="87"/>
      <c r="D6" s="87"/>
      <c r="E6" s="87"/>
      <c r="F6" s="87"/>
      <c r="G6" s="87"/>
      <c r="H6" s="87"/>
      <c r="I6" s="87"/>
      <c r="J6" s="87"/>
    </row>
    <row r="7" spans="3:17" x14ac:dyDescent="0.2">
      <c r="C7" s="87"/>
      <c r="D7" s="87"/>
      <c r="E7" s="87"/>
      <c r="F7" s="87"/>
      <c r="G7" s="87"/>
      <c r="H7" s="87"/>
      <c r="I7" s="87"/>
      <c r="J7" s="87"/>
    </row>
    <row r="8" spans="3:17" x14ac:dyDescent="0.2">
      <c r="C8" s="64" t="s">
        <v>60</v>
      </c>
      <c r="D8" s="67"/>
      <c r="E8" s="67"/>
      <c r="F8" s="79"/>
      <c r="G8" s="79"/>
      <c r="H8" s="79"/>
      <c r="I8" s="67"/>
      <c r="J8" s="66" t="s">
        <v>78</v>
      </c>
    </row>
    <row r="9" spans="3:17" x14ac:dyDescent="0.2">
      <c r="C9" s="69" t="s">
        <v>61</v>
      </c>
      <c r="D9" s="67"/>
      <c r="E9" s="67"/>
      <c r="F9" s="79"/>
      <c r="G9" s="79"/>
      <c r="H9" s="79"/>
      <c r="I9" s="67"/>
      <c r="J9" s="80" t="s">
        <v>87</v>
      </c>
    </row>
    <row r="10" spans="3:17" x14ac:dyDescent="0.2">
      <c r="C10" s="69" t="s">
        <v>62</v>
      </c>
      <c r="D10" s="67"/>
      <c r="E10" s="67"/>
      <c r="F10" s="79"/>
      <c r="G10" s="79"/>
      <c r="H10" s="79"/>
      <c r="I10" s="67"/>
      <c r="J10" s="80" t="s">
        <v>134</v>
      </c>
    </row>
    <row r="11" spans="3:17" x14ac:dyDescent="0.2">
      <c r="C11" s="71"/>
      <c r="D11" s="81"/>
      <c r="E11" s="82"/>
      <c r="F11" s="83"/>
      <c r="G11" s="84"/>
      <c r="H11" s="84"/>
      <c r="I11" s="85"/>
      <c r="J11" s="85"/>
    </row>
    <row r="13" spans="3:17" x14ac:dyDescent="0.2">
      <c r="G13" s="86"/>
      <c r="I13" s="9"/>
      <c r="J13" s="87" t="s">
        <v>20</v>
      </c>
      <c r="K13" s="2"/>
      <c r="L13" s="2"/>
      <c r="M13" s="2"/>
      <c r="N13" s="2"/>
      <c r="O13" s="2"/>
      <c r="P13" s="2"/>
      <c r="Q13" s="2"/>
    </row>
    <row r="14" spans="3:17" x14ac:dyDescent="0.2">
      <c r="I14" s="9"/>
      <c r="J14" s="87" t="s">
        <v>6</v>
      </c>
      <c r="K14" s="2"/>
      <c r="L14" s="2"/>
      <c r="M14" s="2"/>
      <c r="N14" s="2"/>
      <c r="O14" s="2"/>
      <c r="P14" s="2"/>
      <c r="Q14" s="2"/>
    </row>
    <row r="15" spans="3:17" x14ac:dyDescent="0.2">
      <c r="F15" s="88"/>
      <c r="G15" s="89"/>
      <c r="H15" s="90"/>
      <c r="I15" s="87" t="s">
        <v>22</v>
      </c>
      <c r="J15" s="91" t="s">
        <v>23</v>
      </c>
      <c r="K15" s="2"/>
      <c r="L15" s="2"/>
      <c r="M15" s="2"/>
      <c r="N15" s="2"/>
      <c r="O15" s="2"/>
      <c r="P15" s="2"/>
      <c r="Q15" s="2"/>
    </row>
    <row r="16" spans="3:17" ht="13.5" thickBot="1" x14ac:dyDescent="0.25">
      <c r="C16" s="92" t="s">
        <v>7</v>
      </c>
      <c r="D16" s="92"/>
      <c r="E16" s="92"/>
      <c r="F16" s="93" t="s">
        <v>75</v>
      </c>
      <c r="G16" s="94" t="s">
        <v>5</v>
      </c>
      <c r="H16" s="94"/>
      <c r="I16" s="93" t="s">
        <v>24</v>
      </c>
      <c r="J16" s="93" t="s">
        <v>24</v>
      </c>
      <c r="K16" s="2"/>
      <c r="L16" s="2"/>
      <c r="M16" s="2"/>
      <c r="N16" s="2"/>
      <c r="O16" s="2"/>
      <c r="P16" s="2"/>
      <c r="Q16" s="2"/>
    </row>
    <row r="17" spans="1:17" x14ac:dyDescent="0.2">
      <c r="C17" s="95"/>
      <c r="D17" s="95"/>
      <c r="E17" s="95"/>
      <c r="F17" s="8"/>
      <c r="G17" s="8"/>
      <c r="H17" s="8"/>
      <c r="I17" s="96"/>
      <c r="J17" s="96"/>
      <c r="K17" s="145"/>
      <c r="L17" s="2"/>
      <c r="M17" s="2"/>
      <c r="N17" s="2"/>
      <c r="O17" s="2"/>
      <c r="P17" s="2"/>
      <c r="Q17" s="2"/>
    </row>
    <row r="18" spans="1:17" x14ac:dyDescent="0.2">
      <c r="C18" s="97" t="s">
        <v>148</v>
      </c>
      <c r="E18" s="98"/>
      <c r="F18" s="87"/>
      <c r="G18" s="87"/>
      <c r="K18" s="145"/>
      <c r="L18" s="2"/>
      <c r="M18" s="2"/>
      <c r="N18" s="2"/>
      <c r="O18" s="2"/>
      <c r="P18" s="2"/>
      <c r="Q18" s="2"/>
    </row>
    <row r="19" spans="1:17" x14ac:dyDescent="0.2">
      <c r="C19" s="98"/>
      <c r="E19" s="98"/>
      <c r="F19" s="87"/>
      <c r="G19" s="87"/>
      <c r="K19" s="145"/>
      <c r="L19" s="2"/>
      <c r="M19" s="2"/>
      <c r="N19" s="2"/>
      <c r="O19" s="2"/>
      <c r="P19" s="2"/>
      <c r="Q19" s="2"/>
    </row>
    <row r="20" spans="1:17" x14ac:dyDescent="0.2">
      <c r="A20" s="6" t="s">
        <v>4</v>
      </c>
      <c r="C20" s="98" t="s">
        <v>126</v>
      </c>
      <c r="E20" s="99"/>
      <c r="K20" s="145"/>
      <c r="L20" s="2"/>
      <c r="M20" s="2"/>
      <c r="N20" s="2"/>
      <c r="O20" s="2"/>
      <c r="P20" s="2"/>
      <c r="Q20" s="2"/>
    </row>
    <row r="21" spans="1:17" x14ac:dyDescent="0.2">
      <c r="C21" s="98"/>
      <c r="D21" s="169" t="s">
        <v>151</v>
      </c>
      <c r="E21" s="99"/>
      <c r="K21" s="145"/>
      <c r="L21" s="2"/>
      <c r="M21" s="2"/>
      <c r="N21" s="2"/>
      <c r="O21" s="2"/>
      <c r="P21" s="2"/>
      <c r="Q21" s="2"/>
    </row>
    <row r="22" spans="1:17" x14ac:dyDescent="0.2">
      <c r="C22" s="16"/>
      <c r="D22" s="16" t="s">
        <v>41</v>
      </c>
      <c r="E22" s="100"/>
      <c r="F22" s="101">
        <v>3571443</v>
      </c>
      <c r="G22" s="102"/>
      <c r="I22" s="103">
        <v>16.350000000000001</v>
      </c>
      <c r="J22" s="104">
        <f>+F22*I22</f>
        <v>58393093.050000004</v>
      </c>
      <c r="K22" s="145"/>
      <c r="L22" s="4"/>
      <c r="M22" s="2"/>
      <c r="N22" s="2"/>
      <c r="O22" s="2"/>
      <c r="P22" s="2"/>
      <c r="Q22" s="2"/>
    </row>
    <row r="23" spans="1:17" x14ac:dyDescent="0.2">
      <c r="B23" s="17"/>
      <c r="D23" s="105" t="s">
        <v>26</v>
      </c>
      <c r="G23" s="101">
        <v>20896248.011017255</v>
      </c>
      <c r="I23" s="106">
        <v>3.63</v>
      </c>
      <c r="J23" s="104">
        <f>+G23*I23</f>
        <v>75853380.27999264</v>
      </c>
      <c r="K23" s="145"/>
      <c r="L23" s="4"/>
      <c r="M23" s="2"/>
      <c r="N23" s="2"/>
      <c r="O23" s="2"/>
      <c r="P23" s="2"/>
      <c r="Q23" s="2"/>
    </row>
    <row r="24" spans="1:17" x14ac:dyDescent="0.2">
      <c r="D24" s="158" t="s">
        <v>21</v>
      </c>
      <c r="G24" s="101"/>
      <c r="J24" s="159">
        <v>-2784.1699999999983</v>
      </c>
      <c r="K24" s="145"/>
      <c r="L24" s="4"/>
      <c r="M24" s="2"/>
      <c r="N24" s="2"/>
      <c r="O24" s="2"/>
      <c r="P24" s="2"/>
      <c r="Q24" s="2"/>
    </row>
    <row r="25" spans="1:17" x14ac:dyDescent="0.2">
      <c r="D25" s="107" t="s">
        <v>42</v>
      </c>
      <c r="G25" s="108"/>
      <c r="J25" s="109">
        <f>SUM(J22:J24)</f>
        <v>134243689.15999267</v>
      </c>
      <c r="K25" s="145"/>
      <c r="L25" s="2"/>
      <c r="M25" s="2"/>
      <c r="N25" s="2"/>
      <c r="O25" s="2"/>
      <c r="P25" s="2"/>
      <c r="Q25" s="2"/>
    </row>
    <row r="26" spans="1:17" x14ac:dyDescent="0.2">
      <c r="K26" s="145"/>
      <c r="L26" s="2"/>
      <c r="M26" s="2"/>
      <c r="N26" s="2"/>
      <c r="O26" s="2"/>
      <c r="P26" s="2"/>
      <c r="Q26" s="2"/>
    </row>
    <row r="27" spans="1:17" x14ac:dyDescent="0.2">
      <c r="D27" s="170" t="s">
        <v>92</v>
      </c>
      <c r="H27" s="9" t="s">
        <v>121</v>
      </c>
      <c r="I27" s="111">
        <v>0.999994151233495</v>
      </c>
      <c r="J27" s="109">
        <f>J25/I27</f>
        <v>134244474.32457757</v>
      </c>
      <c r="K27" s="145"/>
      <c r="L27" s="3"/>
      <c r="M27" s="2"/>
      <c r="N27" s="2"/>
      <c r="O27" s="2"/>
      <c r="P27" s="2"/>
      <c r="Q27" s="2"/>
    </row>
    <row r="28" spans="1:17" x14ac:dyDescent="0.2">
      <c r="D28" s="16"/>
      <c r="J28" s="104"/>
      <c r="K28" s="145"/>
      <c r="L28" s="2"/>
      <c r="M28" s="2"/>
      <c r="N28" s="2"/>
      <c r="O28" s="2"/>
      <c r="P28" s="2"/>
      <c r="Q28" s="2"/>
    </row>
    <row r="29" spans="1:17" x14ac:dyDescent="0.2">
      <c r="D29" s="105" t="s">
        <v>57</v>
      </c>
      <c r="G29" s="112"/>
      <c r="I29" s="113"/>
      <c r="J29" s="104">
        <v>3148030.4302704078</v>
      </c>
      <c r="K29" s="145"/>
      <c r="L29" s="2"/>
      <c r="M29" s="2"/>
      <c r="N29" s="2"/>
      <c r="O29" s="2"/>
      <c r="P29" s="2"/>
      <c r="Q29" s="2"/>
    </row>
    <row r="30" spans="1:17" x14ac:dyDescent="0.2">
      <c r="D30" s="105" t="s">
        <v>63</v>
      </c>
      <c r="G30" s="112"/>
      <c r="I30" s="113"/>
      <c r="J30" s="104">
        <v>84701863.027201086</v>
      </c>
      <c r="K30" s="145"/>
      <c r="L30" s="2"/>
      <c r="M30" s="2"/>
      <c r="N30" s="2"/>
      <c r="O30" s="2"/>
      <c r="P30" s="2"/>
      <c r="Q30" s="2"/>
    </row>
    <row r="31" spans="1:17" x14ac:dyDescent="0.2">
      <c r="D31" s="105" t="s">
        <v>64</v>
      </c>
      <c r="G31" s="112"/>
      <c r="I31" s="113"/>
      <c r="J31" s="104">
        <v>3104913.5183618539</v>
      </c>
      <c r="K31" s="145"/>
      <c r="L31" s="2"/>
      <c r="M31" s="2"/>
      <c r="N31" s="2"/>
      <c r="O31" s="2"/>
      <c r="P31" s="2"/>
      <c r="Q31" s="2"/>
    </row>
    <row r="32" spans="1:17" x14ac:dyDescent="0.2">
      <c r="D32" s="105" t="s">
        <v>65</v>
      </c>
      <c r="G32" s="112"/>
      <c r="I32" s="113"/>
      <c r="J32" s="104">
        <v>-1152156.7799999996</v>
      </c>
      <c r="K32" s="145"/>
      <c r="L32" s="2"/>
      <c r="M32" s="2"/>
      <c r="N32" s="2"/>
      <c r="O32" s="2"/>
      <c r="P32" s="2"/>
      <c r="Q32" s="2"/>
    </row>
    <row r="33" spans="3:17" x14ac:dyDescent="0.2">
      <c r="D33" s="17" t="s">
        <v>108</v>
      </c>
      <c r="G33" s="112"/>
      <c r="I33" s="113"/>
      <c r="J33" s="104">
        <v>-3081936.9991743076</v>
      </c>
      <c r="K33" s="145"/>
      <c r="L33" s="2"/>
      <c r="M33" s="2"/>
      <c r="N33" s="2"/>
      <c r="O33" s="2"/>
      <c r="P33" s="2"/>
      <c r="Q33" s="2"/>
    </row>
    <row r="34" spans="3:17" x14ac:dyDescent="0.2">
      <c r="D34" s="16"/>
      <c r="J34" s="104"/>
      <c r="K34" s="145"/>
      <c r="L34" s="2"/>
      <c r="M34" s="2"/>
      <c r="N34" s="2"/>
      <c r="O34" s="2"/>
      <c r="P34" s="2"/>
      <c r="Q34" s="2"/>
    </row>
    <row r="35" spans="3:17" ht="13.5" thickBot="1" x14ac:dyDescent="0.25">
      <c r="C35" s="6"/>
      <c r="D35" s="98" t="s">
        <v>152</v>
      </c>
      <c r="G35" s="112"/>
      <c r="J35" s="114">
        <f>SUM(J27:J33)</f>
        <v>220965187.52123663</v>
      </c>
      <c r="K35" s="10"/>
      <c r="L35" s="3"/>
      <c r="M35" s="2"/>
      <c r="N35" s="2"/>
      <c r="O35" s="2"/>
      <c r="P35" s="2"/>
      <c r="Q35" s="2"/>
    </row>
    <row r="36" spans="3:17" ht="13.5" thickTop="1" x14ac:dyDescent="0.2">
      <c r="C36" s="6"/>
      <c r="D36" s="98"/>
      <c r="G36" s="112"/>
      <c r="J36" s="115"/>
      <c r="K36" s="10"/>
      <c r="L36" s="3"/>
      <c r="M36" s="2"/>
      <c r="N36" s="2"/>
      <c r="O36" s="2"/>
      <c r="P36" s="2"/>
      <c r="Q36" s="2"/>
    </row>
    <row r="37" spans="3:17" x14ac:dyDescent="0.2">
      <c r="D37" s="16"/>
      <c r="K37" s="2"/>
      <c r="L37" s="2"/>
      <c r="M37" s="2"/>
      <c r="N37" s="2"/>
      <c r="O37" s="2"/>
      <c r="P37" s="2"/>
      <c r="Q37" s="2"/>
    </row>
    <row r="38" spans="3:17" x14ac:dyDescent="0.2">
      <c r="C38" s="64" t="s">
        <v>60</v>
      </c>
      <c r="D38" s="67"/>
      <c r="E38" s="67"/>
      <c r="F38" s="79"/>
      <c r="G38" s="79"/>
      <c r="H38" s="79"/>
      <c r="I38" s="67"/>
      <c r="J38" s="66" t="s">
        <v>78</v>
      </c>
      <c r="K38" s="2"/>
      <c r="L38" s="2"/>
      <c r="M38" s="2"/>
      <c r="N38" s="2"/>
      <c r="O38" s="2"/>
      <c r="P38" s="2"/>
      <c r="Q38" s="2"/>
    </row>
    <row r="39" spans="3:17" x14ac:dyDescent="0.2">
      <c r="C39" s="69" t="s">
        <v>61</v>
      </c>
      <c r="D39" s="67"/>
      <c r="E39" s="67"/>
      <c r="F39" s="79"/>
      <c r="G39" s="79"/>
      <c r="H39" s="79"/>
      <c r="I39" s="67"/>
      <c r="J39" s="80" t="s">
        <v>87</v>
      </c>
      <c r="K39" s="2"/>
      <c r="L39" s="2"/>
      <c r="M39" s="2"/>
      <c r="N39" s="2"/>
      <c r="O39" s="2"/>
      <c r="P39" s="2"/>
      <c r="Q39" s="2"/>
    </row>
    <row r="40" spans="3:17" x14ac:dyDescent="0.2">
      <c r="C40" s="69" t="s">
        <v>62</v>
      </c>
      <c r="D40" s="67"/>
      <c r="E40" s="67"/>
      <c r="F40" s="79"/>
      <c r="G40" s="79"/>
      <c r="H40" s="79"/>
      <c r="I40" s="67"/>
      <c r="J40" s="80" t="s">
        <v>135</v>
      </c>
      <c r="K40" s="2"/>
      <c r="L40" s="2"/>
      <c r="M40" s="2"/>
      <c r="N40" s="2"/>
      <c r="O40" s="2"/>
      <c r="P40" s="2"/>
      <c r="Q40" s="2"/>
    </row>
    <row r="41" spans="3:17" x14ac:dyDescent="0.2">
      <c r="C41" s="71"/>
      <c r="D41" s="81"/>
      <c r="E41" s="82"/>
      <c r="F41" s="83"/>
      <c r="G41" s="84"/>
      <c r="H41" s="84"/>
      <c r="I41" s="85"/>
      <c r="J41" s="85"/>
      <c r="K41" s="2"/>
      <c r="L41" s="2"/>
      <c r="M41" s="2"/>
      <c r="N41" s="2"/>
      <c r="O41" s="2"/>
      <c r="P41" s="2"/>
      <c r="Q41" s="2"/>
    </row>
    <row r="42" spans="3:17" x14ac:dyDescent="0.2">
      <c r="I42" s="9"/>
      <c r="J42" s="9"/>
      <c r="K42" s="2"/>
      <c r="L42" s="2"/>
      <c r="M42" s="2"/>
      <c r="N42" s="2"/>
      <c r="O42" s="2"/>
      <c r="P42" s="2"/>
      <c r="Q42" s="2"/>
    </row>
    <row r="43" spans="3:17" x14ac:dyDescent="0.2">
      <c r="I43" s="9"/>
      <c r="J43" s="87" t="s">
        <v>20</v>
      </c>
      <c r="K43" s="2"/>
      <c r="L43" s="2"/>
      <c r="M43" s="2"/>
      <c r="N43" s="2"/>
      <c r="O43" s="2"/>
      <c r="P43" s="2"/>
      <c r="Q43" s="2"/>
    </row>
    <row r="44" spans="3:17" x14ac:dyDescent="0.2">
      <c r="I44" s="9"/>
      <c r="J44" s="87" t="s">
        <v>6</v>
      </c>
      <c r="K44" s="2"/>
      <c r="L44" s="2"/>
      <c r="M44" s="2"/>
      <c r="N44" s="2"/>
      <c r="O44" s="2"/>
      <c r="P44" s="2"/>
      <c r="Q44" s="2"/>
    </row>
    <row r="45" spans="3:17" x14ac:dyDescent="0.2">
      <c r="F45" s="88"/>
      <c r="G45" s="90"/>
      <c r="H45" s="90" t="s">
        <v>36</v>
      </c>
      <c r="I45" s="87" t="s">
        <v>22</v>
      </c>
      <c r="J45" s="91" t="s">
        <v>23</v>
      </c>
      <c r="K45" s="2"/>
      <c r="L45" s="2"/>
      <c r="M45" s="2"/>
      <c r="N45" s="2"/>
      <c r="O45" s="2"/>
      <c r="P45" s="2"/>
      <c r="Q45" s="2"/>
    </row>
    <row r="46" spans="3:17" ht="13.5" thickBot="1" x14ac:dyDescent="0.25">
      <c r="C46" s="92" t="s">
        <v>7</v>
      </c>
      <c r="D46" s="92"/>
      <c r="E46" s="92"/>
      <c r="F46" s="93" t="s">
        <v>75</v>
      </c>
      <c r="G46" s="94" t="s">
        <v>5</v>
      </c>
      <c r="H46" s="94" t="s">
        <v>5</v>
      </c>
      <c r="I46" s="93" t="s">
        <v>24</v>
      </c>
      <c r="J46" s="93" t="s">
        <v>24</v>
      </c>
      <c r="K46" s="2"/>
      <c r="L46" s="2"/>
      <c r="M46" s="2"/>
      <c r="N46" s="2"/>
      <c r="O46" s="2"/>
      <c r="P46" s="2"/>
      <c r="Q46" s="2"/>
    </row>
    <row r="47" spans="3:17" x14ac:dyDescent="0.2">
      <c r="K47" s="2"/>
      <c r="L47" s="2"/>
      <c r="M47" s="2"/>
      <c r="N47" s="2"/>
      <c r="O47" s="2"/>
      <c r="P47" s="2"/>
      <c r="Q47" s="2"/>
    </row>
    <row r="48" spans="3:17" x14ac:dyDescent="0.2">
      <c r="C48" s="97" t="s">
        <v>27</v>
      </c>
      <c r="E48" s="98"/>
      <c r="F48" s="87"/>
      <c r="G48" s="87"/>
      <c r="K48" s="2"/>
      <c r="L48" s="2"/>
      <c r="M48" s="2"/>
      <c r="N48" s="2"/>
      <c r="O48" s="2"/>
      <c r="P48" s="2"/>
      <c r="Q48" s="2"/>
    </row>
    <row r="49" spans="1:17" x14ac:dyDescent="0.2">
      <c r="C49" s="98"/>
      <c r="E49" s="98"/>
      <c r="F49" s="87"/>
      <c r="G49" s="87"/>
      <c r="K49" s="2"/>
      <c r="L49" s="2"/>
      <c r="M49" s="2"/>
      <c r="N49" s="2"/>
      <c r="O49" s="2"/>
      <c r="P49" s="2"/>
      <c r="Q49" s="2"/>
    </row>
    <row r="50" spans="1:17" x14ac:dyDescent="0.2">
      <c r="C50" s="98" t="s">
        <v>127</v>
      </c>
      <c r="K50" s="2"/>
      <c r="L50" s="2"/>
      <c r="M50" s="2"/>
      <c r="N50" s="2"/>
      <c r="O50" s="2"/>
      <c r="P50" s="2"/>
      <c r="Q50" s="2"/>
    </row>
    <row r="51" spans="1:17" x14ac:dyDescent="0.2">
      <c r="D51" s="171" t="s">
        <v>151</v>
      </c>
      <c r="K51" s="2"/>
      <c r="L51" s="2"/>
      <c r="M51" s="2"/>
      <c r="N51" s="2"/>
      <c r="O51" s="2"/>
      <c r="P51" s="2"/>
      <c r="Q51" s="2"/>
    </row>
    <row r="52" spans="1:17" x14ac:dyDescent="0.2">
      <c r="A52" s="6" t="s">
        <v>1</v>
      </c>
      <c r="C52" s="117"/>
      <c r="D52" s="118" t="s">
        <v>44</v>
      </c>
      <c r="F52" s="101">
        <v>292078</v>
      </c>
      <c r="I52" s="15">
        <v>60</v>
      </c>
      <c r="J52" s="104">
        <f>+F52*I52</f>
        <v>17524680</v>
      </c>
      <c r="K52" s="2"/>
      <c r="L52" s="2"/>
      <c r="M52" s="2"/>
      <c r="N52" s="2"/>
      <c r="O52" s="2"/>
      <c r="P52" s="2"/>
      <c r="Q52" s="2"/>
    </row>
    <row r="53" spans="1:17" x14ac:dyDescent="0.2">
      <c r="C53" s="117"/>
      <c r="D53" s="118" t="s">
        <v>45</v>
      </c>
      <c r="F53" s="101">
        <v>13423</v>
      </c>
      <c r="I53" s="15">
        <v>285</v>
      </c>
      <c r="J53" s="104">
        <f>+F53*I53</f>
        <v>3825555</v>
      </c>
      <c r="K53" s="2"/>
      <c r="L53" s="2"/>
      <c r="M53" s="2"/>
      <c r="N53" s="2"/>
      <c r="O53" s="2"/>
      <c r="P53" s="2"/>
      <c r="Q53" s="2"/>
    </row>
    <row r="54" spans="1:17" x14ac:dyDescent="0.2">
      <c r="D54" s="172" t="s">
        <v>26</v>
      </c>
      <c r="I54" s="113"/>
      <c r="K54" s="2"/>
      <c r="L54" s="2"/>
      <c r="M54" s="2"/>
      <c r="N54" s="2"/>
      <c r="O54" s="2"/>
      <c r="P54" s="2"/>
      <c r="Q54" s="2"/>
    </row>
    <row r="55" spans="1:17" x14ac:dyDescent="0.2">
      <c r="C55" s="119"/>
      <c r="D55" s="118" t="s">
        <v>28</v>
      </c>
      <c r="G55" s="101">
        <v>10375060.717370261</v>
      </c>
      <c r="I55" s="106">
        <v>2.5133000000000001</v>
      </c>
      <c r="J55" s="120">
        <f>+G55*I55</f>
        <v>26075640.100966677</v>
      </c>
      <c r="K55" s="2"/>
      <c r="L55" s="2"/>
      <c r="M55" s="2"/>
      <c r="N55" s="2"/>
      <c r="O55" s="2"/>
      <c r="P55" s="2"/>
      <c r="Q55" s="2"/>
    </row>
    <row r="56" spans="1:17" x14ac:dyDescent="0.2">
      <c r="C56" s="117"/>
      <c r="D56" s="118" t="s">
        <v>29</v>
      </c>
      <c r="H56" s="101">
        <v>809398.31520623004</v>
      </c>
      <c r="I56" s="106">
        <v>2.0133000000000001</v>
      </c>
      <c r="J56" s="120">
        <f>+I56*H56</f>
        <v>1629561.628004703</v>
      </c>
      <c r="K56" s="2"/>
      <c r="L56" s="2"/>
      <c r="M56" s="2"/>
      <c r="N56" s="2"/>
      <c r="O56" s="2"/>
      <c r="P56" s="2"/>
      <c r="Q56" s="2"/>
    </row>
    <row r="57" spans="1:17" x14ac:dyDescent="0.2">
      <c r="D57" s="161" t="s">
        <v>117</v>
      </c>
      <c r="H57" s="101"/>
      <c r="I57" s="106"/>
      <c r="J57" s="163">
        <v>384.8528</v>
      </c>
      <c r="K57" s="2"/>
      <c r="L57" s="2"/>
      <c r="M57" s="2"/>
      <c r="N57" s="2"/>
      <c r="O57" s="2"/>
      <c r="P57" s="2"/>
      <c r="Q57" s="2"/>
    </row>
    <row r="58" spans="1:17" x14ac:dyDescent="0.2">
      <c r="D58" s="160" t="s">
        <v>21</v>
      </c>
      <c r="H58" s="112"/>
      <c r="J58" s="159">
        <v>-468.36000000000058</v>
      </c>
      <c r="K58" s="2"/>
      <c r="L58" s="2"/>
      <c r="M58" s="2"/>
      <c r="N58" s="2"/>
      <c r="O58" s="2"/>
      <c r="P58" s="2"/>
      <c r="Q58" s="2"/>
    </row>
    <row r="59" spans="1:17" x14ac:dyDescent="0.2">
      <c r="D59" s="98" t="s">
        <v>153</v>
      </c>
      <c r="H59" s="112"/>
      <c r="J59" s="121">
        <f>SUM(J52:J58)</f>
        <v>49055353.221771374</v>
      </c>
      <c r="K59" s="2"/>
      <c r="L59" s="2"/>
      <c r="M59" s="2"/>
      <c r="N59" s="2"/>
      <c r="O59" s="2"/>
      <c r="P59" s="2"/>
      <c r="Q59" s="2"/>
    </row>
    <row r="60" spans="1:17" x14ac:dyDescent="0.2">
      <c r="D60" s="98"/>
      <c r="H60" s="112"/>
      <c r="J60" s="121"/>
      <c r="K60" s="2"/>
      <c r="L60" s="2"/>
      <c r="M60" s="2"/>
      <c r="N60" s="2"/>
      <c r="O60" s="2"/>
      <c r="P60" s="2"/>
      <c r="Q60" s="2"/>
    </row>
    <row r="61" spans="1:17" x14ac:dyDescent="0.2">
      <c r="D61" s="98" t="s">
        <v>92</v>
      </c>
      <c r="H61" s="112" t="s">
        <v>122</v>
      </c>
      <c r="I61" s="111">
        <v>0.99999334729870948</v>
      </c>
      <c r="J61" s="121">
        <f>J59/I61</f>
        <v>49055679.57455419</v>
      </c>
      <c r="K61" s="3"/>
      <c r="L61" s="3"/>
      <c r="M61" s="2"/>
      <c r="N61" s="2"/>
      <c r="O61" s="2"/>
      <c r="P61" s="2"/>
      <c r="Q61" s="2"/>
    </row>
    <row r="62" spans="1:17" x14ac:dyDescent="0.2">
      <c r="D62" s="6"/>
      <c r="H62" s="6"/>
      <c r="J62" s="6"/>
      <c r="K62" s="2"/>
      <c r="L62" s="2"/>
      <c r="M62" s="2"/>
      <c r="N62" s="2"/>
      <c r="O62" s="2"/>
      <c r="P62" s="2"/>
      <c r="Q62" s="2"/>
    </row>
    <row r="63" spans="1:17" x14ac:dyDescent="0.2">
      <c r="D63" s="98"/>
      <c r="H63" s="112"/>
      <c r="J63" s="121"/>
      <c r="K63" s="2"/>
      <c r="L63" s="2"/>
      <c r="M63" s="2"/>
      <c r="N63" s="2"/>
      <c r="O63" s="2"/>
      <c r="P63" s="2"/>
      <c r="Q63" s="2"/>
    </row>
    <row r="64" spans="1:17" x14ac:dyDescent="0.2">
      <c r="C64" s="95" t="s">
        <v>165</v>
      </c>
      <c r="D64" s="116"/>
      <c r="K64" s="2"/>
      <c r="L64" s="2"/>
      <c r="M64" s="2"/>
      <c r="N64" s="2"/>
      <c r="O64" s="2"/>
      <c r="P64" s="2"/>
      <c r="Q64" s="2"/>
    </row>
    <row r="65" spans="1:17" x14ac:dyDescent="0.2">
      <c r="D65" s="6"/>
      <c r="K65" s="2"/>
      <c r="L65" s="2"/>
      <c r="M65" s="2"/>
      <c r="N65" s="2"/>
      <c r="O65" s="2"/>
      <c r="P65" s="2"/>
      <c r="Q65" s="2"/>
    </row>
    <row r="66" spans="1:17" x14ac:dyDescent="0.2">
      <c r="A66" s="6" t="s">
        <v>99</v>
      </c>
      <c r="D66" s="118" t="s">
        <v>30</v>
      </c>
      <c r="F66" s="101">
        <v>0</v>
      </c>
      <c r="I66" s="15">
        <v>550</v>
      </c>
      <c r="J66" s="122">
        <f>+F66*I66</f>
        <v>0</v>
      </c>
      <c r="K66" s="2"/>
      <c r="L66" s="2"/>
      <c r="M66" s="2"/>
      <c r="N66" s="2"/>
      <c r="O66" s="2"/>
      <c r="P66" s="2"/>
      <c r="Q66" s="2"/>
    </row>
    <row r="67" spans="1:17" x14ac:dyDescent="0.2">
      <c r="D67" s="171" t="s">
        <v>151</v>
      </c>
    </row>
    <row r="68" spans="1:17" x14ac:dyDescent="0.2">
      <c r="D68" s="118" t="s">
        <v>113</v>
      </c>
      <c r="F68" s="101">
        <v>0</v>
      </c>
      <c r="I68" s="15">
        <v>60</v>
      </c>
      <c r="J68" s="122">
        <f t="shared" ref="J68:J69" si="0">+F68*I68</f>
        <v>0</v>
      </c>
      <c r="K68" s="2"/>
      <c r="L68" s="2"/>
      <c r="M68" s="2"/>
      <c r="N68" s="2"/>
      <c r="O68" s="2"/>
      <c r="P68" s="2"/>
      <c r="Q68" s="2"/>
    </row>
    <row r="69" spans="1:17" x14ac:dyDescent="0.2">
      <c r="D69" s="118" t="s">
        <v>114</v>
      </c>
      <c r="F69" s="101">
        <v>0</v>
      </c>
      <c r="I69" s="15">
        <v>285</v>
      </c>
      <c r="J69" s="122">
        <f t="shared" si="0"/>
        <v>0</v>
      </c>
      <c r="K69" s="2"/>
      <c r="L69" s="2"/>
      <c r="M69" s="2"/>
      <c r="N69" s="2"/>
      <c r="O69" s="2"/>
      <c r="P69" s="2"/>
      <c r="Q69" s="2"/>
    </row>
    <row r="70" spans="1:17" x14ac:dyDescent="0.2">
      <c r="C70" s="6"/>
      <c r="D70" s="172" t="s">
        <v>26</v>
      </c>
      <c r="K70" s="2"/>
      <c r="L70" s="2"/>
      <c r="M70" s="2"/>
      <c r="N70" s="2"/>
      <c r="O70" s="2"/>
      <c r="P70" s="2"/>
      <c r="Q70" s="2"/>
    </row>
    <row r="71" spans="1:17" x14ac:dyDescent="0.2">
      <c r="D71" s="118" t="s">
        <v>28</v>
      </c>
      <c r="G71" s="101">
        <v>0</v>
      </c>
      <c r="I71" s="106">
        <v>2.5133000000000001</v>
      </c>
      <c r="J71" s="122">
        <f>+G71*I71</f>
        <v>0</v>
      </c>
      <c r="K71" s="2"/>
      <c r="L71" s="2"/>
      <c r="M71" s="2"/>
      <c r="N71" s="2"/>
      <c r="O71" s="2"/>
      <c r="P71" s="2"/>
      <c r="Q71" s="2"/>
    </row>
    <row r="72" spans="1:17" x14ac:dyDescent="0.2">
      <c r="D72" s="161" t="s">
        <v>29</v>
      </c>
      <c r="H72" s="101">
        <v>0</v>
      </c>
      <c r="I72" s="106">
        <v>2.0133000000000001</v>
      </c>
      <c r="J72" s="163">
        <f>+H72*I72</f>
        <v>0</v>
      </c>
      <c r="K72" s="2"/>
      <c r="L72" s="2"/>
      <c r="M72" s="2"/>
      <c r="N72" s="2"/>
      <c r="O72" s="2"/>
      <c r="P72" s="2"/>
      <c r="Q72" s="2"/>
    </row>
    <row r="73" spans="1:17" x14ac:dyDescent="0.2">
      <c r="D73" s="160" t="s">
        <v>21</v>
      </c>
      <c r="H73" s="101"/>
      <c r="I73" s="106"/>
      <c r="J73" s="162">
        <v>0</v>
      </c>
      <c r="K73" s="2"/>
      <c r="L73" s="2"/>
      <c r="M73" s="2"/>
      <c r="N73" s="2"/>
      <c r="O73" s="2"/>
      <c r="P73" s="2"/>
      <c r="Q73" s="2"/>
    </row>
    <row r="74" spans="1:17" x14ac:dyDescent="0.2">
      <c r="C74" s="6"/>
      <c r="D74" s="98" t="s">
        <v>153</v>
      </c>
      <c r="E74" s="98"/>
      <c r="F74" s="87"/>
      <c r="G74" s="112"/>
      <c r="H74" s="112"/>
      <c r="I74" s="98"/>
      <c r="J74" s="124">
        <f>SUM(J66:J73)</f>
        <v>0</v>
      </c>
      <c r="K74" s="2"/>
      <c r="L74" s="2"/>
      <c r="M74" s="2"/>
      <c r="N74" s="2"/>
      <c r="O74" s="2"/>
      <c r="P74" s="2"/>
      <c r="Q74" s="2"/>
    </row>
    <row r="75" spans="1:17" x14ac:dyDescent="0.2">
      <c r="C75" s="123"/>
      <c r="D75" s="123"/>
      <c r="J75" s="6"/>
      <c r="K75" s="2"/>
      <c r="L75" s="2"/>
      <c r="M75" s="2"/>
      <c r="N75" s="2"/>
      <c r="O75" s="2"/>
      <c r="P75" s="2"/>
      <c r="Q75" s="2"/>
    </row>
    <row r="76" spans="1:17" x14ac:dyDescent="0.2">
      <c r="C76" s="6"/>
      <c r="D76" s="98" t="s">
        <v>92</v>
      </c>
      <c r="H76" s="112" t="s">
        <v>122</v>
      </c>
      <c r="I76" s="111">
        <v>0.99999334729870948</v>
      </c>
      <c r="J76" s="109">
        <f>J74/I76</f>
        <v>0</v>
      </c>
      <c r="K76" s="2"/>
      <c r="L76" s="2"/>
      <c r="M76" s="2"/>
      <c r="N76" s="2"/>
      <c r="O76" s="2"/>
      <c r="P76" s="2"/>
      <c r="Q76" s="2"/>
    </row>
    <row r="77" spans="1:17" x14ac:dyDescent="0.2">
      <c r="C77" s="107"/>
      <c r="J77" s="124"/>
      <c r="K77" s="2"/>
      <c r="L77" s="2"/>
      <c r="M77" s="2"/>
      <c r="N77" s="2"/>
      <c r="O77" s="2"/>
      <c r="P77" s="2"/>
      <c r="Q77" s="2"/>
    </row>
    <row r="78" spans="1:17" x14ac:dyDescent="0.2">
      <c r="D78" s="105" t="s">
        <v>57</v>
      </c>
      <c r="G78" s="101"/>
      <c r="H78" s="101"/>
      <c r="J78" s="104">
        <v>1345472.34758767</v>
      </c>
      <c r="K78" s="3"/>
      <c r="L78" s="3"/>
      <c r="M78" s="2"/>
      <c r="N78" s="2"/>
      <c r="O78" s="2"/>
      <c r="P78" s="2"/>
      <c r="Q78" s="2"/>
    </row>
    <row r="79" spans="1:17" x14ac:dyDescent="0.2">
      <c r="C79" s="16"/>
      <c r="D79" s="105" t="s">
        <v>63</v>
      </c>
      <c r="G79" s="101"/>
      <c r="H79" s="101"/>
      <c r="J79" s="104">
        <v>44926490.925681747</v>
      </c>
      <c r="K79" s="3"/>
      <c r="L79" s="3"/>
      <c r="M79" s="2"/>
      <c r="N79" s="2"/>
      <c r="O79" s="2"/>
      <c r="P79" s="2"/>
      <c r="Q79" s="2"/>
    </row>
    <row r="80" spans="1:17" x14ac:dyDescent="0.2">
      <c r="D80" s="105" t="s">
        <v>64</v>
      </c>
      <c r="G80" s="101"/>
      <c r="H80" s="101"/>
      <c r="I80" s="113"/>
      <c r="J80" s="104">
        <v>291093.81076306739</v>
      </c>
      <c r="K80" s="3"/>
      <c r="L80" s="3"/>
      <c r="M80" s="2"/>
      <c r="N80" s="2"/>
      <c r="O80" s="2"/>
      <c r="P80" s="2"/>
      <c r="Q80" s="2"/>
    </row>
    <row r="81" spans="1:17" x14ac:dyDescent="0.2">
      <c r="D81" s="105" t="s">
        <v>65</v>
      </c>
      <c r="G81" s="101"/>
      <c r="I81" s="113"/>
      <c r="J81" s="104">
        <v>-402999.99999999988</v>
      </c>
      <c r="K81" s="3"/>
      <c r="L81" s="3"/>
      <c r="M81" s="2"/>
      <c r="N81" s="2"/>
      <c r="O81" s="2"/>
      <c r="P81" s="2"/>
      <c r="Q81" s="2"/>
    </row>
    <row r="82" spans="1:17" x14ac:dyDescent="0.2">
      <c r="D82" s="17" t="s">
        <v>108</v>
      </c>
      <c r="G82" s="101"/>
      <c r="I82" s="113"/>
      <c r="J82" s="104">
        <v>-723763.89578666829</v>
      </c>
      <c r="K82" s="3"/>
      <c r="L82" s="3"/>
      <c r="M82" s="2"/>
      <c r="N82" s="2"/>
      <c r="O82" s="2"/>
      <c r="P82" s="2"/>
      <c r="Q82" s="2"/>
    </row>
    <row r="83" spans="1:17" x14ac:dyDescent="0.2">
      <c r="C83" s="16"/>
      <c r="G83" s="101"/>
      <c r="J83" s="124"/>
      <c r="K83" s="2"/>
      <c r="L83" s="2"/>
      <c r="M83" s="2"/>
      <c r="N83" s="2"/>
      <c r="O83" s="2"/>
      <c r="P83" s="2"/>
      <c r="Q83" s="2"/>
    </row>
    <row r="84" spans="1:17" x14ac:dyDescent="0.2">
      <c r="C84" s="98" t="s">
        <v>93</v>
      </c>
      <c r="G84" s="101"/>
      <c r="J84" s="109"/>
      <c r="K84" s="10"/>
      <c r="L84" s="3"/>
      <c r="M84" s="2"/>
      <c r="N84" s="2"/>
      <c r="O84" s="2"/>
      <c r="P84" s="2"/>
      <c r="Q84" s="2"/>
    </row>
    <row r="85" spans="1:17" x14ac:dyDescent="0.2">
      <c r="A85" s="6" t="s">
        <v>118</v>
      </c>
      <c r="C85" s="98"/>
      <c r="D85" s="17" t="s">
        <v>94</v>
      </c>
      <c r="F85" s="9">
        <v>0</v>
      </c>
      <c r="G85" s="101"/>
      <c r="I85" s="15">
        <v>75</v>
      </c>
      <c r="J85" s="120">
        <f>F85*I85</f>
        <v>0</v>
      </c>
      <c r="K85" s="10"/>
      <c r="L85" s="3"/>
      <c r="M85" s="2"/>
      <c r="N85" s="2"/>
      <c r="O85" s="2"/>
      <c r="P85" s="2"/>
      <c r="Q85" s="2"/>
    </row>
    <row r="86" spans="1:17" x14ac:dyDescent="0.2">
      <c r="C86" s="98"/>
      <c r="G86" s="101"/>
      <c r="J86" s="109"/>
      <c r="K86" s="10"/>
      <c r="L86" s="3"/>
      <c r="M86" s="2"/>
      <c r="N86" s="2"/>
      <c r="O86" s="2"/>
      <c r="P86" s="2"/>
      <c r="Q86" s="2"/>
    </row>
    <row r="87" spans="1:17" ht="13.5" thickBot="1" x14ac:dyDescent="0.25">
      <c r="C87" s="6"/>
      <c r="D87" s="98" t="s">
        <v>11</v>
      </c>
      <c r="G87" s="101"/>
      <c r="J87" s="125">
        <f>J61+J76+SUM(J78:J82)+J85</f>
        <v>94491972.762800008</v>
      </c>
      <c r="K87" s="12"/>
      <c r="L87" s="10"/>
      <c r="M87" s="2"/>
      <c r="N87" s="2"/>
      <c r="O87" s="2"/>
      <c r="P87" s="2"/>
      <c r="Q87" s="2"/>
    </row>
    <row r="88" spans="1:17" ht="13.5" thickTop="1" x14ac:dyDescent="0.2">
      <c r="C88" s="6"/>
      <c r="D88" s="98"/>
      <c r="G88" s="101"/>
      <c r="J88" s="109"/>
      <c r="K88" s="12"/>
      <c r="L88" s="10"/>
      <c r="M88" s="2"/>
      <c r="N88" s="2"/>
      <c r="O88" s="2"/>
      <c r="P88" s="2"/>
      <c r="Q88" s="2"/>
    </row>
    <row r="89" spans="1:17" x14ac:dyDescent="0.2">
      <c r="C89" s="6"/>
      <c r="D89" s="98"/>
      <c r="G89" s="101"/>
      <c r="J89" s="109"/>
      <c r="K89" s="10"/>
      <c r="L89" s="3"/>
      <c r="M89" s="2"/>
      <c r="N89" s="2"/>
      <c r="O89" s="2"/>
      <c r="P89" s="2"/>
      <c r="Q89" s="2"/>
    </row>
    <row r="90" spans="1:17" x14ac:dyDescent="0.2">
      <c r="C90" s="64" t="s">
        <v>60</v>
      </c>
      <c r="D90" s="67"/>
      <c r="E90" s="67"/>
      <c r="F90" s="79"/>
      <c r="G90" s="79"/>
      <c r="H90" s="79"/>
      <c r="I90" s="67"/>
      <c r="J90" s="66" t="s">
        <v>78</v>
      </c>
      <c r="K90" s="2"/>
      <c r="L90" s="2"/>
      <c r="M90" s="2"/>
      <c r="N90" s="2"/>
      <c r="O90" s="2"/>
      <c r="P90" s="2"/>
      <c r="Q90" s="2"/>
    </row>
    <row r="91" spans="1:17" x14ac:dyDescent="0.2">
      <c r="C91" s="69" t="s">
        <v>61</v>
      </c>
      <c r="D91" s="67"/>
      <c r="E91" s="67"/>
      <c r="F91" s="79"/>
      <c r="G91" s="79"/>
      <c r="H91" s="79"/>
      <c r="I91" s="67"/>
      <c r="J91" s="80" t="s">
        <v>87</v>
      </c>
      <c r="K91" s="2"/>
      <c r="L91" s="2"/>
      <c r="M91" s="2"/>
      <c r="N91" s="2"/>
      <c r="O91" s="2"/>
      <c r="P91" s="2"/>
      <c r="Q91" s="2"/>
    </row>
    <row r="92" spans="1:17" x14ac:dyDescent="0.2">
      <c r="C92" s="69" t="s">
        <v>62</v>
      </c>
      <c r="D92" s="67"/>
      <c r="E92" s="67"/>
      <c r="F92" s="79"/>
      <c r="G92" s="79"/>
      <c r="H92" s="79"/>
      <c r="I92" s="67"/>
      <c r="J92" s="80" t="s">
        <v>136</v>
      </c>
      <c r="K92" s="2"/>
      <c r="L92" s="2"/>
      <c r="M92" s="2"/>
      <c r="N92" s="2"/>
      <c r="O92" s="2"/>
      <c r="P92" s="2"/>
      <c r="Q92" s="2"/>
    </row>
    <row r="93" spans="1:17" x14ac:dyDescent="0.2">
      <c r="C93" s="71"/>
      <c r="D93" s="81"/>
      <c r="E93" s="82"/>
      <c r="F93" s="83"/>
      <c r="G93" s="84"/>
      <c r="H93" s="84"/>
      <c r="I93" s="85"/>
      <c r="J93" s="85"/>
      <c r="K93" s="2"/>
      <c r="L93" s="2"/>
      <c r="M93" s="2"/>
      <c r="N93" s="2"/>
      <c r="O93" s="2"/>
      <c r="P93" s="2"/>
      <c r="Q93" s="2"/>
    </row>
    <row r="94" spans="1:17" x14ac:dyDescent="0.2">
      <c r="K94" s="2"/>
      <c r="L94" s="2"/>
      <c r="M94" s="2"/>
      <c r="N94" s="2"/>
      <c r="O94" s="2"/>
      <c r="P94" s="2"/>
      <c r="Q94" s="2"/>
    </row>
    <row r="95" spans="1:17" x14ac:dyDescent="0.2">
      <c r="I95" s="9"/>
      <c r="J95" s="87" t="s">
        <v>20</v>
      </c>
      <c r="K95" s="2"/>
      <c r="L95" s="2"/>
      <c r="M95" s="2"/>
      <c r="N95" s="2"/>
      <c r="O95" s="2"/>
      <c r="P95" s="2"/>
      <c r="Q95" s="2"/>
    </row>
    <row r="96" spans="1:17" x14ac:dyDescent="0.2">
      <c r="I96" s="9"/>
      <c r="J96" s="87" t="s">
        <v>6</v>
      </c>
      <c r="K96" s="2"/>
      <c r="L96" s="2"/>
      <c r="M96" s="2"/>
      <c r="N96" s="2"/>
      <c r="O96" s="2"/>
      <c r="P96" s="2"/>
      <c r="Q96" s="2"/>
    </row>
    <row r="97" spans="1:17" x14ac:dyDescent="0.2">
      <c r="F97" s="88"/>
      <c r="G97" s="90"/>
      <c r="H97" s="90" t="s">
        <v>36</v>
      </c>
      <c r="I97" s="87" t="s">
        <v>22</v>
      </c>
      <c r="J97" s="91" t="s">
        <v>23</v>
      </c>
      <c r="K97" s="2"/>
      <c r="L97" s="2"/>
      <c r="M97" s="2"/>
      <c r="N97" s="2"/>
      <c r="O97" s="2"/>
      <c r="P97" s="2"/>
      <c r="Q97" s="2"/>
    </row>
    <row r="98" spans="1:17" ht="13.5" thickBot="1" x14ac:dyDescent="0.25">
      <c r="C98" s="92" t="s">
        <v>7</v>
      </c>
      <c r="D98" s="92"/>
      <c r="E98" s="92"/>
      <c r="F98" s="93" t="s">
        <v>75</v>
      </c>
      <c r="G98" s="94" t="s">
        <v>5</v>
      </c>
      <c r="H98" s="94" t="s">
        <v>5</v>
      </c>
      <c r="I98" s="93" t="s">
        <v>24</v>
      </c>
      <c r="J98" s="93" t="s">
        <v>24</v>
      </c>
      <c r="K98" s="2"/>
      <c r="L98" s="2"/>
      <c r="M98" s="2"/>
      <c r="N98" s="2"/>
      <c r="O98" s="2"/>
      <c r="P98" s="2"/>
      <c r="Q98" s="2"/>
    </row>
    <row r="99" spans="1:17" x14ac:dyDescent="0.2">
      <c r="C99" s="98"/>
      <c r="D99" s="98"/>
      <c r="E99" s="98"/>
      <c r="F99" s="87"/>
      <c r="G99" s="87"/>
      <c r="K99" s="2"/>
      <c r="L99" s="2"/>
      <c r="M99" s="2"/>
      <c r="N99" s="2"/>
      <c r="O99" s="2"/>
      <c r="P99" s="2"/>
      <c r="Q99" s="2"/>
    </row>
    <row r="100" spans="1:17" x14ac:dyDescent="0.2">
      <c r="C100" s="97" t="s">
        <v>31</v>
      </c>
      <c r="E100" s="98"/>
      <c r="F100" s="87"/>
      <c r="G100" s="87"/>
      <c r="K100" s="2"/>
      <c r="L100" s="2"/>
      <c r="M100" s="2"/>
      <c r="N100" s="2"/>
      <c r="O100" s="2"/>
      <c r="P100" s="2"/>
      <c r="Q100" s="2"/>
    </row>
    <row r="101" spans="1:17" x14ac:dyDescent="0.2">
      <c r="C101" s="98"/>
      <c r="E101" s="98"/>
      <c r="F101" s="87"/>
      <c r="G101" s="87"/>
      <c r="K101" s="2"/>
      <c r="L101" s="2"/>
      <c r="M101" s="2"/>
      <c r="N101" s="2"/>
      <c r="O101" s="2"/>
      <c r="P101" s="2"/>
      <c r="Q101" s="2"/>
    </row>
    <row r="102" spans="1:17" x14ac:dyDescent="0.2">
      <c r="C102" s="98" t="s">
        <v>128</v>
      </c>
      <c r="K102" s="2"/>
      <c r="L102" s="2"/>
      <c r="M102" s="2"/>
      <c r="N102" s="2"/>
      <c r="O102" s="2"/>
      <c r="P102" s="2"/>
      <c r="Q102" s="2"/>
    </row>
    <row r="103" spans="1:17" x14ac:dyDescent="0.2">
      <c r="D103" s="169" t="s">
        <v>151</v>
      </c>
      <c r="K103" s="2"/>
      <c r="L103" s="2"/>
      <c r="M103" s="2"/>
      <c r="N103" s="2"/>
      <c r="O103" s="2"/>
      <c r="P103" s="2"/>
      <c r="Q103" s="2"/>
    </row>
    <row r="104" spans="1:17" x14ac:dyDescent="0.2">
      <c r="A104" s="6" t="s">
        <v>2</v>
      </c>
      <c r="C104" s="117"/>
      <c r="D104" s="118" t="s">
        <v>44</v>
      </c>
      <c r="F104" s="101">
        <v>1552</v>
      </c>
      <c r="G104" s="112"/>
      <c r="I104" s="15">
        <v>165</v>
      </c>
      <c r="J104" s="104">
        <f>+F104*I104</f>
        <v>256080</v>
      </c>
      <c r="K104" s="2"/>
      <c r="L104" s="5"/>
      <c r="M104" s="5"/>
      <c r="N104" s="2"/>
      <c r="O104" s="2"/>
      <c r="P104" s="2"/>
      <c r="Q104" s="2"/>
    </row>
    <row r="105" spans="1:17" x14ac:dyDescent="0.2">
      <c r="C105" s="117"/>
      <c r="D105" s="118" t="s">
        <v>45</v>
      </c>
      <c r="F105" s="101">
        <v>1363</v>
      </c>
      <c r="G105" s="112"/>
      <c r="I105" s="15">
        <v>750</v>
      </c>
      <c r="J105" s="104">
        <f>+F105*I105</f>
        <v>1022250</v>
      </c>
      <c r="K105" s="3"/>
      <c r="L105" s="2"/>
      <c r="M105" s="3"/>
      <c r="N105" s="2"/>
      <c r="O105" s="2"/>
      <c r="P105" s="2"/>
      <c r="Q105" s="2"/>
    </row>
    <row r="106" spans="1:17" x14ac:dyDescent="0.2">
      <c r="B106" s="126"/>
      <c r="D106" s="173" t="s">
        <v>26</v>
      </c>
      <c r="G106" s="112"/>
      <c r="I106" s="106"/>
      <c r="K106" s="2"/>
      <c r="L106" s="2"/>
      <c r="M106" s="2"/>
      <c r="N106" s="2"/>
      <c r="O106" s="2"/>
      <c r="P106" s="2"/>
      <c r="Q106" s="2"/>
    </row>
    <row r="107" spans="1:17" x14ac:dyDescent="0.2">
      <c r="D107" s="17" t="s">
        <v>28</v>
      </c>
      <c r="G107" s="101">
        <v>1135362.8685395443</v>
      </c>
      <c r="I107" s="106">
        <v>2.1929000000000003</v>
      </c>
      <c r="J107" s="120">
        <f>+G107*I107</f>
        <v>2489737.2344203671</v>
      </c>
      <c r="K107" s="2"/>
      <c r="L107" s="2"/>
      <c r="M107" s="2"/>
      <c r="N107" s="2"/>
      <c r="O107" s="2"/>
      <c r="P107" s="2"/>
      <c r="Q107" s="2"/>
    </row>
    <row r="108" spans="1:17" x14ac:dyDescent="0.2">
      <c r="D108" s="17" t="s">
        <v>29</v>
      </c>
      <c r="E108" s="99"/>
      <c r="H108" s="101">
        <v>377712.65413300262</v>
      </c>
      <c r="I108" s="106">
        <v>1.6928999999999998</v>
      </c>
      <c r="J108" s="120">
        <f>+I108*H108</f>
        <v>639429.75218176004</v>
      </c>
      <c r="K108" s="127"/>
      <c r="L108" s="2"/>
      <c r="M108" s="127"/>
      <c r="N108" s="2"/>
      <c r="O108" s="2"/>
      <c r="P108" s="2"/>
      <c r="Q108" s="2"/>
    </row>
    <row r="109" spans="1:17" x14ac:dyDescent="0.2">
      <c r="D109" s="17" t="s">
        <v>21</v>
      </c>
      <c r="H109" s="112"/>
      <c r="J109" s="104">
        <v>333.96000000000009</v>
      </c>
      <c r="K109" s="3"/>
      <c r="L109" s="3"/>
      <c r="M109" s="4"/>
      <c r="N109" s="4"/>
      <c r="O109" s="2"/>
      <c r="P109" s="2"/>
      <c r="Q109" s="2"/>
    </row>
    <row r="110" spans="1:17" x14ac:dyDescent="0.2">
      <c r="C110" s="117"/>
      <c r="D110" s="158" t="s">
        <v>117</v>
      </c>
      <c r="E110" s="99"/>
      <c r="H110" s="101"/>
      <c r="I110" s="106"/>
      <c r="J110" s="164">
        <v>378097.68783999997</v>
      </c>
      <c r="K110" s="6"/>
      <c r="L110" s="2"/>
      <c r="M110" s="2"/>
      <c r="N110" s="2"/>
      <c r="O110" s="2"/>
      <c r="P110" s="2"/>
      <c r="Q110" s="2"/>
    </row>
    <row r="111" spans="1:17" x14ac:dyDescent="0.2">
      <c r="D111" s="128" t="s">
        <v>115</v>
      </c>
      <c r="H111" s="112"/>
      <c r="J111" s="121">
        <f>SUM(J104:J110)</f>
        <v>4785928.6344421273</v>
      </c>
      <c r="K111" s="3"/>
      <c r="L111" s="3"/>
      <c r="M111" s="4"/>
      <c r="N111" s="4"/>
      <c r="O111" s="2"/>
      <c r="P111" s="2"/>
      <c r="Q111" s="2"/>
    </row>
    <row r="112" spans="1:17" x14ac:dyDescent="0.2">
      <c r="D112" s="128"/>
      <c r="H112" s="112"/>
      <c r="J112" s="121"/>
      <c r="K112" s="3"/>
      <c r="L112" s="3"/>
      <c r="M112" s="4"/>
      <c r="N112" s="4"/>
      <c r="O112" s="2"/>
      <c r="P112" s="2"/>
      <c r="Q112" s="2"/>
    </row>
    <row r="113" spans="1:17" x14ac:dyDescent="0.2">
      <c r="D113" s="128" t="s">
        <v>92</v>
      </c>
      <c r="H113" s="129" t="s">
        <v>123</v>
      </c>
      <c r="I113" s="111">
        <v>0.99990631794631801</v>
      </c>
      <c r="J113" s="121">
        <f>J111*I113</f>
        <v>4785480.2788188774</v>
      </c>
      <c r="K113" s="3"/>
      <c r="L113" s="3"/>
      <c r="M113" s="4"/>
      <c r="N113" s="4"/>
      <c r="O113" s="2"/>
      <c r="P113" s="2"/>
      <c r="Q113" s="2"/>
    </row>
    <row r="114" spans="1:17" x14ac:dyDescent="0.2">
      <c r="D114" s="99"/>
      <c r="H114" s="112"/>
      <c r="J114" s="104"/>
      <c r="K114" s="130"/>
      <c r="L114" s="3"/>
      <c r="M114" s="4"/>
      <c r="N114" s="4"/>
      <c r="O114" s="2"/>
      <c r="P114" s="2"/>
      <c r="Q114" s="2"/>
    </row>
    <row r="115" spans="1:17" x14ac:dyDescent="0.2">
      <c r="C115" s="98" t="s">
        <v>166</v>
      </c>
      <c r="H115" s="112"/>
      <c r="K115" s="6"/>
      <c r="L115" s="2"/>
      <c r="M115" s="2"/>
      <c r="N115" s="2"/>
      <c r="O115" s="2"/>
      <c r="P115" s="2"/>
      <c r="Q115" s="2"/>
    </row>
    <row r="116" spans="1:17" x14ac:dyDescent="0.2">
      <c r="A116" s="6" t="s">
        <v>101</v>
      </c>
      <c r="D116" s="118" t="s">
        <v>30</v>
      </c>
      <c r="F116" s="101">
        <v>70</v>
      </c>
      <c r="I116" s="15">
        <v>550</v>
      </c>
      <c r="J116" s="120">
        <f>+F116*I116</f>
        <v>38500</v>
      </c>
      <c r="K116" s="6"/>
      <c r="L116" s="2"/>
      <c r="M116" s="2"/>
      <c r="N116" s="2"/>
      <c r="O116" s="2"/>
      <c r="P116" s="2"/>
      <c r="Q116" s="2"/>
    </row>
    <row r="117" spans="1:17" x14ac:dyDescent="0.2">
      <c r="D117" s="169" t="s">
        <v>151</v>
      </c>
      <c r="H117" s="112"/>
      <c r="K117" s="6"/>
      <c r="L117" s="2"/>
      <c r="M117" s="2"/>
      <c r="N117" s="2"/>
      <c r="O117" s="2"/>
      <c r="P117" s="2"/>
      <c r="Q117" s="2"/>
    </row>
    <row r="118" spans="1:17" x14ac:dyDescent="0.2">
      <c r="D118" s="118" t="s">
        <v>44</v>
      </c>
      <c r="F118" s="101">
        <v>0</v>
      </c>
      <c r="I118" s="15">
        <v>165</v>
      </c>
      <c r="J118" s="120">
        <f>F118*I118</f>
        <v>0</v>
      </c>
      <c r="K118" s="131"/>
      <c r="L118" s="2"/>
      <c r="M118" s="2"/>
      <c r="N118" s="2"/>
      <c r="O118" s="2"/>
      <c r="P118" s="2"/>
      <c r="Q118" s="2"/>
    </row>
    <row r="119" spans="1:17" x14ac:dyDescent="0.2">
      <c r="D119" s="118" t="s">
        <v>45</v>
      </c>
      <c r="F119" s="101">
        <v>70</v>
      </c>
      <c r="I119" s="15">
        <v>750</v>
      </c>
      <c r="J119" s="120">
        <v>25500</v>
      </c>
      <c r="K119" s="6"/>
      <c r="L119" s="2"/>
      <c r="M119" s="2"/>
      <c r="N119" s="2"/>
      <c r="O119" s="2"/>
      <c r="P119" s="2"/>
      <c r="Q119" s="2"/>
    </row>
    <row r="120" spans="1:17" x14ac:dyDescent="0.2">
      <c r="D120" s="173" t="s">
        <v>26</v>
      </c>
      <c r="G120" s="101"/>
      <c r="K120" s="6"/>
      <c r="L120" s="2"/>
      <c r="M120" s="2"/>
      <c r="N120" s="2"/>
      <c r="O120" s="2"/>
      <c r="P120" s="2"/>
      <c r="Q120" s="2"/>
    </row>
    <row r="121" spans="1:17" x14ac:dyDescent="0.2">
      <c r="C121" s="117"/>
      <c r="D121" s="17" t="s">
        <v>28</v>
      </c>
      <c r="G121" s="101">
        <v>149812.85101890142</v>
      </c>
      <c r="H121" s="101"/>
      <c r="I121" s="106">
        <f>I107</f>
        <v>2.1929000000000003</v>
      </c>
      <c r="J121" s="120">
        <f>+G121*I121</f>
        <v>328524.60099934897</v>
      </c>
      <c r="K121" s="6"/>
      <c r="L121" s="2"/>
      <c r="M121" s="2"/>
      <c r="N121" s="2"/>
      <c r="O121" s="2"/>
      <c r="P121" s="2"/>
      <c r="Q121" s="2"/>
    </row>
    <row r="122" spans="1:17" x14ac:dyDescent="0.2">
      <c r="C122" s="117"/>
      <c r="D122" s="17" t="s">
        <v>29</v>
      </c>
      <c r="E122" s="99"/>
      <c r="H122" s="101">
        <v>299665.67725375143</v>
      </c>
      <c r="I122" s="106">
        <f>I108</f>
        <v>1.6928999999999998</v>
      </c>
      <c r="J122" s="120">
        <f>+I122*H122</f>
        <v>507304.02502287575</v>
      </c>
      <c r="K122" s="131"/>
      <c r="L122" s="2"/>
      <c r="M122" s="2"/>
      <c r="N122" s="2"/>
      <c r="O122" s="2"/>
      <c r="P122" s="2"/>
      <c r="Q122" s="2"/>
    </row>
    <row r="123" spans="1:17" x14ac:dyDescent="0.2">
      <c r="C123" s="117"/>
      <c r="D123" s="158" t="s">
        <v>59</v>
      </c>
      <c r="E123" s="99"/>
      <c r="H123" s="101"/>
      <c r="I123" s="106"/>
      <c r="J123" s="164">
        <v>26506.875402610254</v>
      </c>
      <c r="K123" s="6"/>
      <c r="L123" s="2"/>
      <c r="M123" s="2"/>
      <c r="N123" s="2"/>
      <c r="O123" s="2"/>
      <c r="P123" s="2"/>
      <c r="Q123" s="2"/>
    </row>
    <row r="124" spans="1:17" x14ac:dyDescent="0.2">
      <c r="C124" s="6"/>
      <c r="D124" s="98" t="s">
        <v>116</v>
      </c>
      <c r="E124" s="98"/>
      <c r="F124" s="87"/>
      <c r="G124" s="112"/>
      <c r="H124" s="112"/>
      <c r="I124" s="98"/>
      <c r="J124" s="109">
        <f>SUM(J116:J123)</f>
        <v>926335.50142483506</v>
      </c>
      <c r="K124" s="2"/>
      <c r="L124" s="2"/>
      <c r="M124" s="2"/>
      <c r="N124" s="2"/>
      <c r="O124" s="2"/>
      <c r="P124" s="2"/>
      <c r="Q124" s="2"/>
    </row>
    <row r="125" spans="1:17" x14ac:dyDescent="0.2">
      <c r="C125" s="6"/>
      <c r="D125" s="98"/>
      <c r="E125" s="98"/>
      <c r="F125" s="87"/>
      <c r="G125" s="112"/>
      <c r="H125" s="112"/>
      <c r="I125" s="98"/>
      <c r="J125" s="109"/>
      <c r="K125" s="2"/>
      <c r="L125" s="2"/>
      <c r="M125" s="2"/>
      <c r="N125" s="2"/>
      <c r="O125" s="2"/>
      <c r="P125" s="2"/>
      <c r="Q125" s="2"/>
    </row>
    <row r="126" spans="1:17" x14ac:dyDescent="0.2">
      <c r="C126" s="98" t="s">
        <v>154</v>
      </c>
      <c r="D126" s="6"/>
      <c r="H126" s="110" t="s">
        <v>123</v>
      </c>
      <c r="I126" s="111">
        <v>1.0000000230835555</v>
      </c>
      <c r="J126" s="109">
        <f>J124/I126</f>
        <v>926335.48004171858</v>
      </c>
      <c r="K126" s="2"/>
      <c r="L126" s="3"/>
      <c r="M126" s="2"/>
      <c r="N126" s="2"/>
      <c r="O126" s="2"/>
      <c r="P126" s="2"/>
      <c r="Q126" s="2"/>
    </row>
    <row r="127" spans="1:17" x14ac:dyDescent="0.2">
      <c r="C127" s="107"/>
      <c r="J127" s="124"/>
      <c r="K127" s="2"/>
      <c r="L127" s="2"/>
      <c r="M127" s="2"/>
      <c r="N127" s="2"/>
      <c r="O127" s="2"/>
      <c r="P127" s="2"/>
      <c r="Q127" s="2"/>
    </row>
    <row r="128" spans="1:17" x14ac:dyDescent="0.2">
      <c r="C128" s="16"/>
      <c r="D128" s="105" t="s">
        <v>57</v>
      </c>
      <c r="J128" s="104">
        <v>165649.1293891047</v>
      </c>
      <c r="K128" s="3"/>
      <c r="L128" s="3"/>
      <c r="M128" s="2"/>
      <c r="N128" s="2"/>
      <c r="O128" s="2"/>
      <c r="P128" s="2"/>
      <c r="Q128" s="2"/>
    </row>
    <row r="129" spans="1:17" x14ac:dyDescent="0.2">
      <c r="D129" s="105" t="s">
        <v>63</v>
      </c>
      <c r="G129" s="101"/>
      <c r="I129" s="113"/>
      <c r="J129" s="104">
        <v>5955253.9121164903</v>
      </c>
      <c r="K129" s="3"/>
      <c r="L129" s="3"/>
      <c r="M129" s="2"/>
      <c r="N129" s="2"/>
      <c r="O129" s="2"/>
      <c r="P129" s="2"/>
      <c r="Q129" s="2"/>
    </row>
    <row r="130" spans="1:17" x14ac:dyDescent="0.2">
      <c r="D130" s="105" t="s">
        <v>64</v>
      </c>
      <c r="G130" s="101"/>
      <c r="I130" s="113"/>
      <c r="J130" s="104">
        <v>0</v>
      </c>
      <c r="K130" s="3"/>
      <c r="L130" s="3"/>
      <c r="M130" s="2"/>
      <c r="N130" s="2"/>
      <c r="O130" s="2"/>
      <c r="P130" s="2"/>
      <c r="Q130" s="2"/>
    </row>
    <row r="131" spans="1:17" x14ac:dyDescent="0.2">
      <c r="D131" s="105" t="s">
        <v>65</v>
      </c>
      <c r="G131" s="101"/>
      <c r="I131" s="113"/>
      <c r="J131" s="104">
        <v>0</v>
      </c>
      <c r="K131" s="3"/>
      <c r="L131" s="3"/>
      <c r="M131" s="2"/>
      <c r="N131" s="2"/>
      <c r="O131" s="2"/>
      <c r="P131" s="2"/>
      <c r="Q131" s="2"/>
    </row>
    <row r="132" spans="1:17" x14ac:dyDescent="0.2">
      <c r="D132" s="116" t="s">
        <v>108</v>
      </c>
      <c r="E132" s="116"/>
      <c r="F132" s="135"/>
      <c r="G132" s="175"/>
      <c r="H132" s="135"/>
      <c r="I132" s="176"/>
      <c r="J132" s="168">
        <v>-240941.98902981513</v>
      </c>
      <c r="K132" s="3"/>
      <c r="L132" s="3"/>
      <c r="M132" s="2"/>
      <c r="N132" s="2"/>
      <c r="O132" s="2"/>
      <c r="P132" s="2"/>
      <c r="Q132" s="2"/>
    </row>
    <row r="133" spans="1:17" x14ac:dyDescent="0.2">
      <c r="C133" s="16"/>
      <c r="J133" s="124"/>
      <c r="K133" s="2"/>
      <c r="L133" s="2"/>
      <c r="M133" s="2"/>
      <c r="N133" s="2"/>
      <c r="O133" s="2"/>
      <c r="P133" s="2"/>
      <c r="Q133" s="2"/>
    </row>
    <row r="134" spans="1:17" x14ac:dyDescent="0.2">
      <c r="C134" s="98" t="s">
        <v>93</v>
      </c>
      <c r="G134" s="101"/>
      <c r="J134" s="109"/>
      <c r="K134" s="2"/>
      <c r="L134" s="3"/>
      <c r="M134" s="2"/>
      <c r="N134" s="2"/>
      <c r="O134" s="2"/>
      <c r="P134" s="2"/>
      <c r="Q134" s="2"/>
    </row>
    <row r="135" spans="1:17" ht="12" customHeight="1" x14ac:dyDescent="0.2">
      <c r="A135" s="6" t="s">
        <v>102</v>
      </c>
      <c r="C135" s="98"/>
      <c r="D135" s="17" t="s">
        <v>94</v>
      </c>
      <c r="F135" s="112">
        <v>60</v>
      </c>
      <c r="G135" s="101"/>
      <c r="I135" s="15">
        <v>75</v>
      </c>
      <c r="J135" s="120">
        <f>F135*I135</f>
        <v>4500</v>
      </c>
      <c r="K135" s="2"/>
      <c r="L135" s="3"/>
      <c r="M135" s="3"/>
      <c r="N135" s="2"/>
      <c r="O135" s="2"/>
      <c r="P135" s="2"/>
      <c r="Q135" s="2"/>
    </row>
    <row r="136" spans="1:17" x14ac:dyDescent="0.2">
      <c r="C136" s="87"/>
      <c r="G136" s="101"/>
      <c r="J136" s="109"/>
      <c r="K136" s="2"/>
      <c r="L136" s="3"/>
      <c r="M136" s="2"/>
      <c r="N136" s="2"/>
      <c r="O136" s="2"/>
      <c r="P136" s="2"/>
      <c r="Q136" s="2"/>
    </row>
    <row r="137" spans="1:17" ht="13.5" thickBot="1" x14ac:dyDescent="0.25">
      <c r="C137" s="98" t="s">
        <v>129</v>
      </c>
      <c r="G137" s="101"/>
      <c r="J137" s="125">
        <f>J113+J126+SUM(J128:J132)+J135</f>
        <v>11596276.811336376</v>
      </c>
      <c r="K137" s="10"/>
      <c r="L137" s="3"/>
      <c r="M137" s="2"/>
      <c r="N137" s="2"/>
      <c r="O137" s="2"/>
      <c r="P137" s="2"/>
      <c r="Q137" s="2"/>
    </row>
    <row r="138" spans="1:17" ht="13.5" thickTop="1" x14ac:dyDescent="0.2">
      <c r="C138" s="87"/>
      <c r="G138" s="101"/>
      <c r="J138" s="109"/>
      <c r="K138" s="2"/>
      <c r="L138" s="3"/>
      <c r="M138" s="2"/>
      <c r="N138" s="2"/>
      <c r="O138" s="2"/>
      <c r="P138" s="2"/>
      <c r="Q138" s="2"/>
    </row>
    <row r="139" spans="1:17" x14ac:dyDescent="0.2">
      <c r="C139" s="16"/>
      <c r="J139" s="124"/>
      <c r="K139" s="2"/>
      <c r="L139" s="2"/>
      <c r="M139" s="2"/>
      <c r="N139" s="2"/>
      <c r="O139" s="2"/>
      <c r="P139" s="2"/>
      <c r="Q139" s="2"/>
    </row>
    <row r="140" spans="1:17" x14ac:dyDescent="0.2">
      <c r="C140" s="64" t="s">
        <v>60</v>
      </c>
      <c r="D140" s="67"/>
      <c r="E140" s="67"/>
      <c r="F140" s="79"/>
      <c r="G140" s="79"/>
      <c r="H140" s="79"/>
      <c r="I140" s="67"/>
      <c r="J140" s="66" t="s">
        <v>78</v>
      </c>
      <c r="K140" s="2"/>
      <c r="L140" s="2"/>
      <c r="M140" s="2"/>
      <c r="N140" s="2"/>
      <c r="O140" s="2"/>
      <c r="P140" s="2"/>
      <c r="Q140" s="2"/>
    </row>
    <row r="141" spans="1:17" x14ac:dyDescent="0.2">
      <c r="C141" s="69" t="s">
        <v>61</v>
      </c>
      <c r="D141" s="67"/>
      <c r="E141" s="67"/>
      <c r="F141" s="79"/>
      <c r="G141" s="79"/>
      <c r="H141" s="79"/>
      <c r="I141" s="67"/>
      <c r="J141" s="80" t="s">
        <v>87</v>
      </c>
      <c r="K141" s="2"/>
      <c r="L141" s="2"/>
      <c r="M141" s="2"/>
      <c r="N141" s="2"/>
      <c r="O141" s="2"/>
      <c r="P141" s="2"/>
      <c r="Q141" s="2"/>
    </row>
    <row r="142" spans="1:17" x14ac:dyDescent="0.2">
      <c r="C142" s="69" t="s">
        <v>62</v>
      </c>
      <c r="D142" s="67"/>
      <c r="E142" s="67"/>
      <c r="F142" s="79"/>
      <c r="G142" s="79"/>
      <c r="H142" s="79"/>
      <c r="I142" s="67"/>
      <c r="J142" s="80" t="s">
        <v>137</v>
      </c>
      <c r="K142" s="2"/>
      <c r="L142" s="2"/>
      <c r="M142" s="2"/>
      <c r="N142" s="2"/>
      <c r="O142" s="2"/>
      <c r="P142" s="2"/>
      <c r="Q142" s="2"/>
    </row>
    <row r="143" spans="1:17" x14ac:dyDescent="0.2">
      <c r="C143" s="71"/>
      <c r="D143" s="81"/>
      <c r="E143" s="82"/>
      <c r="F143" s="83"/>
      <c r="G143" s="84"/>
      <c r="H143" s="84"/>
      <c r="I143" s="85"/>
      <c r="J143" s="85"/>
      <c r="K143" s="2"/>
      <c r="L143" s="2"/>
      <c r="M143" s="2"/>
      <c r="N143" s="2"/>
      <c r="O143" s="2"/>
      <c r="P143" s="2"/>
      <c r="Q143" s="2"/>
    </row>
    <row r="144" spans="1:17" x14ac:dyDescent="0.2">
      <c r="K144" s="2"/>
      <c r="L144" s="2"/>
      <c r="M144" s="2"/>
      <c r="N144" s="2"/>
      <c r="O144" s="2"/>
      <c r="P144" s="2"/>
      <c r="Q144" s="2"/>
    </row>
    <row r="145" spans="1:17" x14ac:dyDescent="0.2">
      <c r="I145" s="9"/>
      <c r="J145" s="87" t="s">
        <v>20</v>
      </c>
      <c r="K145" s="2"/>
      <c r="L145" s="2"/>
      <c r="M145" s="2"/>
      <c r="N145" s="2"/>
      <c r="O145" s="2"/>
      <c r="P145" s="2"/>
      <c r="Q145" s="2"/>
    </row>
    <row r="146" spans="1:17" x14ac:dyDescent="0.2">
      <c r="I146" s="9"/>
      <c r="J146" s="87" t="s">
        <v>6</v>
      </c>
      <c r="K146" s="2"/>
      <c r="L146" s="2"/>
      <c r="M146" s="2"/>
      <c r="N146" s="2"/>
      <c r="O146" s="2"/>
      <c r="P146" s="2"/>
      <c r="Q146" s="2"/>
    </row>
    <row r="147" spans="1:17" x14ac:dyDescent="0.2">
      <c r="F147" s="88"/>
      <c r="G147" s="90"/>
      <c r="H147" s="90" t="s">
        <v>36</v>
      </c>
      <c r="I147" s="87" t="s">
        <v>22</v>
      </c>
      <c r="J147" s="91" t="s">
        <v>23</v>
      </c>
      <c r="K147" s="2"/>
      <c r="L147" s="2"/>
      <c r="M147" s="2"/>
      <c r="N147" s="2"/>
      <c r="O147" s="2"/>
      <c r="P147" s="2"/>
      <c r="Q147" s="2"/>
    </row>
    <row r="148" spans="1:17" ht="13.5" thickBot="1" x14ac:dyDescent="0.25">
      <c r="C148" s="92" t="s">
        <v>7</v>
      </c>
      <c r="D148" s="92"/>
      <c r="E148" s="92"/>
      <c r="F148" s="93" t="s">
        <v>75</v>
      </c>
      <c r="G148" s="94" t="s">
        <v>5</v>
      </c>
      <c r="H148" s="94" t="s">
        <v>5</v>
      </c>
      <c r="I148" s="93" t="s">
        <v>24</v>
      </c>
      <c r="J148" s="93" t="s">
        <v>24</v>
      </c>
      <c r="K148" s="2"/>
      <c r="L148" s="2"/>
      <c r="M148" s="2"/>
      <c r="N148" s="2"/>
      <c r="O148" s="2"/>
      <c r="P148" s="2"/>
      <c r="Q148" s="2"/>
    </row>
    <row r="149" spans="1:17" x14ac:dyDescent="0.2">
      <c r="K149" s="2"/>
      <c r="L149" s="2"/>
      <c r="M149" s="2"/>
      <c r="N149" s="2"/>
      <c r="O149" s="2"/>
      <c r="P149" s="2"/>
      <c r="Q149" s="2"/>
    </row>
    <row r="150" spans="1:17" x14ac:dyDescent="0.2">
      <c r="C150" s="133" t="s">
        <v>120</v>
      </c>
      <c r="K150" s="2"/>
      <c r="L150" s="2"/>
      <c r="M150" s="2"/>
      <c r="N150" s="2"/>
      <c r="O150" s="2"/>
      <c r="P150" s="2"/>
      <c r="Q150" s="2"/>
    </row>
    <row r="151" spans="1:17" x14ac:dyDescent="0.2">
      <c r="K151" s="2"/>
      <c r="L151" s="2"/>
      <c r="M151" s="2"/>
      <c r="N151" s="2"/>
      <c r="O151" s="2"/>
      <c r="P151" s="2"/>
      <c r="Q151" s="2"/>
    </row>
    <row r="152" spans="1:17" x14ac:dyDescent="0.2">
      <c r="C152" s="107" t="s">
        <v>130</v>
      </c>
      <c r="K152" s="2"/>
      <c r="L152" s="2"/>
      <c r="M152" s="2"/>
      <c r="N152" s="2"/>
      <c r="O152" s="2"/>
      <c r="P152" s="2"/>
      <c r="Q152" s="2"/>
    </row>
    <row r="153" spans="1:17" x14ac:dyDescent="0.2">
      <c r="C153" s="107"/>
      <c r="D153" s="173" t="s">
        <v>151</v>
      </c>
      <c r="K153" s="2"/>
      <c r="L153" s="2"/>
      <c r="M153" s="2"/>
      <c r="N153" s="2"/>
      <c r="O153" s="2"/>
      <c r="P153" s="2"/>
      <c r="Q153" s="2"/>
    </row>
    <row r="154" spans="1:17" x14ac:dyDescent="0.2">
      <c r="D154" s="16" t="s">
        <v>41</v>
      </c>
      <c r="F154" s="101">
        <v>48</v>
      </c>
      <c r="I154" s="103">
        <v>500</v>
      </c>
      <c r="J154" s="120">
        <f>+F154*I154</f>
        <v>24000</v>
      </c>
      <c r="K154" s="2"/>
      <c r="L154" s="2"/>
      <c r="M154" s="2"/>
      <c r="N154" s="2"/>
      <c r="O154" s="2"/>
      <c r="P154" s="2"/>
      <c r="Q154" s="2"/>
    </row>
    <row r="155" spans="1:17" x14ac:dyDescent="0.2">
      <c r="A155" s="134" t="s">
        <v>35</v>
      </c>
      <c r="D155" s="17" t="s">
        <v>0</v>
      </c>
      <c r="G155" s="101">
        <v>162499.16972158937</v>
      </c>
      <c r="I155" s="106">
        <v>1.0644</v>
      </c>
      <c r="J155" s="120">
        <f>+G155*I155</f>
        <v>172964.11625165973</v>
      </c>
      <c r="K155" s="2"/>
      <c r="L155" s="2"/>
      <c r="M155" s="2"/>
      <c r="N155" s="2"/>
      <c r="O155" s="2"/>
      <c r="P155" s="2"/>
      <c r="Q155" s="2"/>
    </row>
    <row r="156" spans="1:17" x14ac:dyDescent="0.2">
      <c r="C156" s="95"/>
      <c r="D156" s="17" t="s">
        <v>21</v>
      </c>
      <c r="E156" s="116"/>
      <c r="F156" s="135"/>
      <c r="G156" s="135"/>
      <c r="J156" s="104">
        <v>80.259999999999991</v>
      </c>
      <c r="K156" s="5"/>
      <c r="L156" s="5"/>
      <c r="M156" s="5"/>
      <c r="O156" s="2"/>
      <c r="P156" s="2"/>
      <c r="Q156" s="2"/>
    </row>
    <row r="157" spans="1:17" x14ac:dyDescent="0.2">
      <c r="C157" s="95"/>
      <c r="D157" s="158" t="s">
        <v>124</v>
      </c>
      <c r="E157" s="116"/>
      <c r="F157" s="135"/>
      <c r="G157" s="135"/>
      <c r="J157" s="159">
        <v>6001.01</v>
      </c>
      <c r="K157" s="2"/>
      <c r="L157" s="2"/>
      <c r="M157" s="2"/>
      <c r="N157" s="3"/>
      <c r="O157" s="2"/>
      <c r="P157" s="2"/>
      <c r="Q157" s="2"/>
    </row>
    <row r="158" spans="1:17" x14ac:dyDescent="0.2">
      <c r="D158" s="98" t="s">
        <v>42</v>
      </c>
      <c r="E158" s="98"/>
      <c r="F158" s="87"/>
      <c r="G158" s="112"/>
      <c r="J158" s="109">
        <f>SUM(J154:J157)</f>
        <v>203045.38625165974</v>
      </c>
      <c r="K158" s="2"/>
      <c r="L158" s="2"/>
      <c r="M158" s="2"/>
      <c r="N158" s="3"/>
      <c r="O158" s="2"/>
      <c r="P158" s="2"/>
      <c r="Q158" s="2"/>
    </row>
    <row r="159" spans="1:17" x14ac:dyDescent="0.2">
      <c r="C159" s="123"/>
      <c r="D159" s="6"/>
      <c r="H159" s="6"/>
      <c r="I159" s="6"/>
      <c r="K159" s="2"/>
      <c r="L159" s="2"/>
      <c r="M159" s="2"/>
      <c r="N159" s="2"/>
      <c r="O159" s="2"/>
      <c r="P159" s="2"/>
      <c r="Q159" s="2"/>
    </row>
    <row r="160" spans="1:17" x14ac:dyDescent="0.2">
      <c r="D160" s="98" t="s">
        <v>92</v>
      </c>
      <c r="H160" s="123" t="s">
        <v>123</v>
      </c>
      <c r="I160" s="111">
        <v>0.99999501176415684</v>
      </c>
      <c r="J160" s="109">
        <f>J158/I160</f>
        <v>203046.39909498554</v>
      </c>
      <c r="K160" s="2"/>
      <c r="L160" s="2"/>
      <c r="M160" s="2"/>
      <c r="N160" s="2"/>
      <c r="O160" s="2"/>
      <c r="P160" s="2"/>
      <c r="Q160" s="2"/>
    </row>
    <row r="161" spans="1:17" x14ac:dyDescent="0.2">
      <c r="C161" s="107"/>
      <c r="J161" s="124"/>
      <c r="K161" s="2"/>
      <c r="L161" s="2"/>
      <c r="M161" s="2"/>
      <c r="N161" s="2"/>
      <c r="O161" s="2"/>
      <c r="P161" s="2"/>
      <c r="Q161" s="2"/>
    </row>
    <row r="162" spans="1:17" x14ac:dyDescent="0.2">
      <c r="C162" s="107" t="s">
        <v>167</v>
      </c>
      <c r="J162" s="124"/>
      <c r="K162" s="2"/>
      <c r="L162" s="2"/>
      <c r="M162" s="2"/>
      <c r="N162" s="2"/>
      <c r="O162" s="2"/>
      <c r="P162" s="2"/>
      <c r="Q162" s="2"/>
    </row>
    <row r="163" spans="1:17" x14ac:dyDescent="0.2">
      <c r="A163" s="6" t="s">
        <v>83</v>
      </c>
      <c r="C163" s="107"/>
      <c r="D163" s="16" t="s">
        <v>58</v>
      </c>
      <c r="F163" s="9">
        <v>22</v>
      </c>
      <c r="I163" s="103">
        <v>550</v>
      </c>
      <c r="J163" s="124">
        <f>F163*I163</f>
        <v>12100</v>
      </c>
      <c r="K163" s="2"/>
      <c r="L163" s="2"/>
      <c r="M163" s="2"/>
      <c r="N163" s="3"/>
      <c r="O163" s="2"/>
      <c r="P163" s="2"/>
      <c r="Q163" s="2"/>
    </row>
    <row r="164" spans="1:17" x14ac:dyDescent="0.2">
      <c r="C164" s="107"/>
      <c r="D164" s="173" t="s">
        <v>151</v>
      </c>
      <c r="I164" s="103"/>
      <c r="J164" s="124"/>
      <c r="K164" s="2"/>
      <c r="L164" s="2"/>
      <c r="M164" s="2"/>
      <c r="N164" s="3"/>
      <c r="O164" s="2"/>
      <c r="P164" s="2"/>
      <c r="Q164" s="2"/>
    </row>
    <row r="165" spans="1:17" x14ac:dyDescent="0.2">
      <c r="C165" s="107"/>
      <c r="D165" s="16" t="s">
        <v>41</v>
      </c>
      <c r="F165" s="101">
        <f>F163</f>
        <v>22</v>
      </c>
      <c r="I165" s="103">
        <v>500</v>
      </c>
      <c r="J165" s="120">
        <f>+F165*I165-J157</f>
        <v>4998.99</v>
      </c>
      <c r="K165" s="2"/>
      <c r="L165" s="2"/>
      <c r="M165" s="2"/>
      <c r="N165" s="3"/>
      <c r="O165" s="2"/>
      <c r="P165" s="2"/>
      <c r="Q165" s="2"/>
    </row>
    <row r="166" spans="1:17" x14ac:dyDescent="0.2">
      <c r="C166" s="107"/>
      <c r="D166" s="17" t="s">
        <v>0</v>
      </c>
      <c r="G166" s="101">
        <v>173375.82777849931</v>
      </c>
      <c r="I166" s="136">
        <f>I155</f>
        <v>1.0644</v>
      </c>
      <c r="J166" s="124">
        <f>G166*I166</f>
        <v>184541.23108743466</v>
      </c>
      <c r="K166" s="2"/>
      <c r="L166" s="2"/>
      <c r="M166" s="2"/>
      <c r="N166" s="3"/>
      <c r="O166" s="2"/>
      <c r="P166" s="2"/>
      <c r="Q166" s="2"/>
    </row>
    <row r="167" spans="1:17" x14ac:dyDescent="0.2">
      <c r="C167" s="107"/>
      <c r="D167" s="158" t="s">
        <v>21</v>
      </c>
      <c r="J167" s="165">
        <v>7564.6467457915915</v>
      </c>
      <c r="K167" s="2"/>
      <c r="L167" s="2"/>
      <c r="M167" s="2"/>
      <c r="N167" s="2"/>
      <c r="O167" s="2"/>
      <c r="P167" s="2"/>
      <c r="Q167" s="2"/>
    </row>
    <row r="168" spans="1:17" x14ac:dyDescent="0.2">
      <c r="C168" s="107"/>
      <c r="D168" s="107" t="s">
        <v>42</v>
      </c>
      <c r="J168" s="109">
        <f>SUM(J163:J167)</f>
        <v>209204.86783322625</v>
      </c>
      <c r="K168" s="3"/>
      <c r="L168" s="2"/>
      <c r="M168" s="2"/>
      <c r="N168" s="2"/>
      <c r="O168" s="2"/>
      <c r="P168" s="2"/>
      <c r="Q168" s="2"/>
    </row>
    <row r="169" spans="1:17" x14ac:dyDescent="0.2">
      <c r="C169" s="6"/>
      <c r="K169" s="2"/>
      <c r="L169" s="2"/>
      <c r="M169" s="2"/>
      <c r="N169" s="2"/>
      <c r="O169" s="2"/>
      <c r="P169" s="2"/>
      <c r="Q169" s="2"/>
    </row>
    <row r="170" spans="1:17" x14ac:dyDescent="0.2">
      <c r="C170" s="107"/>
      <c r="D170" s="98" t="s">
        <v>92</v>
      </c>
      <c r="H170" s="129" t="s">
        <v>43</v>
      </c>
      <c r="I170" s="137">
        <v>1.0000047581472049</v>
      </c>
      <c r="J170" s="109">
        <f>I170*J168</f>
        <v>209205.86326078337</v>
      </c>
      <c r="K170" s="2"/>
      <c r="L170" s="2"/>
      <c r="M170" s="2"/>
      <c r="N170" s="2"/>
      <c r="O170" s="2"/>
      <c r="P170" s="2"/>
      <c r="Q170" s="2"/>
    </row>
    <row r="171" spans="1:17" x14ac:dyDescent="0.2">
      <c r="C171" s="6"/>
      <c r="J171" s="124"/>
      <c r="K171" s="2"/>
      <c r="L171" s="2"/>
      <c r="M171" s="2"/>
      <c r="N171" s="2"/>
      <c r="O171" s="2"/>
      <c r="P171" s="2"/>
      <c r="Q171" s="2"/>
    </row>
    <row r="172" spans="1:17" x14ac:dyDescent="0.2">
      <c r="D172" s="17" t="s">
        <v>57</v>
      </c>
      <c r="F172" s="112"/>
      <c r="G172" s="112"/>
      <c r="I172" s="113"/>
      <c r="J172" s="104">
        <v>12493.728937427513</v>
      </c>
      <c r="K172" s="127"/>
      <c r="L172" s="3"/>
      <c r="M172" s="2"/>
      <c r="N172" s="2"/>
      <c r="O172" s="2"/>
      <c r="P172" s="2"/>
      <c r="Q172" s="2"/>
    </row>
    <row r="173" spans="1:17" x14ac:dyDescent="0.2">
      <c r="D173" s="105" t="s">
        <v>63</v>
      </c>
      <c r="G173" s="112"/>
      <c r="I173" s="113"/>
      <c r="J173" s="104">
        <v>682246.79472586676</v>
      </c>
      <c r="K173" s="127"/>
      <c r="L173" s="3"/>
      <c r="M173" s="2"/>
      <c r="N173" s="2"/>
      <c r="O173" s="2"/>
      <c r="P173" s="2"/>
      <c r="Q173" s="2"/>
    </row>
    <row r="174" spans="1:17" x14ac:dyDescent="0.2">
      <c r="D174" s="17" t="s">
        <v>64</v>
      </c>
      <c r="E174" s="6"/>
      <c r="F174" s="1"/>
      <c r="G174" s="1"/>
      <c r="H174" s="1"/>
      <c r="I174" s="6"/>
      <c r="J174" s="104">
        <v>4187.4109398462278</v>
      </c>
      <c r="K174" s="127"/>
      <c r="L174" s="3"/>
      <c r="M174" s="2"/>
      <c r="N174" s="2"/>
      <c r="O174" s="2"/>
      <c r="P174" s="2"/>
      <c r="Q174" s="2"/>
    </row>
    <row r="175" spans="1:17" x14ac:dyDescent="0.2">
      <c r="D175" s="105" t="s">
        <v>65</v>
      </c>
      <c r="E175" s="6"/>
      <c r="F175" s="1"/>
      <c r="G175" s="1"/>
      <c r="H175" s="1"/>
      <c r="I175" s="6"/>
      <c r="J175" s="104">
        <v>0</v>
      </c>
      <c r="K175" s="127"/>
      <c r="L175" s="3"/>
      <c r="M175" s="2"/>
      <c r="N175" s="2"/>
      <c r="O175" s="2"/>
      <c r="P175" s="2"/>
      <c r="Q175" s="2"/>
    </row>
    <row r="176" spans="1:17" x14ac:dyDescent="0.2">
      <c r="D176" s="17" t="s">
        <v>108</v>
      </c>
      <c r="E176" s="6"/>
      <c r="F176" s="1"/>
      <c r="G176" s="1"/>
      <c r="H176" s="1"/>
      <c r="I176" s="6"/>
      <c r="J176" s="104">
        <v>-51561.103611518673</v>
      </c>
      <c r="K176" s="127"/>
      <c r="L176" s="3"/>
      <c r="M176" s="2"/>
      <c r="N176" s="2"/>
      <c r="O176" s="2"/>
      <c r="P176" s="2"/>
      <c r="Q176" s="2"/>
    </row>
    <row r="177" spans="1:17" x14ac:dyDescent="0.2">
      <c r="E177" s="6"/>
      <c r="F177" s="1"/>
      <c r="G177" s="1"/>
      <c r="H177" s="1"/>
      <c r="I177" s="6"/>
      <c r="J177" s="104"/>
      <c r="K177" s="127"/>
      <c r="L177" s="3"/>
      <c r="M177" s="2"/>
      <c r="N177" s="2"/>
      <c r="O177" s="2"/>
      <c r="P177" s="2"/>
      <c r="Q177" s="2"/>
    </row>
    <row r="178" spans="1:17" x14ac:dyDescent="0.2">
      <c r="C178" s="98" t="s">
        <v>93</v>
      </c>
      <c r="G178" s="101"/>
      <c r="J178" s="109"/>
      <c r="K178" s="10"/>
      <c r="L178" s="3"/>
      <c r="M178" s="2"/>
      <c r="N178" s="2"/>
      <c r="O178" s="2"/>
      <c r="P178" s="2"/>
      <c r="Q178" s="2"/>
    </row>
    <row r="179" spans="1:17" x14ac:dyDescent="0.2">
      <c r="A179" s="6" t="s">
        <v>84</v>
      </c>
      <c r="C179" s="98"/>
      <c r="D179" s="17" t="s">
        <v>94</v>
      </c>
      <c r="F179" s="9">
        <v>0</v>
      </c>
      <c r="G179" s="101"/>
      <c r="I179" s="15">
        <v>75</v>
      </c>
      <c r="J179" s="120">
        <f>F179*I179</f>
        <v>0</v>
      </c>
      <c r="K179" s="10"/>
      <c r="L179" s="3"/>
      <c r="M179" s="2"/>
      <c r="N179" s="2"/>
      <c r="O179" s="2"/>
      <c r="P179" s="2"/>
      <c r="Q179" s="2"/>
    </row>
    <row r="180" spans="1:17" x14ac:dyDescent="0.2">
      <c r="E180" s="6"/>
      <c r="F180" s="1"/>
      <c r="G180" s="1"/>
      <c r="H180" s="1"/>
      <c r="I180" s="6"/>
      <c r="J180" s="104"/>
      <c r="K180" s="127"/>
      <c r="L180" s="3"/>
      <c r="M180" s="2"/>
      <c r="N180" s="2"/>
      <c r="O180" s="2"/>
      <c r="P180" s="2"/>
      <c r="Q180" s="2"/>
    </row>
    <row r="181" spans="1:17" x14ac:dyDescent="0.2">
      <c r="E181" s="6"/>
      <c r="F181" s="1"/>
      <c r="G181" s="1"/>
      <c r="H181" s="1"/>
      <c r="I181" s="6"/>
      <c r="J181" s="104"/>
      <c r="K181" s="127"/>
      <c r="L181" s="3"/>
      <c r="M181" s="2"/>
      <c r="N181" s="2"/>
      <c r="O181" s="2"/>
      <c r="P181" s="2"/>
      <c r="Q181" s="2"/>
    </row>
    <row r="182" spans="1:17" ht="13.5" thickBot="1" x14ac:dyDescent="0.25">
      <c r="C182" s="6"/>
      <c r="D182" s="98" t="s">
        <v>12</v>
      </c>
      <c r="G182" s="112"/>
      <c r="J182" s="125">
        <f>J160+J170+SUM(J172:J176)+J179</f>
        <v>1059619.0933473906</v>
      </c>
      <c r="K182" s="10"/>
      <c r="L182" s="3"/>
      <c r="M182" s="2"/>
      <c r="N182" s="2"/>
      <c r="O182" s="2"/>
      <c r="P182" s="2"/>
      <c r="Q182" s="2"/>
    </row>
    <row r="183" spans="1:17" ht="13.5" thickTop="1" x14ac:dyDescent="0.2">
      <c r="C183" s="6"/>
      <c r="D183" s="98"/>
      <c r="G183" s="112"/>
      <c r="J183" s="109"/>
      <c r="K183" s="10"/>
      <c r="L183" s="3"/>
      <c r="M183" s="2"/>
      <c r="N183" s="2"/>
      <c r="O183" s="2"/>
      <c r="P183" s="2"/>
      <c r="Q183" s="2"/>
    </row>
    <row r="184" spans="1:17" x14ac:dyDescent="0.2">
      <c r="C184" s="6"/>
      <c r="D184" s="98"/>
      <c r="G184" s="112"/>
      <c r="J184" s="109"/>
      <c r="K184" s="10"/>
      <c r="L184" s="3"/>
      <c r="M184" s="2"/>
      <c r="N184" s="2"/>
      <c r="O184" s="2"/>
      <c r="P184" s="2"/>
      <c r="Q184" s="2"/>
    </row>
    <row r="185" spans="1:17" x14ac:dyDescent="0.2">
      <c r="C185" s="64" t="s">
        <v>60</v>
      </c>
      <c r="D185" s="67"/>
      <c r="E185" s="67"/>
      <c r="F185" s="79"/>
      <c r="G185" s="79"/>
      <c r="H185" s="79"/>
      <c r="I185" s="67"/>
      <c r="J185" s="66" t="s">
        <v>78</v>
      </c>
      <c r="K185" s="2"/>
      <c r="L185" s="2"/>
      <c r="M185" s="2"/>
      <c r="N185" s="2"/>
      <c r="O185" s="2"/>
      <c r="P185" s="2"/>
      <c r="Q185" s="2"/>
    </row>
    <row r="186" spans="1:17" x14ac:dyDescent="0.2">
      <c r="C186" s="69" t="s">
        <v>61</v>
      </c>
      <c r="D186" s="67"/>
      <c r="E186" s="67"/>
      <c r="F186" s="79"/>
      <c r="G186" s="79"/>
      <c r="H186" s="79"/>
      <c r="I186" s="67"/>
      <c r="J186" s="80" t="s">
        <v>87</v>
      </c>
      <c r="K186" s="2"/>
      <c r="L186" s="2"/>
      <c r="M186" s="2"/>
      <c r="N186" s="2"/>
      <c r="O186" s="2"/>
      <c r="P186" s="2"/>
      <c r="Q186" s="2"/>
    </row>
    <row r="187" spans="1:17" x14ac:dyDescent="0.2">
      <c r="C187" s="69" t="s">
        <v>62</v>
      </c>
      <c r="D187" s="67"/>
      <c r="E187" s="67"/>
      <c r="F187" s="79"/>
      <c r="G187" s="79"/>
      <c r="H187" s="79"/>
      <c r="I187" s="67"/>
      <c r="J187" s="80" t="s">
        <v>138</v>
      </c>
      <c r="K187" s="2"/>
      <c r="L187" s="2"/>
      <c r="M187" s="2"/>
      <c r="N187" s="2"/>
      <c r="O187" s="2"/>
      <c r="P187" s="2"/>
      <c r="Q187" s="2"/>
    </row>
    <row r="188" spans="1:17" x14ac:dyDescent="0.2">
      <c r="C188" s="71"/>
      <c r="D188" s="81"/>
      <c r="E188" s="82"/>
      <c r="F188" s="83"/>
      <c r="G188" s="84"/>
      <c r="H188" s="84"/>
      <c r="I188" s="85"/>
      <c r="J188" s="85"/>
      <c r="K188" s="2"/>
      <c r="L188" s="2"/>
      <c r="M188" s="2"/>
      <c r="N188" s="2"/>
      <c r="O188" s="2"/>
      <c r="P188" s="2"/>
      <c r="Q188" s="2"/>
    </row>
    <row r="189" spans="1:17" x14ac:dyDescent="0.2">
      <c r="K189" s="2"/>
      <c r="L189" s="2"/>
      <c r="M189" s="2"/>
      <c r="N189" s="2"/>
      <c r="O189" s="2"/>
      <c r="P189" s="2"/>
      <c r="Q189" s="2"/>
    </row>
    <row r="190" spans="1:17" x14ac:dyDescent="0.2">
      <c r="I190" s="9"/>
      <c r="J190" s="87" t="s">
        <v>20</v>
      </c>
      <c r="K190" s="2"/>
      <c r="L190" s="2"/>
      <c r="M190" s="2"/>
      <c r="N190" s="2"/>
      <c r="O190" s="2"/>
      <c r="P190" s="2"/>
      <c r="Q190" s="2"/>
    </row>
    <row r="191" spans="1:17" x14ac:dyDescent="0.2">
      <c r="I191" s="9"/>
      <c r="J191" s="87" t="s">
        <v>6</v>
      </c>
      <c r="K191" s="2"/>
      <c r="L191" s="2"/>
      <c r="M191" s="2"/>
      <c r="N191" s="2"/>
      <c r="O191" s="2"/>
      <c r="P191" s="2"/>
      <c r="Q191" s="2"/>
    </row>
    <row r="192" spans="1:17" x14ac:dyDescent="0.2">
      <c r="F192" s="88"/>
      <c r="G192" s="90"/>
      <c r="H192" s="90"/>
      <c r="I192" s="87" t="s">
        <v>22</v>
      </c>
      <c r="J192" s="91" t="s">
        <v>23</v>
      </c>
      <c r="K192" s="2"/>
      <c r="L192" s="2"/>
      <c r="M192" s="2"/>
      <c r="N192" s="2"/>
      <c r="O192" s="2"/>
      <c r="P192" s="2"/>
      <c r="Q192" s="2"/>
    </row>
    <row r="193" spans="1:17" ht="13.5" thickBot="1" x14ac:dyDescent="0.25">
      <c r="C193" s="92" t="s">
        <v>7</v>
      </c>
      <c r="D193" s="92"/>
      <c r="E193" s="92"/>
      <c r="F193" s="93" t="s">
        <v>75</v>
      </c>
      <c r="G193" s="94" t="s">
        <v>5</v>
      </c>
      <c r="H193" s="94"/>
      <c r="I193" s="93" t="s">
        <v>24</v>
      </c>
      <c r="J193" s="93" t="s">
        <v>24</v>
      </c>
      <c r="K193" s="2"/>
      <c r="L193" s="2"/>
      <c r="M193" s="2"/>
      <c r="N193" s="2"/>
      <c r="O193" s="2"/>
      <c r="P193" s="2"/>
      <c r="Q193" s="2"/>
    </row>
    <row r="194" spans="1:17" x14ac:dyDescent="0.2">
      <c r="K194" s="2"/>
      <c r="L194" s="2"/>
      <c r="M194" s="2"/>
      <c r="N194" s="2"/>
      <c r="O194" s="2"/>
      <c r="P194" s="2"/>
      <c r="Q194" s="2"/>
    </row>
    <row r="195" spans="1:17" x14ac:dyDescent="0.2">
      <c r="C195" s="97" t="s">
        <v>32</v>
      </c>
      <c r="K195" s="2"/>
      <c r="L195" s="2"/>
      <c r="M195" s="2"/>
      <c r="N195" s="2"/>
      <c r="O195" s="2"/>
      <c r="P195" s="2"/>
      <c r="Q195" s="2"/>
    </row>
    <row r="196" spans="1:17" x14ac:dyDescent="0.2">
      <c r="K196" s="2"/>
      <c r="L196" s="2"/>
      <c r="M196" s="2"/>
      <c r="N196" s="2"/>
      <c r="O196" s="2"/>
      <c r="P196" s="2"/>
      <c r="Q196" s="2"/>
    </row>
    <row r="197" spans="1:17" x14ac:dyDescent="0.2">
      <c r="A197" s="6" t="s">
        <v>107</v>
      </c>
      <c r="C197" s="98" t="s">
        <v>131</v>
      </c>
      <c r="K197" s="2"/>
      <c r="L197" s="2"/>
      <c r="M197" s="2"/>
      <c r="N197" s="2"/>
      <c r="O197" s="2"/>
      <c r="P197" s="2"/>
      <c r="Q197" s="2"/>
    </row>
    <row r="198" spans="1:17" x14ac:dyDescent="0.2">
      <c r="A198" s="6" t="s">
        <v>3</v>
      </c>
      <c r="C198" s="116"/>
      <c r="D198" s="17" t="s">
        <v>30</v>
      </c>
      <c r="E198" s="116"/>
      <c r="F198" s="138">
        <v>899</v>
      </c>
      <c r="G198" s="135"/>
      <c r="I198" s="103">
        <v>550</v>
      </c>
      <c r="J198" s="120">
        <f>+F198*I198</f>
        <v>494450</v>
      </c>
      <c r="K198" s="2"/>
      <c r="L198" s="127"/>
      <c r="M198" s="2"/>
      <c r="N198" s="2"/>
      <c r="O198" s="2"/>
      <c r="P198" s="2"/>
      <c r="Q198" s="2"/>
    </row>
    <row r="199" spans="1:17" x14ac:dyDescent="0.2">
      <c r="C199" s="116"/>
      <c r="D199" s="173" t="s">
        <v>155</v>
      </c>
      <c r="E199" s="116"/>
      <c r="F199" s="138"/>
      <c r="G199" s="135"/>
      <c r="I199" s="103"/>
      <c r="J199" s="120"/>
      <c r="K199" s="2"/>
      <c r="L199" s="127"/>
      <c r="M199" s="2"/>
      <c r="N199" s="2"/>
      <c r="O199" s="2"/>
      <c r="P199" s="2"/>
      <c r="Q199" s="2"/>
    </row>
    <row r="200" spans="1:17" x14ac:dyDescent="0.2">
      <c r="D200" s="17" t="s">
        <v>26</v>
      </c>
      <c r="G200" s="139">
        <v>14115854.96201322</v>
      </c>
      <c r="I200" s="106">
        <v>0.44400000000000001</v>
      </c>
      <c r="J200" s="120">
        <f>+G200*I200</f>
        <v>6267439.6031338703</v>
      </c>
      <c r="K200" s="2"/>
      <c r="L200" s="132"/>
      <c r="M200" s="132"/>
      <c r="N200" s="3"/>
      <c r="O200" s="2"/>
      <c r="P200" s="2"/>
      <c r="Q200" s="2"/>
    </row>
    <row r="201" spans="1:17" x14ac:dyDescent="0.2">
      <c r="D201" s="116" t="s">
        <v>21</v>
      </c>
      <c r="E201" s="140"/>
      <c r="F201" s="141"/>
      <c r="G201" s="141"/>
      <c r="I201" s="113"/>
      <c r="J201" s="168">
        <v>77980.597851598155</v>
      </c>
      <c r="K201" s="2"/>
      <c r="L201" s="132"/>
      <c r="M201" s="132"/>
      <c r="N201" s="3"/>
      <c r="O201" s="2"/>
      <c r="P201" s="2"/>
      <c r="Q201" s="2"/>
    </row>
    <row r="202" spans="1:17" x14ac:dyDescent="0.2">
      <c r="D202" s="7" t="s">
        <v>39</v>
      </c>
      <c r="E202" s="6"/>
      <c r="F202" s="6"/>
      <c r="G202" s="6"/>
      <c r="H202" s="6"/>
      <c r="I202" s="6"/>
      <c r="J202" s="164">
        <v>-5196.55</v>
      </c>
      <c r="K202" s="2"/>
      <c r="L202" s="2"/>
      <c r="M202" s="2"/>
      <c r="N202" s="2"/>
      <c r="O202" s="2"/>
      <c r="P202" s="2"/>
      <c r="Q202" s="2"/>
    </row>
    <row r="203" spans="1:17" x14ac:dyDescent="0.2">
      <c r="D203" s="98" t="s">
        <v>42</v>
      </c>
      <c r="J203" s="109">
        <f>SUM(J198:J202)</f>
        <v>6834673.6509854682</v>
      </c>
      <c r="K203" s="2"/>
      <c r="L203" s="2"/>
      <c r="M203" s="2"/>
      <c r="N203" s="2"/>
      <c r="O203" s="2"/>
      <c r="P203" s="2"/>
      <c r="Q203" s="2"/>
    </row>
    <row r="204" spans="1:17" x14ac:dyDescent="0.2">
      <c r="C204" s="123"/>
      <c r="D204" s="6"/>
      <c r="J204" s="6"/>
      <c r="K204" s="2"/>
      <c r="L204" s="2"/>
      <c r="M204" s="2"/>
      <c r="N204" s="2"/>
      <c r="O204" s="2"/>
      <c r="P204" s="2"/>
      <c r="Q204" s="2"/>
    </row>
    <row r="205" spans="1:17" x14ac:dyDescent="0.2">
      <c r="D205" s="98" t="s">
        <v>92</v>
      </c>
      <c r="H205" s="110" t="s">
        <v>123</v>
      </c>
      <c r="I205" s="111">
        <v>0.99999999622767388</v>
      </c>
      <c r="J205" s="109">
        <f>J203/I205</f>
        <v>6834673.6767680859</v>
      </c>
      <c r="K205" s="3"/>
      <c r="L205" s="3"/>
      <c r="M205" s="2"/>
      <c r="N205" s="2"/>
      <c r="O205" s="2"/>
      <c r="P205" s="2"/>
      <c r="Q205" s="2"/>
    </row>
    <row r="206" spans="1:17" x14ac:dyDescent="0.2">
      <c r="J206" s="109"/>
      <c r="K206" s="2"/>
      <c r="L206" s="2"/>
      <c r="M206" s="2"/>
      <c r="N206" s="2"/>
      <c r="O206" s="2"/>
      <c r="P206" s="2"/>
      <c r="Q206" s="2"/>
    </row>
    <row r="207" spans="1:17" x14ac:dyDescent="0.2">
      <c r="C207" s="107"/>
      <c r="D207" s="17" t="s">
        <v>57</v>
      </c>
      <c r="J207" s="120">
        <v>22293.479848341027</v>
      </c>
      <c r="K207" s="127"/>
      <c r="L207" s="127"/>
      <c r="M207" s="2"/>
      <c r="N207" s="2"/>
      <c r="O207" s="2"/>
      <c r="P207" s="2"/>
      <c r="Q207" s="2"/>
    </row>
    <row r="208" spans="1:17" x14ac:dyDescent="0.2">
      <c r="D208" s="105" t="s">
        <v>63</v>
      </c>
      <c r="J208" s="120">
        <v>17710.18</v>
      </c>
      <c r="K208" s="127"/>
      <c r="L208" s="127"/>
      <c r="M208" s="2"/>
      <c r="N208" s="2"/>
      <c r="O208" s="2"/>
      <c r="P208" s="2"/>
      <c r="Q208" s="2"/>
    </row>
    <row r="209" spans="1:17" x14ac:dyDescent="0.2">
      <c r="D209" s="17" t="s">
        <v>64</v>
      </c>
      <c r="J209" s="120">
        <v>3547.88</v>
      </c>
      <c r="K209" s="127"/>
      <c r="L209" s="127"/>
      <c r="M209" s="2"/>
      <c r="N209" s="2"/>
      <c r="O209" s="2"/>
      <c r="P209" s="2"/>
      <c r="Q209" s="2"/>
    </row>
    <row r="210" spans="1:17" x14ac:dyDescent="0.2">
      <c r="D210" s="105" t="s">
        <v>65</v>
      </c>
      <c r="J210" s="120">
        <v>0</v>
      </c>
      <c r="K210" s="127"/>
      <c r="L210" s="127"/>
      <c r="M210" s="2"/>
      <c r="N210" s="2"/>
      <c r="O210" s="2"/>
      <c r="P210" s="2"/>
      <c r="Q210" s="2"/>
    </row>
    <row r="211" spans="1:17" x14ac:dyDescent="0.2">
      <c r="D211" s="17" t="s">
        <v>108</v>
      </c>
      <c r="J211" s="120">
        <v>-1673597.6035895939</v>
      </c>
      <c r="K211" s="127"/>
      <c r="L211" s="127"/>
      <c r="M211" s="2"/>
      <c r="N211" s="2"/>
      <c r="O211" s="2"/>
      <c r="P211" s="2"/>
      <c r="Q211" s="2"/>
    </row>
    <row r="212" spans="1:17" x14ac:dyDescent="0.2">
      <c r="J212" s="120"/>
      <c r="K212" s="127"/>
      <c r="L212" s="127"/>
      <c r="M212" s="2"/>
      <c r="N212" s="2"/>
      <c r="O212" s="2"/>
      <c r="P212" s="2"/>
      <c r="Q212" s="2"/>
    </row>
    <row r="213" spans="1:17" x14ac:dyDescent="0.2">
      <c r="C213" s="97" t="s">
        <v>33</v>
      </c>
      <c r="K213" s="2"/>
      <c r="L213" s="2"/>
      <c r="M213" s="2"/>
      <c r="N213" s="2"/>
      <c r="O213" s="2"/>
      <c r="P213" s="2"/>
      <c r="Q213" s="2"/>
    </row>
    <row r="214" spans="1:17" x14ac:dyDescent="0.2">
      <c r="C214" s="98" t="s">
        <v>34</v>
      </c>
      <c r="K214" s="2"/>
      <c r="L214" s="2"/>
      <c r="M214" s="2"/>
      <c r="N214" s="2"/>
      <c r="O214" s="2"/>
      <c r="P214" s="2"/>
      <c r="Q214" s="2"/>
    </row>
    <row r="215" spans="1:17" x14ac:dyDescent="0.2">
      <c r="A215" s="6" t="s">
        <v>100</v>
      </c>
      <c r="C215" s="116"/>
      <c r="D215" s="17" t="s">
        <v>94</v>
      </c>
      <c r="E215" s="116"/>
      <c r="F215" s="9">
        <v>838</v>
      </c>
      <c r="G215" s="135"/>
      <c r="I215" s="15">
        <v>75</v>
      </c>
      <c r="J215" s="120">
        <f>+F215*I215</f>
        <v>62850</v>
      </c>
      <c r="K215" s="2"/>
      <c r="L215" s="2"/>
      <c r="M215" s="2"/>
      <c r="N215" s="2"/>
      <c r="O215" s="2"/>
      <c r="P215" s="2"/>
      <c r="Q215" s="2"/>
    </row>
    <row r="216" spans="1:17" x14ac:dyDescent="0.2">
      <c r="D216" s="158" t="s">
        <v>63</v>
      </c>
      <c r="G216" s="2"/>
      <c r="H216" s="2"/>
      <c r="J216" s="164">
        <v>230594.44</v>
      </c>
      <c r="K216" s="2"/>
      <c r="L216" s="2"/>
      <c r="M216" s="2"/>
      <c r="N216" s="2"/>
      <c r="O216" s="2"/>
      <c r="P216" s="2"/>
      <c r="Q216" s="2"/>
    </row>
    <row r="217" spans="1:17" ht="13.5" thickBot="1" x14ac:dyDescent="0.25">
      <c r="D217" s="98" t="s">
        <v>42</v>
      </c>
      <c r="G217" s="2"/>
      <c r="H217" s="2"/>
      <c r="J217" s="125">
        <f>SUM(J215:J216)</f>
        <v>293444.44</v>
      </c>
      <c r="K217" s="3"/>
      <c r="L217" s="2"/>
      <c r="M217" s="2"/>
      <c r="N217" s="2"/>
      <c r="O217" s="2"/>
      <c r="P217" s="2"/>
      <c r="Q217" s="2"/>
    </row>
    <row r="218" spans="1:17" ht="13.5" thickTop="1" x14ac:dyDescent="0.2">
      <c r="J218" s="120"/>
      <c r="K218" s="127"/>
      <c r="L218" s="127"/>
      <c r="M218" s="2"/>
      <c r="N218" s="2"/>
      <c r="O218" s="2"/>
      <c r="P218" s="2"/>
      <c r="Q218" s="2"/>
    </row>
    <row r="219" spans="1:17" ht="13.5" thickBot="1" x14ac:dyDescent="0.25">
      <c r="D219" s="98" t="s">
        <v>13</v>
      </c>
      <c r="G219" s="112"/>
      <c r="J219" s="125">
        <f>J205+SUM(J207:J211)+J217</f>
        <v>5498072.0530268336</v>
      </c>
      <c r="K219" s="10"/>
      <c r="L219" s="3"/>
      <c r="M219" s="2"/>
      <c r="N219" s="2"/>
      <c r="O219" s="2"/>
      <c r="P219" s="2"/>
      <c r="Q219" s="2"/>
    </row>
    <row r="220" spans="1:17" ht="13.5" thickTop="1" x14ac:dyDescent="0.2">
      <c r="D220" s="98"/>
      <c r="G220" s="112"/>
      <c r="J220" s="109"/>
      <c r="K220" s="10"/>
      <c r="L220" s="3"/>
      <c r="M220" s="2"/>
      <c r="N220" s="2"/>
      <c r="O220" s="2"/>
      <c r="P220" s="2"/>
      <c r="Q220" s="2"/>
    </row>
    <row r="221" spans="1:17" x14ac:dyDescent="0.2">
      <c r="C221" s="16"/>
      <c r="J221" s="120"/>
      <c r="K221" s="2"/>
      <c r="L221" s="2"/>
      <c r="M221" s="2"/>
      <c r="N221" s="2"/>
      <c r="O221" s="2"/>
      <c r="P221" s="2"/>
      <c r="Q221" s="2"/>
    </row>
    <row r="222" spans="1:17" x14ac:dyDescent="0.2">
      <c r="C222" s="64" t="s">
        <v>60</v>
      </c>
      <c r="D222" s="67"/>
      <c r="E222" s="67"/>
      <c r="F222" s="79"/>
      <c r="G222" s="79"/>
      <c r="H222" s="79"/>
      <c r="I222" s="67"/>
      <c r="J222" s="66" t="s">
        <v>78</v>
      </c>
      <c r="K222" s="2"/>
      <c r="L222" s="2"/>
      <c r="M222" s="2"/>
      <c r="N222" s="2"/>
      <c r="O222" s="2"/>
      <c r="P222" s="2"/>
      <c r="Q222" s="2"/>
    </row>
    <row r="223" spans="1:17" x14ac:dyDescent="0.2">
      <c r="C223" s="69" t="s">
        <v>61</v>
      </c>
      <c r="D223" s="67"/>
      <c r="E223" s="67"/>
      <c r="F223" s="79"/>
      <c r="G223" s="79"/>
      <c r="H223" s="79"/>
      <c r="I223" s="67"/>
      <c r="J223" s="80" t="s">
        <v>87</v>
      </c>
      <c r="K223" s="2"/>
      <c r="L223" s="2"/>
      <c r="M223" s="2"/>
      <c r="N223" s="2"/>
      <c r="O223" s="2"/>
      <c r="P223" s="2"/>
      <c r="Q223" s="2"/>
    </row>
    <row r="224" spans="1:17" x14ac:dyDescent="0.2">
      <c r="C224" s="69" t="s">
        <v>62</v>
      </c>
      <c r="D224" s="67"/>
      <c r="E224" s="67"/>
      <c r="F224" s="79"/>
      <c r="G224" s="79"/>
      <c r="H224" s="79"/>
      <c r="I224" s="67"/>
      <c r="J224" s="80" t="s">
        <v>139</v>
      </c>
      <c r="K224" s="2"/>
      <c r="L224" s="2"/>
      <c r="M224" s="2"/>
      <c r="N224" s="2"/>
      <c r="O224" s="2"/>
      <c r="P224" s="2"/>
      <c r="Q224" s="2"/>
    </row>
    <row r="225" spans="1:17" x14ac:dyDescent="0.2">
      <c r="C225" s="71"/>
      <c r="D225" s="81"/>
      <c r="E225" s="82"/>
      <c r="F225" s="83"/>
      <c r="G225" s="84"/>
      <c r="H225" s="84"/>
      <c r="I225" s="85"/>
      <c r="J225" s="85"/>
      <c r="K225" s="2"/>
      <c r="L225" s="2"/>
      <c r="M225" s="2"/>
      <c r="N225" s="2"/>
      <c r="O225" s="2"/>
      <c r="P225" s="2"/>
      <c r="Q225" s="2"/>
    </row>
    <row r="226" spans="1:17" x14ac:dyDescent="0.2">
      <c r="K226" s="2"/>
      <c r="L226" s="2"/>
      <c r="M226" s="2"/>
      <c r="N226" s="2"/>
      <c r="O226" s="2"/>
      <c r="P226" s="2"/>
      <c r="Q226" s="2"/>
    </row>
    <row r="227" spans="1:17" x14ac:dyDescent="0.2">
      <c r="I227" s="9"/>
      <c r="J227" s="87" t="s">
        <v>20</v>
      </c>
      <c r="K227" s="2"/>
      <c r="L227" s="2"/>
      <c r="M227" s="2"/>
      <c r="N227" s="2"/>
      <c r="O227" s="2"/>
      <c r="P227" s="2"/>
      <c r="Q227" s="2"/>
    </row>
    <row r="228" spans="1:17" x14ac:dyDescent="0.2">
      <c r="I228" s="9"/>
      <c r="J228" s="87" t="s">
        <v>6</v>
      </c>
      <c r="K228" s="2"/>
      <c r="L228" s="2"/>
      <c r="M228" s="2"/>
      <c r="N228" s="2"/>
      <c r="O228" s="2"/>
      <c r="P228" s="2"/>
      <c r="Q228" s="2"/>
    </row>
    <row r="229" spans="1:17" x14ac:dyDescent="0.2">
      <c r="F229" s="88"/>
      <c r="G229" s="90"/>
      <c r="H229" s="90"/>
      <c r="I229" s="87" t="s">
        <v>22</v>
      </c>
      <c r="J229" s="91" t="s">
        <v>23</v>
      </c>
      <c r="K229" s="2"/>
      <c r="L229" s="2"/>
      <c r="M229" s="2"/>
      <c r="N229" s="2"/>
      <c r="O229" s="2"/>
      <c r="P229" s="2"/>
      <c r="Q229" s="2"/>
    </row>
    <row r="230" spans="1:17" ht="13.5" thickBot="1" x14ac:dyDescent="0.25">
      <c r="C230" s="92" t="s">
        <v>7</v>
      </c>
      <c r="D230" s="92"/>
      <c r="E230" s="92"/>
      <c r="F230" s="93" t="s">
        <v>75</v>
      </c>
      <c r="G230" s="94" t="s">
        <v>5</v>
      </c>
      <c r="H230" s="94"/>
      <c r="I230" s="93" t="s">
        <v>24</v>
      </c>
      <c r="J230" s="93" t="s">
        <v>24</v>
      </c>
      <c r="K230" s="2"/>
      <c r="L230" s="2"/>
      <c r="M230" s="2"/>
      <c r="N230" s="2"/>
      <c r="O230" s="2"/>
      <c r="P230" s="2"/>
      <c r="Q230" s="2"/>
    </row>
    <row r="231" spans="1:17" x14ac:dyDescent="0.2">
      <c r="K231" s="2"/>
      <c r="L231" s="2"/>
      <c r="M231" s="2"/>
      <c r="N231" s="2"/>
      <c r="O231" s="2"/>
      <c r="P231" s="2"/>
      <c r="Q231" s="2"/>
    </row>
    <row r="232" spans="1:17" x14ac:dyDescent="0.2">
      <c r="C232" s="97" t="s">
        <v>37</v>
      </c>
      <c r="K232" s="2"/>
      <c r="L232" s="2"/>
      <c r="M232" s="2"/>
      <c r="N232" s="2"/>
      <c r="O232" s="2"/>
      <c r="P232" s="2"/>
      <c r="Q232" s="2"/>
    </row>
    <row r="233" spans="1:17" x14ac:dyDescent="0.2">
      <c r="C233" s="16"/>
      <c r="K233" s="2"/>
      <c r="L233" s="2"/>
      <c r="M233" s="2"/>
      <c r="N233" s="2"/>
      <c r="O233" s="2"/>
      <c r="P233" s="2"/>
      <c r="Q233" s="2"/>
    </row>
    <row r="234" spans="1:17" x14ac:dyDescent="0.2">
      <c r="C234" s="107" t="s">
        <v>47</v>
      </c>
      <c r="K234" s="2"/>
      <c r="L234" s="2"/>
      <c r="M234" s="2"/>
      <c r="N234" s="2"/>
      <c r="O234" s="2"/>
      <c r="P234" s="2"/>
      <c r="Q234" s="2"/>
    </row>
    <row r="235" spans="1:17" x14ac:dyDescent="0.2">
      <c r="C235" s="16"/>
      <c r="D235" s="169" t="s">
        <v>38</v>
      </c>
      <c r="F235" s="9">
        <v>12</v>
      </c>
      <c r="I235" s="15">
        <v>750</v>
      </c>
      <c r="J235" s="120">
        <f>+F235*I235</f>
        <v>9000</v>
      </c>
      <c r="K235" s="2"/>
      <c r="L235" s="2"/>
      <c r="M235" s="2"/>
      <c r="N235" s="2"/>
      <c r="O235" s="2"/>
      <c r="P235" s="2"/>
      <c r="Q235" s="2"/>
    </row>
    <row r="236" spans="1:17" x14ac:dyDescent="0.2">
      <c r="A236" s="143" t="s">
        <v>85</v>
      </c>
      <c r="C236" s="16"/>
      <c r="D236" s="17" t="s">
        <v>26</v>
      </c>
      <c r="G236" s="101">
        <v>367339.8</v>
      </c>
      <c r="H236" s="144" t="s">
        <v>16</v>
      </c>
      <c r="I236" s="106">
        <v>0.29920000000000002</v>
      </c>
      <c r="J236" s="120">
        <f>+G236*I236</f>
        <v>109908.06816000001</v>
      </c>
      <c r="K236" s="145"/>
      <c r="L236" s="2"/>
      <c r="M236" s="146"/>
      <c r="N236" s="2"/>
      <c r="O236" s="2"/>
      <c r="P236" s="2"/>
      <c r="Q236" s="2"/>
    </row>
    <row r="237" spans="1:17" x14ac:dyDescent="0.2">
      <c r="C237" s="16"/>
      <c r="D237" s="16" t="s">
        <v>17</v>
      </c>
      <c r="G237" s="101">
        <v>198720</v>
      </c>
      <c r="H237" s="147" t="s">
        <v>56</v>
      </c>
      <c r="I237" s="148">
        <v>10.8978</v>
      </c>
      <c r="J237" s="149">
        <f>G237*I237</f>
        <v>2165610.8160000001</v>
      </c>
      <c r="K237" s="2"/>
      <c r="L237" s="2"/>
      <c r="M237" s="2"/>
      <c r="N237" s="2"/>
      <c r="O237" s="2"/>
      <c r="P237" s="2"/>
      <c r="Q237" s="2"/>
    </row>
    <row r="238" spans="1:17" x14ac:dyDescent="0.2">
      <c r="C238" s="16"/>
      <c r="D238" s="166" t="s">
        <v>21</v>
      </c>
      <c r="G238" s="150"/>
      <c r="H238" s="147"/>
      <c r="I238" s="148"/>
      <c r="J238" s="164">
        <v>3653.05</v>
      </c>
      <c r="K238" s="2"/>
      <c r="L238" s="2"/>
      <c r="M238" s="2"/>
      <c r="N238" s="2"/>
      <c r="O238" s="2"/>
      <c r="P238" s="2"/>
      <c r="Q238" s="2"/>
    </row>
    <row r="239" spans="1:17" x14ac:dyDescent="0.2">
      <c r="C239" s="16"/>
      <c r="D239" s="98" t="s">
        <v>48</v>
      </c>
      <c r="E239" s="98"/>
      <c r="F239" s="87"/>
      <c r="G239" s="151"/>
      <c r="H239" s="87"/>
      <c r="I239" s="98"/>
      <c r="J239" s="142">
        <f>SUM(J235:J238)</f>
        <v>2288171.9341599997</v>
      </c>
      <c r="K239" s="2"/>
      <c r="L239" s="2"/>
      <c r="M239" s="2"/>
      <c r="N239" s="2"/>
      <c r="O239" s="2"/>
      <c r="P239" s="2"/>
      <c r="Q239" s="2"/>
    </row>
    <row r="240" spans="1:17" x14ac:dyDescent="0.2">
      <c r="C240" s="16"/>
      <c r="D240" s="6"/>
      <c r="J240" s="6"/>
      <c r="K240" s="2"/>
      <c r="L240" s="2"/>
      <c r="M240" s="2"/>
      <c r="N240" s="2"/>
      <c r="O240" s="2"/>
      <c r="P240" s="2"/>
      <c r="Q240" s="2"/>
    </row>
    <row r="241" spans="3:17" x14ac:dyDescent="0.2">
      <c r="C241" s="6"/>
      <c r="D241" s="98" t="s">
        <v>92</v>
      </c>
      <c r="H241" s="110" t="s">
        <v>43</v>
      </c>
      <c r="I241" s="111">
        <v>0.99999999082555024</v>
      </c>
      <c r="J241" s="142">
        <f>J239*I241</f>
        <v>2288171.9131672811</v>
      </c>
      <c r="K241" s="2"/>
      <c r="L241" s="3"/>
      <c r="M241" s="2"/>
      <c r="N241" s="2"/>
      <c r="O241" s="2"/>
      <c r="P241" s="2"/>
      <c r="Q241" s="2"/>
    </row>
    <row r="242" spans="3:17" x14ac:dyDescent="0.2">
      <c r="C242" s="16"/>
      <c r="G242" s="150"/>
      <c r="J242" s="120"/>
      <c r="K242" s="2"/>
      <c r="L242" s="2"/>
      <c r="M242" s="2"/>
      <c r="N242" s="2"/>
      <c r="O242" s="2"/>
      <c r="P242" s="2"/>
      <c r="Q242" s="2"/>
    </row>
    <row r="243" spans="3:17" x14ac:dyDescent="0.2">
      <c r="C243" s="16"/>
      <c r="D243" s="17" t="s">
        <v>57</v>
      </c>
      <c r="G243" s="150"/>
      <c r="J243" s="120">
        <v>2753.46</v>
      </c>
      <c r="K243" s="2"/>
      <c r="L243" s="2"/>
      <c r="M243" s="2"/>
      <c r="N243" s="2"/>
      <c r="O243" s="2"/>
      <c r="P243" s="2"/>
      <c r="Q243" s="2"/>
    </row>
    <row r="244" spans="3:17" x14ac:dyDescent="0.2">
      <c r="C244" s="16"/>
      <c r="D244" s="105" t="s">
        <v>63</v>
      </c>
      <c r="G244" s="112"/>
      <c r="I244" s="113"/>
      <c r="J244" s="120">
        <v>1344813.6097072817</v>
      </c>
      <c r="K244" s="2"/>
      <c r="L244" s="2"/>
      <c r="M244" s="2"/>
      <c r="N244" s="2"/>
      <c r="O244" s="2"/>
      <c r="P244" s="2"/>
      <c r="Q244" s="2"/>
    </row>
    <row r="245" spans="3:17" x14ac:dyDescent="0.2">
      <c r="C245" s="16"/>
      <c r="D245" s="17" t="s">
        <v>64</v>
      </c>
      <c r="G245" s="112"/>
      <c r="I245" s="113"/>
      <c r="J245" s="120">
        <v>0</v>
      </c>
      <c r="K245" s="2"/>
      <c r="L245" s="2"/>
      <c r="M245" s="2"/>
      <c r="N245" s="2"/>
      <c r="O245" s="2"/>
      <c r="P245" s="2"/>
      <c r="Q245" s="2"/>
    </row>
    <row r="246" spans="3:17" x14ac:dyDescent="0.2">
      <c r="C246" s="16"/>
      <c r="D246" s="105" t="s">
        <v>65</v>
      </c>
      <c r="G246" s="112"/>
      <c r="I246" s="113"/>
      <c r="J246" s="120">
        <v>0</v>
      </c>
      <c r="K246" s="2"/>
      <c r="L246" s="2"/>
      <c r="M246" s="2"/>
      <c r="N246" s="2"/>
      <c r="O246" s="2"/>
      <c r="P246" s="2"/>
      <c r="Q246" s="2"/>
    </row>
    <row r="247" spans="3:17" x14ac:dyDescent="0.2">
      <c r="C247" s="16"/>
      <c r="D247" s="17" t="s">
        <v>108</v>
      </c>
      <c r="G247" s="112"/>
      <c r="I247" s="113"/>
      <c r="J247" s="120">
        <v>-47832.374859999989</v>
      </c>
      <c r="K247" s="2"/>
      <c r="L247" s="2"/>
      <c r="M247" s="2"/>
      <c r="N247" s="2"/>
      <c r="O247" s="2"/>
      <c r="P247" s="2"/>
      <c r="Q247" s="2"/>
    </row>
    <row r="248" spans="3:17" x14ac:dyDescent="0.2">
      <c r="C248" s="16"/>
      <c r="G248" s="150"/>
      <c r="J248" s="120"/>
      <c r="K248" s="2"/>
      <c r="L248" s="2"/>
      <c r="M248" s="2"/>
      <c r="N248" s="2"/>
      <c r="O248" s="2"/>
      <c r="P248" s="2"/>
      <c r="Q248" s="2"/>
    </row>
    <row r="249" spans="3:17" ht="13.5" thickBot="1" x14ac:dyDescent="0.25">
      <c r="C249" s="6"/>
      <c r="D249" s="107" t="s">
        <v>46</v>
      </c>
      <c r="J249" s="152">
        <f>J241+SUM(J243:J247)</f>
        <v>3587906.6080145626</v>
      </c>
      <c r="K249" s="10"/>
      <c r="L249" s="3"/>
      <c r="M249" s="2"/>
      <c r="N249" s="2"/>
      <c r="O249" s="2"/>
      <c r="P249" s="2"/>
      <c r="Q249" s="2"/>
    </row>
    <row r="250" spans="3:17" ht="13.5" thickTop="1" x14ac:dyDescent="0.2">
      <c r="C250" s="6"/>
      <c r="D250" s="107"/>
      <c r="J250" s="153"/>
      <c r="K250" s="2"/>
      <c r="L250" s="2"/>
      <c r="M250" s="2"/>
      <c r="N250" s="2"/>
      <c r="O250" s="2"/>
      <c r="P250" s="2"/>
      <c r="Q250" s="2"/>
    </row>
    <row r="251" spans="3:17" x14ac:dyDescent="0.2">
      <c r="C251" s="16"/>
      <c r="K251" s="2"/>
      <c r="L251" s="2"/>
      <c r="M251" s="2"/>
      <c r="N251" s="2"/>
      <c r="O251" s="2"/>
      <c r="P251" s="2"/>
      <c r="Q251" s="2"/>
    </row>
    <row r="252" spans="3:17" x14ac:dyDescent="0.2">
      <c r="C252" s="64" t="s">
        <v>60</v>
      </c>
      <c r="D252" s="67"/>
      <c r="E252" s="67"/>
      <c r="F252" s="79"/>
      <c r="G252" s="79"/>
      <c r="H252" s="79"/>
      <c r="I252" s="67"/>
      <c r="J252" s="66" t="s">
        <v>78</v>
      </c>
      <c r="K252" s="2"/>
      <c r="L252" s="2"/>
      <c r="M252" s="2"/>
      <c r="N252" s="2"/>
      <c r="O252" s="2"/>
      <c r="P252" s="2"/>
      <c r="Q252" s="2"/>
    </row>
    <row r="253" spans="3:17" x14ac:dyDescent="0.2">
      <c r="C253" s="69" t="s">
        <v>61</v>
      </c>
      <c r="D253" s="67"/>
      <c r="E253" s="67"/>
      <c r="F253" s="79"/>
      <c r="G253" s="79"/>
      <c r="H253" s="79"/>
      <c r="I253" s="67"/>
      <c r="J253" s="80" t="s">
        <v>87</v>
      </c>
      <c r="K253" s="2"/>
      <c r="L253" s="2"/>
      <c r="M253" s="2"/>
      <c r="N253" s="2"/>
      <c r="O253" s="2"/>
      <c r="P253" s="2"/>
      <c r="Q253" s="2"/>
    </row>
    <row r="254" spans="3:17" x14ac:dyDescent="0.2">
      <c r="C254" s="69" t="s">
        <v>62</v>
      </c>
      <c r="D254" s="67"/>
      <c r="E254" s="67"/>
      <c r="F254" s="79"/>
      <c r="G254" s="79"/>
      <c r="H254" s="79"/>
      <c r="I254" s="67"/>
      <c r="J254" s="80" t="s">
        <v>140</v>
      </c>
      <c r="K254" s="2"/>
      <c r="L254" s="2"/>
      <c r="M254" s="2"/>
      <c r="N254" s="2"/>
      <c r="O254" s="2"/>
      <c r="P254" s="2"/>
      <c r="Q254" s="2"/>
    </row>
    <row r="255" spans="3:17" x14ac:dyDescent="0.2">
      <c r="C255" s="71"/>
      <c r="D255" s="81"/>
      <c r="E255" s="82"/>
      <c r="F255" s="83"/>
      <c r="G255" s="84"/>
      <c r="H255" s="84"/>
      <c r="I255" s="85"/>
      <c r="J255" s="85"/>
      <c r="K255" s="2"/>
      <c r="L255" s="2"/>
      <c r="M255" s="2"/>
      <c r="N255" s="2"/>
      <c r="O255" s="2"/>
      <c r="P255" s="2"/>
      <c r="Q255" s="2"/>
    </row>
    <row r="256" spans="3:17" x14ac:dyDescent="0.2">
      <c r="K256" s="2"/>
      <c r="L256" s="2"/>
      <c r="M256" s="2"/>
      <c r="N256" s="2"/>
      <c r="O256" s="2"/>
      <c r="P256" s="2"/>
      <c r="Q256" s="2"/>
    </row>
    <row r="257" spans="1:17" x14ac:dyDescent="0.2">
      <c r="I257" s="9"/>
      <c r="J257" s="87" t="s">
        <v>20</v>
      </c>
      <c r="K257" s="2"/>
      <c r="L257" s="2"/>
      <c r="M257" s="2"/>
      <c r="N257" s="2"/>
      <c r="O257" s="2"/>
      <c r="P257" s="2"/>
      <c r="Q257" s="2"/>
    </row>
    <row r="258" spans="1:17" x14ac:dyDescent="0.2">
      <c r="I258" s="9"/>
      <c r="J258" s="87" t="s">
        <v>6</v>
      </c>
      <c r="K258" s="2"/>
      <c r="L258" s="2"/>
      <c r="M258" s="2"/>
      <c r="N258" s="2"/>
      <c r="O258" s="2"/>
      <c r="P258" s="2"/>
      <c r="Q258" s="2"/>
    </row>
    <row r="259" spans="1:17" x14ac:dyDescent="0.2">
      <c r="F259" s="88"/>
      <c r="G259" s="90"/>
      <c r="H259" s="90"/>
      <c r="I259" s="87" t="s">
        <v>22</v>
      </c>
      <c r="J259" s="91" t="s">
        <v>23</v>
      </c>
      <c r="K259" s="2"/>
      <c r="L259" s="2"/>
      <c r="M259" s="2"/>
      <c r="N259" s="2"/>
      <c r="O259" s="2"/>
      <c r="P259" s="2"/>
      <c r="Q259" s="2"/>
    </row>
    <row r="260" spans="1:17" ht="13.5" thickBot="1" x14ac:dyDescent="0.25">
      <c r="C260" s="92" t="s">
        <v>7</v>
      </c>
      <c r="D260" s="92"/>
      <c r="E260" s="92"/>
      <c r="F260" s="93" t="s">
        <v>75</v>
      </c>
      <c r="G260" s="94" t="s">
        <v>5</v>
      </c>
      <c r="H260" s="94"/>
      <c r="I260" s="93" t="s">
        <v>24</v>
      </c>
      <c r="J260" s="93" t="s">
        <v>24</v>
      </c>
      <c r="K260" s="2"/>
      <c r="L260" s="2"/>
      <c r="M260" s="2"/>
      <c r="N260" s="2"/>
      <c r="O260" s="2"/>
      <c r="P260" s="2"/>
      <c r="Q260" s="2"/>
    </row>
    <row r="261" spans="1:17" x14ac:dyDescent="0.2">
      <c r="K261" s="2"/>
      <c r="L261" s="2"/>
      <c r="M261" s="2"/>
      <c r="N261" s="2"/>
      <c r="O261" s="2"/>
      <c r="P261" s="2"/>
      <c r="Q261" s="2"/>
    </row>
    <row r="262" spans="1:17" x14ac:dyDescent="0.2">
      <c r="C262" s="97" t="s">
        <v>132</v>
      </c>
      <c r="K262" s="2"/>
      <c r="L262" s="2"/>
      <c r="M262" s="2"/>
      <c r="N262" s="2"/>
      <c r="O262" s="2"/>
      <c r="P262" s="2"/>
      <c r="Q262" s="2"/>
    </row>
    <row r="263" spans="1:17" x14ac:dyDescent="0.2">
      <c r="K263" s="2"/>
      <c r="L263" s="2"/>
      <c r="M263" s="2"/>
      <c r="N263" s="2"/>
      <c r="O263" s="2"/>
      <c r="P263" s="2"/>
      <c r="Q263" s="2"/>
    </row>
    <row r="264" spans="1:17" x14ac:dyDescent="0.2">
      <c r="C264" s="95" t="s">
        <v>133</v>
      </c>
      <c r="D264" s="154"/>
      <c r="K264" s="2"/>
      <c r="L264" s="2"/>
      <c r="M264" s="2"/>
      <c r="N264" s="2"/>
      <c r="O264" s="2"/>
      <c r="P264" s="2"/>
      <c r="Q264" s="2"/>
    </row>
    <row r="265" spans="1:17" x14ac:dyDescent="0.2">
      <c r="C265" s="95"/>
      <c r="D265" s="174" t="s">
        <v>151</v>
      </c>
      <c r="K265" s="2"/>
      <c r="L265" s="2"/>
      <c r="M265" s="2"/>
      <c r="N265" s="2"/>
      <c r="O265" s="2"/>
      <c r="P265" s="2"/>
      <c r="Q265" s="2"/>
    </row>
    <row r="266" spans="1:17" x14ac:dyDescent="0.2">
      <c r="A266" s="6" t="s">
        <v>82</v>
      </c>
      <c r="C266" s="98"/>
      <c r="D266" s="129" t="s">
        <v>44</v>
      </c>
      <c r="F266" s="101">
        <v>19</v>
      </c>
      <c r="I266" s="103">
        <v>165</v>
      </c>
      <c r="J266" s="120">
        <f>+F266*I266</f>
        <v>3135</v>
      </c>
      <c r="K266" s="2"/>
      <c r="L266" s="2"/>
      <c r="M266" s="2"/>
      <c r="N266" s="2"/>
      <c r="O266" s="2"/>
      <c r="P266" s="2"/>
      <c r="Q266" s="2"/>
    </row>
    <row r="267" spans="1:17" x14ac:dyDescent="0.2">
      <c r="C267" s="98"/>
      <c r="D267" s="129" t="s">
        <v>45</v>
      </c>
      <c r="F267" s="101">
        <v>0</v>
      </c>
      <c r="I267" s="103">
        <v>750</v>
      </c>
      <c r="J267" s="120">
        <f>+F267*I267</f>
        <v>0</v>
      </c>
      <c r="K267" s="2"/>
      <c r="L267" s="2"/>
      <c r="M267" s="2"/>
      <c r="N267" s="2"/>
      <c r="O267" s="2"/>
      <c r="P267" s="2"/>
      <c r="Q267" s="2"/>
    </row>
    <row r="268" spans="1:17" x14ac:dyDescent="0.2">
      <c r="D268" s="17" t="s">
        <v>0</v>
      </c>
      <c r="G268" s="101">
        <v>15.537659620960687</v>
      </c>
      <c r="I268" s="106">
        <v>0.29919999999999997</v>
      </c>
      <c r="J268" s="120">
        <f>ROUND(+G268*I268,2)</f>
        <v>4.6500000000000004</v>
      </c>
      <c r="K268" s="2"/>
      <c r="L268" s="2"/>
      <c r="M268" s="2"/>
      <c r="N268" s="2"/>
      <c r="O268" s="2"/>
      <c r="P268" s="2"/>
      <c r="Q268" s="2"/>
    </row>
    <row r="269" spans="1:17" x14ac:dyDescent="0.2">
      <c r="D269" s="17" t="s">
        <v>17</v>
      </c>
      <c r="G269" s="101">
        <v>867.54889434564757</v>
      </c>
      <c r="I269" s="17">
        <v>10.8978</v>
      </c>
      <c r="J269" s="120">
        <f>G269*I269</f>
        <v>9454.3743407999973</v>
      </c>
      <c r="K269" s="2"/>
      <c r="L269" s="2"/>
      <c r="M269" s="2"/>
      <c r="N269" s="2"/>
      <c r="O269" s="2"/>
      <c r="P269" s="2"/>
      <c r="Q269" s="2"/>
    </row>
    <row r="270" spans="1:17" x14ac:dyDescent="0.2">
      <c r="D270" s="6" t="s">
        <v>117</v>
      </c>
      <c r="G270" s="101"/>
      <c r="J270" s="120">
        <v>0</v>
      </c>
      <c r="K270" s="2"/>
      <c r="L270" s="2"/>
      <c r="M270" s="2"/>
      <c r="N270" s="2"/>
      <c r="O270" s="2"/>
      <c r="P270" s="2"/>
      <c r="Q270" s="2"/>
    </row>
    <row r="271" spans="1:17" x14ac:dyDescent="0.2">
      <c r="D271" s="158" t="s">
        <v>59</v>
      </c>
      <c r="G271" s="150"/>
      <c r="J271" s="164">
        <v>1.38</v>
      </c>
      <c r="K271" s="2"/>
      <c r="L271" s="2"/>
      <c r="M271" s="2"/>
      <c r="N271" s="2"/>
      <c r="O271" s="2"/>
      <c r="P271" s="2"/>
      <c r="Q271" s="2"/>
    </row>
    <row r="272" spans="1:17" x14ac:dyDescent="0.2">
      <c r="D272" s="98" t="s">
        <v>42</v>
      </c>
      <c r="G272" s="150"/>
      <c r="J272" s="142">
        <f>SUM(J266:J271)</f>
        <v>12595.404340799996</v>
      </c>
      <c r="K272" s="2"/>
      <c r="L272" s="2"/>
      <c r="M272" s="2"/>
      <c r="N272" s="2"/>
      <c r="O272" s="2"/>
      <c r="P272" s="2"/>
      <c r="Q272" s="2"/>
    </row>
    <row r="273" spans="1:17" x14ac:dyDescent="0.2">
      <c r="D273" s="6"/>
      <c r="G273" s="150"/>
      <c r="J273" s="6"/>
      <c r="K273" s="2"/>
      <c r="L273" s="2"/>
      <c r="M273" s="2"/>
      <c r="N273" s="2"/>
      <c r="O273" s="2"/>
      <c r="P273" s="2"/>
      <c r="Q273" s="2"/>
    </row>
    <row r="274" spans="1:17" x14ac:dyDescent="0.2">
      <c r="D274" s="128" t="s">
        <v>92</v>
      </c>
      <c r="G274" s="150"/>
      <c r="H274" s="129" t="s">
        <v>123</v>
      </c>
      <c r="I274" s="155">
        <v>0.9956323355101222</v>
      </c>
      <c r="J274" s="142">
        <f>J272*I274</f>
        <v>12540.391840525032</v>
      </c>
      <c r="K274" s="2"/>
      <c r="L274" s="3"/>
      <c r="M274" s="2"/>
      <c r="N274" s="2"/>
      <c r="O274" s="2"/>
      <c r="P274" s="2"/>
      <c r="Q274" s="2"/>
    </row>
    <row r="275" spans="1:17" x14ac:dyDescent="0.2">
      <c r="D275" s="128"/>
      <c r="G275" s="150"/>
      <c r="I275" s="155"/>
      <c r="J275" s="142"/>
      <c r="K275" s="2"/>
      <c r="L275" s="2"/>
      <c r="M275" s="2"/>
      <c r="N275" s="2"/>
      <c r="O275" s="2"/>
      <c r="P275" s="2"/>
      <c r="Q275" s="2"/>
    </row>
    <row r="276" spans="1:17" x14ac:dyDescent="0.2">
      <c r="C276" s="107" t="s">
        <v>168</v>
      </c>
      <c r="J276" s="124"/>
      <c r="K276" s="2"/>
      <c r="L276" s="2"/>
      <c r="M276" s="2"/>
      <c r="N276" s="2"/>
      <c r="O276" s="2"/>
      <c r="P276" s="2"/>
      <c r="Q276" s="2"/>
    </row>
    <row r="277" spans="1:17" x14ac:dyDescent="0.2">
      <c r="A277" s="6" t="s">
        <v>106</v>
      </c>
      <c r="C277" s="107"/>
      <c r="D277" s="16" t="s">
        <v>58</v>
      </c>
      <c r="F277" s="9">
        <v>0</v>
      </c>
      <c r="I277" s="103">
        <v>550</v>
      </c>
      <c r="J277" s="124">
        <f>F277*I277</f>
        <v>0</v>
      </c>
      <c r="K277" s="2"/>
      <c r="L277" s="2"/>
      <c r="M277" s="2"/>
      <c r="N277" s="2"/>
      <c r="O277" s="2"/>
      <c r="P277" s="2"/>
      <c r="Q277" s="2"/>
    </row>
    <row r="278" spans="1:17" x14ac:dyDescent="0.2">
      <c r="C278" s="107"/>
      <c r="D278" s="174" t="s">
        <v>151</v>
      </c>
      <c r="I278" s="103"/>
      <c r="J278" s="124"/>
      <c r="K278" s="2"/>
      <c r="L278" s="2"/>
      <c r="M278" s="2"/>
      <c r="N278" s="2"/>
      <c r="O278" s="2"/>
      <c r="P278" s="2"/>
      <c r="Q278" s="2"/>
    </row>
    <row r="279" spans="1:17" x14ac:dyDescent="0.2">
      <c r="C279" s="107"/>
      <c r="D279" s="17" t="s">
        <v>41</v>
      </c>
      <c r="F279" s="9">
        <v>0</v>
      </c>
      <c r="I279" s="103">
        <v>165</v>
      </c>
      <c r="J279" s="124">
        <f>F279*I279</f>
        <v>0</v>
      </c>
      <c r="K279" s="2"/>
      <c r="L279" s="2"/>
      <c r="M279" s="2"/>
      <c r="N279" s="2"/>
      <c r="O279" s="2"/>
      <c r="P279" s="2"/>
      <c r="Q279" s="2"/>
    </row>
    <row r="280" spans="1:17" x14ac:dyDescent="0.2">
      <c r="C280" s="107"/>
      <c r="D280" s="17" t="s">
        <v>26</v>
      </c>
      <c r="G280" s="101">
        <v>0</v>
      </c>
      <c r="I280" s="106">
        <v>0.29919999999999997</v>
      </c>
      <c r="J280" s="124">
        <f>G280*I280</f>
        <v>0</v>
      </c>
      <c r="K280" s="2"/>
      <c r="L280" s="2"/>
      <c r="M280" s="2"/>
      <c r="N280" s="2"/>
      <c r="O280" s="2"/>
      <c r="P280" s="2"/>
      <c r="Q280" s="2"/>
    </row>
    <row r="281" spans="1:17" x14ac:dyDescent="0.2">
      <c r="C281" s="107"/>
      <c r="D281" s="6" t="s">
        <v>17</v>
      </c>
      <c r="E281" s="6"/>
      <c r="F281" s="6"/>
      <c r="G281" s="101">
        <v>0</v>
      </c>
      <c r="H281" s="6"/>
      <c r="I281" s="106">
        <v>10.8978</v>
      </c>
      <c r="J281" s="124">
        <f>G281*I281</f>
        <v>0</v>
      </c>
      <c r="K281" s="2"/>
      <c r="L281" s="2"/>
      <c r="M281" s="2"/>
      <c r="N281" s="2"/>
      <c r="O281" s="2"/>
      <c r="P281" s="2"/>
      <c r="Q281" s="2"/>
    </row>
    <row r="282" spans="1:17" x14ac:dyDescent="0.2">
      <c r="C282" s="107"/>
      <c r="D282" s="6" t="s">
        <v>59</v>
      </c>
      <c r="E282" s="6"/>
      <c r="F282" s="6"/>
      <c r="G282" s="6"/>
      <c r="H282" s="6"/>
      <c r="I282" s="6"/>
      <c r="J282" s="124">
        <v>0</v>
      </c>
      <c r="K282" s="2"/>
      <c r="L282" s="2"/>
      <c r="M282" s="2"/>
      <c r="N282" s="2"/>
      <c r="O282" s="2"/>
      <c r="P282" s="2"/>
      <c r="Q282" s="2"/>
    </row>
    <row r="283" spans="1:17" x14ac:dyDescent="0.2">
      <c r="C283" s="107"/>
      <c r="D283" s="7" t="s">
        <v>117</v>
      </c>
      <c r="E283" s="6"/>
      <c r="F283" s="6"/>
      <c r="G283" s="6"/>
      <c r="H283" s="6"/>
      <c r="I283" s="6"/>
      <c r="J283" s="165">
        <v>0</v>
      </c>
      <c r="K283" s="2"/>
      <c r="L283" s="2"/>
      <c r="M283" s="2"/>
      <c r="N283" s="2"/>
      <c r="O283" s="2"/>
      <c r="P283" s="2"/>
      <c r="Q283" s="2"/>
    </row>
    <row r="284" spans="1:17" x14ac:dyDescent="0.2">
      <c r="C284" s="6"/>
      <c r="D284" s="107" t="s">
        <v>42</v>
      </c>
      <c r="J284" s="109">
        <f>SUM(J277:J283)</f>
        <v>0</v>
      </c>
      <c r="K284" s="2"/>
      <c r="L284" s="2"/>
      <c r="M284" s="2"/>
      <c r="N284" s="2"/>
      <c r="O284" s="2"/>
      <c r="P284" s="2"/>
      <c r="Q284" s="2"/>
    </row>
    <row r="285" spans="1:17" x14ac:dyDescent="0.2">
      <c r="C285" s="107"/>
      <c r="K285" s="2"/>
      <c r="L285" s="2"/>
      <c r="M285" s="2"/>
      <c r="N285" s="2"/>
      <c r="O285" s="2"/>
      <c r="P285" s="2"/>
      <c r="Q285" s="2"/>
    </row>
    <row r="286" spans="1:17" x14ac:dyDescent="0.2">
      <c r="C286" s="6"/>
      <c r="D286" s="98" t="s">
        <v>92</v>
      </c>
      <c r="H286" s="129" t="s">
        <v>123</v>
      </c>
      <c r="I286" s="137">
        <v>0.9956323355101222</v>
      </c>
      <c r="J286" s="109">
        <f>I286*J284</f>
        <v>0</v>
      </c>
      <c r="K286" s="2"/>
      <c r="L286" s="2"/>
      <c r="M286" s="2"/>
      <c r="N286" s="2"/>
      <c r="O286" s="2"/>
      <c r="P286" s="2"/>
      <c r="Q286" s="2"/>
    </row>
    <row r="287" spans="1:17" x14ac:dyDescent="0.2">
      <c r="D287" s="156"/>
      <c r="G287" s="150"/>
      <c r="I287" s="113"/>
      <c r="J287" s="149"/>
      <c r="K287" s="2"/>
      <c r="L287" s="2"/>
      <c r="M287" s="2"/>
      <c r="N287" s="2"/>
      <c r="O287" s="2"/>
      <c r="P287" s="2"/>
      <c r="Q287" s="2"/>
    </row>
    <row r="288" spans="1:17" x14ac:dyDescent="0.2">
      <c r="D288" s="17" t="s">
        <v>57</v>
      </c>
      <c r="G288" s="150"/>
      <c r="I288" s="113"/>
      <c r="J288" s="120">
        <v>449.95008033312854</v>
      </c>
      <c r="K288" s="2"/>
      <c r="L288" s="2"/>
      <c r="M288" s="2"/>
      <c r="N288" s="2"/>
      <c r="O288" s="2"/>
      <c r="P288" s="2"/>
      <c r="Q288" s="2"/>
    </row>
    <row r="289" spans="1:17" x14ac:dyDescent="0.2">
      <c r="D289" s="105" t="s">
        <v>63</v>
      </c>
      <c r="G289" s="150"/>
      <c r="I289" s="113"/>
      <c r="J289" s="120">
        <v>57.888480385710096</v>
      </c>
      <c r="K289" s="2"/>
      <c r="L289" s="2"/>
      <c r="M289" s="2"/>
      <c r="N289" s="2"/>
      <c r="O289" s="2"/>
      <c r="P289" s="2"/>
      <c r="Q289" s="2"/>
    </row>
    <row r="290" spans="1:17" x14ac:dyDescent="0.2">
      <c r="D290" s="17" t="s">
        <v>64</v>
      </c>
      <c r="G290" s="150"/>
      <c r="I290" s="113"/>
      <c r="J290" s="120">
        <v>0</v>
      </c>
      <c r="K290" s="2"/>
      <c r="L290" s="2"/>
      <c r="M290" s="2"/>
      <c r="N290" s="2"/>
      <c r="O290" s="2"/>
      <c r="P290" s="2"/>
      <c r="Q290" s="2"/>
    </row>
    <row r="291" spans="1:17" x14ac:dyDescent="0.2">
      <c r="D291" s="105" t="s">
        <v>65</v>
      </c>
      <c r="G291" s="150"/>
      <c r="I291" s="113"/>
      <c r="J291" s="120">
        <v>0</v>
      </c>
      <c r="K291" s="2"/>
      <c r="L291" s="2"/>
      <c r="M291" s="2"/>
      <c r="N291" s="2"/>
      <c r="O291" s="2"/>
      <c r="P291" s="2"/>
      <c r="Q291" s="2"/>
    </row>
    <row r="292" spans="1:17" x14ac:dyDescent="0.2">
      <c r="D292" s="116" t="s">
        <v>108</v>
      </c>
      <c r="G292" s="150"/>
      <c r="I292" s="113"/>
      <c r="J292" s="149">
        <v>-2.9304012438710871</v>
      </c>
      <c r="K292" s="2"/>
      <c r="L292" s="2"/>
      <c r="M292" s="2"/>
      <c r="N292" s="2"/>
      <c r="O292" s="2"/>
      <c r="P292" s="2"/>
      <c r="Q292" s="2"/>
    </row>
    <row r="293" spans="1:17" x14ac:dyDescent="0.2">
      <c r="D293" s="116"/>
      <c r="G293" s="150"/>
      <c r="I293" s="113"/>
      <c r="J293" s="149"/>
      <c r="K293" s="2"/>
      <c r="L293" s="2"/>
      <c r="M293" s="2"/>
      <c r="N293" s="2"/>
      <c r="O293" s="2"/>
      <c r="P293" s="2"/>
      <c r="Q293" s="2"/>
    </row>
    <row r="294" spans="1:17" x14ac:dyDescent="0.2">
      <c r="C294" s="98" t="s">
        <v>93</v>
      </c>
      <c r="G294" s="101"/>
      <c r="J294" s="109"/>
      <c r="K294" s="132"/>
      <c r="L294" s="3"/>
      <c r="M294" s="2"/>
      <c r="N294" s="2"/>
      <c r="O294" s="2"/>
      <c r="P294" s="2"/>
      <c r="Q294" s="2"/>
    </row>
    <row r="295" spans="1:17" x14ac:dyDescent="0.2">
      <c r="C295" s="98"/>
      <c r="D295" s="17" t="s">
        <v>94</v>
      </c>
      <c r="F295" s="9">
        <v>0</v>
      </c>
      <c r="G295" s="101"/>
      <c r="I295" s="15">
        <v>75</v>
      </c>
      <c r="J295" s="109">
        <f>F295*I295</f>
        <v>0</v>
      </c>
      <c r="K295" s="132"/>
      <c r="L295" s="3"/>
      <c r="M295" s="2"/>
      <c r="N295" s="2"/>
      <c r="O295" s="2"/>
      <c r="P295" s="2"/>
      <c r="Q295" s="2"/>
    </row>
    <row r="296" spans="1:17" x14ac:dyDescent="0.2">
      <c r="C296" s="98"/>
      <c r="G296" s="101"/>
      <c r="J296" s="109"/>
      <c r="K296" s="132"/>
      <c r="L296" s="3"/>
      <c r="M296" s="2"/>
      <c r="N296" s="2"/>
      <c r="O296" s="2"/>
      <c r="P296" s="2"/>
      <c r="Q296" s="2"/>
    </row>
    <row r="297" spans="1:17" ht="13.5" thickBot="1" x14ac:dyDescent="0.25">
      <c r="D297" s="98" t="s">
        <v>98</v>
      </c>
      <c r="G297" s="150"/>
      <c r="I297" s="113"/>
      <c r="J297" s="152">
        <f>J274+J286+SUM(J288:J292)+J295</f>
        <v>13045.3</v>
      </c>
      <c r="K297" s="132"/>
      <c r="L297" s="3"/>
      <c r="M297" s="2"/>
      <c r="N297" s="2"/>
      <c r="O297" s="2"/>
      <c r="P297" s="2"/>
      <c r="Q297" s="2"/>
    </row>
    <row r="298" spans="1:17" ht="13.5" thickTop="1" x14ac:dyDescent="0.2">
      <c r="A298" s="2"/>
      <c r="B298" s="2"/>
      <c r="C298" s="98"/>
      <c r="D298" s="98"/>
      <c r="G298" s="101"/>
      <c r="J298" s="109"/>
      <c r="K298" s="2"/>
      <c r="L298" s="2"/>
      <c r="M298" s="2"/>
      <c r="N298" s="2"/>
      <c r="O298" s="2"/>
      <c r="P298" s="2"/>
      <c r="Q298" s="2"/>
    </row>
    <row r="299" spans="1:17" x14ac:dyDescent="0.2">
      <c r="A299" s="2"/>
      <c r="B299" s="2"/>
      <c r="C299" s="2"/>
      <c r="D299" s="2"/>
      <c r="E299" s="2"/>
      <c r="F299" s="5"/>
      <c r="G299" s="5"/>
      <c r="H299" s="5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2">
      <c r="C300" s="64" t="s">
        <v>60</v>
      </c>
      <c r="D300" s="67"/>
      <c r="E300" s="67"/>
      <c r="F300" s="79"/>
      <c r="G300" s="79"/>
      <c r="H300" s="79"/>
      <c r="I300" s="67"/>
      <c r="J300" s="66" t="s">
        <v>78</v>
      </c>
      <c r="K300" s="2"/>
      <c r="L300" s="2"/>
      <c r="M300" s="2"/>
      <c r="N300" s="2"/>
    </row>
    <row r="301" spans="1:17" x14ac:dyDescent="0.2">
      <c r="C301" s="69" t="s">
        <v>61</v>
      </c>
      <c r="D301" s="67"/>
      <c r="E301" s="67"/>
      <c r="F301" s="79"/>
      <c r="G301" s="79"/>
      <c r="H301" s="79"/>
      <c r="I301" s="67"/>
      <c r="J301" s="80" t="s">
        <v>87</v>
      </c>
      <c r="K301" s="2"/>
      <c r="L301" s="2"/>
      <c r="M301" s="2"/>
      <c r="N301" s="2"/>
    </row>
    <row r="302" spans="1:17" x14ac:dyDescent="0.2">
      <c r="C302" s="69" t="s">
        <v>62</v>
      </c>
      <c r="D302" s="67"/>
      <c r="E302" s="67"/>
      <c r="F302" s="79"/>
      <c r="G302" s="79"/>
      <c r="H302" s="79"/>
      <c r="I302" s="67"/>
      <c r="J302" s="80" t="s">
        <v>141</v>
      </c>
      <c r="K302" s="2"/>
      <c r="L302" s="2"/>
      <c r="M302" s="2"/>
      <c r="N302" s="2"/>
    </row>
    <row r="303" spans="1:17" x14ac:dyDescent="0.2">
      <c r="C303" s="71"/>
      <c r="D303" s="81"/>
      <c r="E303" s="82"/>
      <c r="F303" s="83"/>
      <c r="G303" s="84"/>
      <c r="H303" s="84"/>
      <c r="I303" s="85"/>
      <c r="J303" s="85"/>
      <c r="K303" s="2"/>
      <c r="L303" s="2"/>
      <c r="M303" s="2"/>
      <c r="N303" s="2"/>
    </row>
    <row r="305" spans="1:12" x14ac:dyDescent="0.2">
      <c r="I305" s="9"/>
      <c r="J305" s="87" t="s">
        <v>20</v>
      </c>
    </row>
    <row r="306" spans="1:12" x14ac:dyDescent="0.2">
      <c r="I306" s="9"/>
      <c r="J306" s="87" t="s">
        <v>6</v>
      </c>
    </row>
    <row r="307" spans="1:12" x14ac:dyDescent="0.2">
      <c r="F307" s="88"/>
      <c r="G307" s="90"/>
      <c r="H307" s="90"/>
      <c r="I307" s="87" t="s">
        <v>22</v>
      </c>
      <c r="J307" s="91" t="s">
        <v>23</v>
      </c>
    </row>
    <row r="308" spans="1:12" ht="13.5" thickBot="1" x14ac:dyDescent="0.25">
      <c r="C308" s="92" t="s">
        <v>7</v>
      </c>
      <c r="D308" s="92"/>
      <c r="E308" s="92"/>
      <c r="F308" s="93" t="s">
        <v>75</v>
      </c>
      <c r="G308" s="94" t="s">
        <v>5</v>
      </c>
      <c r="H308" s="94"/>
      <c r="I308" s="93" t="s">
        <v>24</v>
      </c>
      <c r="J308" s="93" t="s">
        <v>24</v>
      </c>
    </row>
    <row r="310" spans="1:12" x14ac:dyDescent="0.2">
      <c r="C310" s="97" t="s">
        <v>147</v>
      </c>
    </row>
    <row r="312" spans="1:12" x14ac:dyDescent="0.2">
      <c r="C312" s="98" t="s">
        <v>158</v>
      </c>
      <c r="D312" s="154"/>
    </row>
    <row r="313" spans="1:12" x14ac:dyDescent="0.2">
      <c r="C313" s="98"/>
      <c r="D313" s="174" t="s">
        <v>151</v>
      </c>
    </row>
    <row r="314" spans="1:12" x14ac:dyDescent="0.2">
      <c r="A314" s="6" t="s">
        <v>104</v>
      </c>
      <c r="C314" s="98"/>
      <c r="D314" s="17" t="s">
        <v>25</v>
      </c>
      <c r="F314" s="9">
        <v>12</v>
      </c>
      <c r="I314" s="103">
        <v>285</v>
      </c>
      <c r="J314" s="120">
        <f>+F314*I314</f>
        <v>3420</v>
      </c>
    </row>
    <row r="315" spans="1:12" x14ac:dyDescent="0.2">
      <c r="D315" s="17" t="s">
        <v>0</v>
      </c>
      <c r="G315" s="150">
        <v>12909.055270610999</v>
      </c>
      <c r="I315" s="106">
        <v>0.36</v>
      </c>
      <c r="J315" s="120">
        <f>ROUND(+G315*I315,2)</f>
        <v>4647.26</v>
      </c>
    </row>
    <row r="316" spans="1:12" x14ac:dyDescent="0.2">
      <c r="D316" s="17" t="s">
        <v>17</v>
      </c>
      <c r="G316" s="150">
        <v>10602.8</v>
      </c>
      <c r="I316" s="106">
        <v>6.04</v>
      </c>
      <c r="J316" s="120">
        <f>G316*I316</f>
        <v>64040.911999999997</v>
      </c>
    </row>
    <row r="317" spans="1:12" x14ac:dyDescent="0.2">
      <c r="D317" s="158" t="s">
        <v>59</v>
      </c>
      <c r="G317" s="150"/>
      <c r="J317" s="164">
        <v>-44.03</v>
      </c>
    </row>
    <row r="318" spans="1:12" x14ac:dyDescent="0.2">
      <c r="D318" s="98" t="s">
        <v>42</v>
      </c>
      <c r="G318" s="150"/>
      <c r="J318" s="142">
        <f>SUM(J314:J317)</f>
        <v>72064.141999999993</v>
      </c>
    </row>
    <row r="319" spans="1:12" x14ac:dyDescent="0.2">
      <c r="D319" s="6"/>
      <c r="G319" s="150"/>
      <c r="I319" s="6"/>
      <c r="J319" s="6"/>
    </row>
    <row r="320" spans="1:12" x14ac:dyDescent="0.2">
      <c r="D320" s="128" t="s">
        <v>92</v>
      </c>
      <c r="G320" s="150"/>
      <c r="H320" s="129" t="s">
        <v>123</v>
      </c>
      <c r="I320" s="155">
        <v>1.0000082622712889</v>
      </c>
      <c r="J320" s="142">
        <f>J318*I320</f>
        <v>72064.737413491399</v>
      </c>
      <c r="K320" s="120"/>
      <c r="L320" s="3"/>
    </row>
    <row r="321" spans="3:12" x14ac:dyDescent="0.2">
      <c r="D321" s="156"/>
      <c r="G321" s="150"/>
      <c r="I321" s="113"/>
      <c r="J321" s="149"/>
    </row>
    <row r="322" spans="3:12" x14ac:dyDescent="0.2">
      <c r="D322" s="17" t="s">
        <v>57</v>
      </c>
      <c r="G322" s="150"/>
      <c r="I322" s="113"/>
      <c r="J322" s="120">
        <v>1093.7343986457281</v>
      </c>
    </row>
    <row r="323" spans="3:12" x14ac:dyDescent="0.2">
      <c r="D323" s="105" t="s">
        <v>63</v>
      </c>
      <c r="G323" s="150"/>
      <c r="I323" s="113"/>
      <c r="J323" s="120">
        <v>54801.899248832247</v>
      </c>
    </row>
    <row r="324" spans="3:12" x14ac:dyDescent="0.2">
      <c r="D324" s="17" t="s">
        <v>64</v>
      </c>
      <c r="G324" s="150"/>
      <c r="I324" s="113"/>
      <c r="J324" s="120">
        <v>131.38024323776091</v>
      </c>
    </row>
    <row r="325" spans="3:12" x14ac:dyDescent="0.2">
      <c r="D325" s="105" t="s">
        <v>65</v>
      </c>
      <c r="G325" s="150"/>
      <c r="I325" s="113"/>
      <c r="J325" s="120">
        <v>0</v>
      </c>
    </row>
    <row r="326" spans="3:12" x14ac:dyDescent="0.2">
      <c r="D326" s="17" t="s">
        <v>108</v>
      </c>
      <c r="G326" s="150"/>
      <c r="I326" s="113"/>
      <c r="J326" s="120">
        <v>-183.03130420716508</v>
      </c>
      <c r="L326" s="130"/>
    </row>
    <row r="327" spans="3:12" x14ac:dyDescent="0.2">
      <c r="D327" s="156"/>
      <c r="G327" s="150"/>
      <c r="I327" s="113"/>
      <c r="J327" s="157"/>
    </row>
    <row r="328" spans="3:12" ht="13.5" thickBot="1" x14ac:dyDescent="0.25">
      <c r="D328" s="98" t="s">
        <v>111</v>
      </c>
      <c r="G328" s="150"/>
      <c r="I328" s="113"/>
      <c r="J328" s="152">
        <f>SUM(J320:J326)</f>
        <v>127908.71999999996</v>
      </c>
    </row>
    <row r="329" spans="3:12" ht="13.5" thickTop="1" x14ac:dyDescent="0.2">
      <c r="D329" s="98"/>
      <c r="G329" s="150"/>
      <c r="I329" s="113"/>
      <c r="J329" s="153"/>
    </row>
    <row r="330" spans="3:12" x14ac:dyDescent="0.2">
      <c r="D330" s="98"/>
      <c r="G330" s="150"/>
      <c r="I330" s="113"/>
      <c r="J330" s="153"/>
    </row>
    <row r="331" spans="3:12" x14ac:dyDescent="0.2">
      <c r="C331" s="64" t="s">
        <v>60</v>
      </c>
      <c r="D331" s="67"/>
      <c r="E331" s="67"/>
      <c r="F331" s="79"/>
      <c r="G331" s="79"/>
      <c r="H331" s="79"/>
      <c r="I331" s="67"/>
      <c r="J331" s="66" t="s">
        <v>78</v>
      </c>
    </row>
    <row r="332" spans="3:12" x14ac:dyDescent="0.2">
      <c r="C332" s="69" t="s">
        <v>61</v>
      </c>
      <c r="D332" s="67"/>
      <c r="E332" s="67"/>
      <c r="F332" s="79"/>
      <c r="G332" s="79"/>
      <c r="H332" s="79"/>
      <c r="I332" s="67"/>
      <c r="J332" s="80" t="s">
        <v>87</v>
      </c>
    </row>
    <row r="333" spans="3:12" x14ac:dyDescent="0.2">
      <c r="C333" s="69" t="s">
        <v>62</v>
      </c>
      <c r="D333" s="67"/>
      <c r="E333" s="67"/>
      <c r="F333" s="79"/>
      <c r="G333" s="79"/>
      <c r="H333" s="79"/>
      <c r="I333" s="67"/>
      <c r="J333" s="80" t="s">
        <v>142</v>
      </c>
    </row>
    <row r="334" spans="3:12" x14ac:dyDescent="0.2">
      <c r="C334" s="71"/>
      <c r="D334" s="81"/>
      <c r="E334" s="82"/>
      <c r="F334" s="83"/>
      <c r="G334" s="84"/>
      <c r="H334" s="84"/>
      <c r="I334" s="85"/>
      <c r="J334" s="85"/>
    </row>
    <row r="336" spans="3:12" x14ac:dyDescent="0.2">
      <c r="I336" s="9"/>
      <c r="J336" s="87" t="s">
        <v>20</v>
      </c>
    </row>
    <row r="337" spans="1:10" x14ac:dyDescent="0.2">
      <c r="I337" s="9"/>
      <c r="J337" s="87" t="s">
        <v>6</v>
      </c>
    </row>
    <row r="338" spans="1:10" x14ac:dyDescent="0.2">
      <c r="F338" s="88"/>
      <c r="G338" s="90"/>
      <c r="H338" s="90"/>
      <c r="I338" s="87" t="s">
        <v>22</v>
      </c>
      <c r="J338" s="91" t="s">
        <v>23</v>
      </c>
    </row>
    <row r="339" spans="1:10" ht="13.5" thickBot="1" x14ac:dyDescent="0.25">
      <c r="C339" s="92" t="s">
        <v>7</v>
      </c>
      <c r="D339" s="92"/>
      <c r="E339" s="92"/>
      <c r="F339" s="93" t="s">
        <v>75</v>
      </c>
      <c r="G339" s="94" t="s">
        <v>5</v>
      </c>
      <c r="H339" s="94"/>
      <c r="I339" s="93" t="s">
        <v>24</v>
      </c>
      <c r="J339" s="93" t="s">
        <v>24</v>
      </c>
    </row>
    <row r="341" spans="1:10" x14ac:dyDescent="0.2">
      <c r="C341" s="97" t="s">
        <v>146</v>
      </c>
    </row>
    <row r="343" spans="1:10" x14ac:dyDescent="0.2">
      <c r="C343" s="98" t="s">
        <v>159</v>
      </c>
      <c r="D343" s="154"/>
    </row>
    <row r="344" spans="1:10" x14ac:dyDescent="0.2">
      <c r="C344" s="98"/>
      <c r="D344" s="174" t="s">
        <v>151</v>
      </c>
    </row>
    <row r="345" spans="1:10" x14ac:dyDescent="0.2">
      <c r="A345" s="6" t="s">
        <v>105</v>
      </c>
      <c r="C345" s="98"/>
      <c r="D345" s="17" t="s">
        <v>25</v>
      </c>
      <c r="F345" s="9">
        <v>0</v>
      </c>
      <c r="I345" s="103">
        <v>750</v>
      </c>
      <c r="J345" s="120">
        <f>+F345*I345</f>
        <v>0</v>
      </c>
    </row>
    <row r="346" spans="1:10" x14ac:dyDescent="0.2">
      <c r="D346" s="17" t="s">
        <v>0</v>
      </c>
      <c r="G346" s="150">
        <v>0</v>
      </c>
      <c r="I346" s="106">
        <v>0.29919999999999997</v>
      </c>
      <c r="J346" s="120">
        <f>ROUND(+G346*I346,2)</f>
        <v>0</v>
      </c>
    </row>
    <row r="347" spans="1:10" x14ac:dyDescent="0.2">
      <c r="D347" s="17" t="s">
        <v>17</v>
      </c>
      <c r="G347" s="150">
        <v>0</v>
      </c>
      <c r="I347" s="106">
        <v>10.9</v>
      </c>
      <c r="J347" s="120">
        <f>G347*I347</f>
        <v>0</v>
      </c>
    </row>
    <row r="348" spans="1:10" x14ac:dyDescent="0.2">
      <c r="D348" s="158" t="s">
        <v>59</v>
      </c>
      <c r="G348" s="150"/>
      <c r="J348" s="164">
        <v>0</v>
      </c>
    </row>
    <row r="349" spans="1:10" x14ac:dyDescent="0.2">
      <c r="D349" s="98" t="s">
        <v>42</v>
      </c>
      <c r="G349" s="150"/>
      <c r="J349" s="142">
        <f>SUM(J345:J348)</f>
        <v>0</v>
      </c>
    </row>
    <row r="350" spans="1:10" x14ac:dyDescent="0.2">
      <c r="D350" s="6"/>
      <c r="G350" s="150"/>
      <c r="J350" s="6"/>
    </row>
    <row r="351" spans="1:10" x14ac:dyDescent="0.2">
      <c r="D351" s="128" t="s">
        <v>92</v>
      </c>
      <c r="G351" s="150"/>
      <c r="H351" s="129" t="s">
        <v>123</v>
      </c>
      <c r="I351" s="155">
        <v>0</v>
      </c>
      <c r="J351" s="142">
        <f>J349*I351</f>
        <v>0</v>
      </c>
    </row>
    <row r="352" spans="1:10" x14ac:dyDescent="0.2">
      <c r="D352" s="156"/>
      <c r="G352" s="150"/>
      <c r="I352" s="113"/>
      <c r="J352" s="149"/>
    </row>
    <row r="353" spans="3:10" x14ac:dyDescent="0.2">
      <c r="D353" s="17" t="s">
        <v>57</v>
      </c>
      <c r="G353" s="150"/>
      <c r="I353" s="113"/>
      <c r="J353" s="120">
        <v>0</v>
      </c>
    </row>
    <row r="354" spans="3:10" x14ac:dyDescent="0.2">
      <c r="D354" s="105" t="s">
        <v>63</v>
      </c>
      <c r="G354" s="150"/>
      <c r="I354" s="113"/>
      <c r="J354" s="120">
        <v>0</v>
      </c>
    </row>
    <row r="355" spans="3:10" x14ac:dyDescent="0.2">
      <c r="D355" s="17" t="s">
        <v>64</v>
      </c>
      <c r="G355" s="150"/>
      <c r="I355" s="113"/>
      <c r="J355" s="120">
        <v>0</v>
      </c>
    </row>
    <row r="356" spans="3:10" x14ac:dyDescent="0.2">
      <c r="D356" s="105" t="s">
        <v>65</v>
      </c>
      <c r="G356" s="150"/>
      <c r="I356" s="113"/>
      <c r="J356" s="120">
        <v>0</v>
      </c>
    </row>
    <row r="357" spans="3:10" x14ac:dyDescent="0.2">
      <c r="D357" s="17" t="s">
        <v>108</v>
      </c>
      <c r="G357" s="150"/>
      <c r="I357" s="113"/>
      <c r="J357" s="120">
        <v>0</v>
      </c>
    </row>
    <row r="358" spans="3:10" x14ac:dyDescent="0.2">
      <c r="D358" s="156"/>
      <c r="G358" s="150"/>
      <c r="I358" s="113"/>
      <c r="J358" s="157"/>
    </row>
    <row r="359" spans="3:10" ht="13.5" thickBot="1" x14ac:dyDescent="0.25">
      <c r="D359" s="98" t="s">
        <v>111</v>
      </c>
      <c r="G359" s="150"/>
      <c r="I359" s="113"/>
      <c r="J359" s="152">
        <f>SUM(J351:J357)</f>
        <v>0</v>
      </c>
    </row>
    <row r="360" spans="3:10" ht="13.5" thickTop="1" x14ac:dyDescent="0.2">
      <c r="D360" s="98"/>
      <c r="G360" s="150"/>
      <c r="I360" s="113"/>
      <c r="J360" s="153"/>
    </row>
    <row r="362" spans="3:10" x14ac:dyDescent="0.2">
      <c r="C362" s="64" t="s">
        <v>60</v>
      </c>
      <c r="D362" s="67"/>
      <c r="E362" s="67"/>
      <c r="F362" s="79"/>
      <c r="G362" s="79"/>
      <c r="H362" s="79"/>
      <c r="I362" s="67"/>
      <c r="J362" s="66" t="s">
        <v>78</v>
      </c>
    </row>
    <row r="363" spans="3:10" x14ac:dyDescent="0.2">
      <c r="C363" s="69" t="s">
        <v>61</v>
      </c>
      <c r="D363" s="67"/>
      <c r="E363" s="67"/>
      <c r="F363" s="79"/>
      <c r="G363" s="79"/>
      <c r="H363" s="79"/>
      <c r="I363" s="67"/>
      <c r="J363" s="80" t="s">
        <v>87</v>
      </c>
    </row>
    <row r="364" spans="3:10" x14ac:dyDescent="0.2">
      <c r="C364" s="69" t="s">
        <v>62</v>
      </c>
      <c r="D364" s="67"/>
      <c r="E364" s="67"/>
      <c r="F364" s="79"/>
      <c r="G364" s="79"/>
      <c r="H364" s="79"/>
      <c r="I364" s="67"/>
      <c r="J364" s="80" t="s">
        <v>143</v>
      </c>
    </row>
    <row r="365" spans="3:10" x14ac:dyDescent="0.2">
      <c r="C365" s="71"/>
      <c r="D365" s="81"/>
      <c r="E365" s="82"/>
      <c r="F365" s="83"/>
      <c r="G365" s="84"/>
      <c r="H365" s="84"/>
      <c r="I365" s="85"/>
      <c r="J365" s="85"/>
    </row>
    <row r="367" spans="3:10" x14ac:dyDescent="0.2">
      <c r="I367" s="9"/>
      <c r="J367" s="87" t="s">
        <v>20</v>
      </c>
    </row>
    <row r="368" spans="3:10" x14ac:dyDescent="0.2">
      <c r="I368" s="9"/>
      <c r="J368" s="87" t="s">
        <v>6</v>
      </c>
    </row>
    <row r="369" spans="1:10" x14ac:dyDescent="0.2">
      <c r="F369" s="88"/>
      <c r="G369" s="90"/>
      <c r="H369" s="90"/>
      <c r="I369" s="87" t="s">
        <v>22</v>
      </c>
      <c r="J369" s="91" t="s">
        <v>23</v>
      </c>
    </row>
    <row r="370" spans="1:10" ht="13.5" thickBot="1" x14ac:dyDescent="0.25">
      <c r="C370" s="92" t="s">
        <v>7</v>
      </c>
      <c r="D370" s="92"/>
      <c r="E370" s="92"/>
      <c r="F370" s="93" t="s">
        <v>75</v>
      </c>
      <c r="G370" s="94" t="s">
        <v>5</v>
      </c>
      <c r="H370" s="94"/>
      <c r="I370" s="93" t="s">
        <v>24</v>
      </c>
      <c r="J370" s="93" t="s">
        <v>24</v>
      </c>
    </row>
    <row r="372" spans="1:10" x14ac:dyDescent="0.2">
      <c r="C372" s="97" t="s">
        <v>145</v>
      </c>
    </row>
    <row r="374" spans="1:10" x14ac:dyDescent="0.2">
      <c r="C374" s="98" t="s">
        <v>144</v>
      </c>
      <c r="D374" s="154"/>
    </row>
    <row r="375" spans="1:10" x14ac:dyDescent="0.2">
      <c r="C375" s="98"/>
      <c r="D375" s="17" t="s">
        <v>58</v>
      </c>
      <c r="F375" s="9">
        <f>F377</f>
        <v>0</v>
      </c>
      <c r="I375" s="103">
        <v>550</v>
      </c>
      <c r="J375" s="120">
        <f>+F375*I375</f>
        <v>0</v>
      </c>
    </row>
    <row r="376" spans="1:10" x14ac:dyDescent="0.2">
      <c r="C376" s="98"/>
      <c r="D376" s="174" t="s">
        <v>151</v>
      </c>
    </row>
    <row r="377" spans="1:10" x14ac:dyDescent="0.2">
      <c r="A377" s="6" t="s">
        <v>103</v>
      </c>
      <c r="C377" s="98"/>
      <c r="D377" s="17" t="s">
        <v>25</v>
      </c>
      <c r="F377" s="9">
        <v>0</v>
      </c>
      <c r="I377" s="103">
        <v>1310</v>
      </c>
      <c r="J377" s="120">
        <f>+F377*I377</f>
        <v>0</v>
      </c>
    </row>
    <row r="378" spans="1:10" x14ac:dyDescent="0.2">
      <c r="D378" s="17" t="s">
        <v>0</v>
      </c>
      <c r="G378" s="150">
        <v>0</v>
      </c>
      <c r="I378" s="106">
        <v>3.8800000000000001E-2</v>
      </c>
      <c r="J378" s="120">
        <f>ROUND(+G378*I378,2)</f>
        <v>0</v>
      </c>
    </row>
    <row r="379" spans="1:10" x14ac:dyDescent="0.2">
      <c r="D379" s="17" t="s">
        <v>17</v>
      </c>
      <c r="G379" s="150">
        <v>0</v>
      </c>
      <c r="I379" s="106">
        <v>2.5700000000000003</v>
      </c>
      <c r="J379" s="120">
        <f>G379*I379</f>
        <v>0</v>
      </c>
    </row>
    <row r="380" spans="1:10" x14ac:dyDescent="0.2">
      <c r="D380" s="158" t="s">
        <v>59</v>
      </c>
      <c r="G380" s="150"/>
      <c r="J380" s="164">
        <v>0</v>
      </c>
    </row>
    <row r="381" spans="1:10" x14ac:dyDescent="0.2">
      <c r="D381" s="98" t="s">
        <v>42</v>
      </c>
      <c r="G381" s="150"/>
      <c r="J381" s="142">
        <f>SUM(J375:J380)</f>
        <v>0</v>
      </c>
    </row>
    <row r="382" spans="1:10" x14ac:dyDescent="0.2">
      <c r="D382" s="6"/>
      <c r="G382" s="150"/>
      <c r="J382" s="6"/>
    </row>
    <row r="383" spans="1:10" x14ac:dyDescent="0.2">
      <c r="D383" s="128" t="s">
        <v>92</v>
      </c>
      <c r="G383" s="150"/>
      <c r="H383" s="129" t="s">
        <v>123</v>
      </c>
      <c r="I383" s="155">
        <v>0</v>
      </c>
      <c r="J383" s="142">
        <f>J381*I383</f>
        <v>0</v>
      </c>
    </row>
    <row r="384" spans="1:10" x14ac:dyDescent="0.2">
      <c r="D384" s="156"/>
      <c r="G384" s="150"/>
      <c r="I384" s="113"/>
      <c r="J384" s="149"/>
    </row>
    <row r="385" spans="4:10" x14ac:dyDescent="0.2">
      <c r="D385" s="17" t="s">
        <v>57</v>
      </c>
      <c r="G385" s="150"/>
      <c r="I385" s="113"/>
      <c r="J385" s="120">
        <v>0</v>
      </c>
    </row>
    <row r="386" spans="4:10" x14ac:dyDescent="0.2">
      <c r="D386" s="105" t="s">
        <v>63</v>
      </c>
      <c r="G386" s="150"/>
      <c r="I386" s="113"/>
      <c r="J386" s="120">
        <v>0</v>
      </c>
    </row>
    <row r="387" spans="4:10" x14ac:dyDescent="0.2">
      <c r="D387" s="17" t="s">
        <v>64</v>
      </c>
      <c r="G387" s="150"/>
      <c r="I387" s="113"/>
      <c r="J387" s="120">
        <v>0</v>
      </c>
    </row>
    <row r="388" spans="4:10" x14ac:dyDescent="0.2">
      <c r="D388" s="105" t="s">
        <v>65</v>
      </c>
      <c r="G388" s="150"/>
      <c r="I388" s="113"/>
      <c r="J388" s="120">
        <v>0</v>
      </c>
    </row>
    <row r="389" spans="4:10" x14ac:dyDescent="0.2">
      <c r="D389" s="17" t="s">
        <v>108</v>
      </c>
      <c r="G389" s="150"/>
      <c r="I389" s="113"/>
      <c r="J389" s="120">
        <v>0</v>
      </c>
    </row>
    <row r="390" spans="4:10" x14ac:dyDescent="0.2">
      <c r="G390" s="150"/>
      <c r="I390" s="113"/>
    </row>
    <row r="391" spans="4:10" ht="13.5" thickBot="1" x14ac:dyDescent="0.25">
      <c r="D391" s="98" t="s">
        <v>110</v>
      </c>
      <c r="G391" s="150"/>
      <c r="I391" s="113"/>
      <c r="J391" s="152">
        <f>SUM(J383:J389)</f>
        <v>0</v>
      </c>
    </row>
    <row r="392" spans="4:10" ht="13.5" thickTop="1" x14ac:dyDescent="0.2"/>
  </sheetData>
  <mergeCells count="5">
    <mergeCell ref="C1:J1"/>
    <mergeCell ref="C2:J2"/>
    <mergeCell ref="C3:J3"/>
    <mergeCell ref="C4:J4"/>
    <mergeCell ref="C5:J5"/>
  </mergeCells>
  <printOptions horizontalCentered="1"/>
  <pageMargins left="0.75" right="0.75" top="1" bottom="0.5" header="0.75" footer="0.5"/>
  <pageSetup scale="73" fitToWidth="0" fitToHeight="0" orientation="landscape" r:id="rId1"/>
  <rowBreaks count="9" manualBreakCount="9">
    <brk id="36" max="16383" man="1"/>
    <brk id="88" min="2" max="9" man="1"/>
    <brk id="138" max="16383" man="1"/>
    <brk id="183" min="2" max="9" man="1"/>
    <brk id="220" min="2" max="9" man="1"/>
    <brk id="250" max="16383" man="1"/>
    <brk id="298" min="2" max="9" man="1"/>
    <brk id="329" max="16383" man="1"/>
    <brk id="360" min="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Sch M-1.1-G</vt:lpstr>
      <vt:lpstr>Sch M-1.2-G</vt:lpstr>
      <vt:lpstr>Sch M-1.3 Pg.1</vt:lpstr>
      <vt:lpstr>Sch M-1.3 Pg. 2-11</vt:lpstr>
      <vt:lpstr>'Sch M-1.1-G'!Print_Area</vt:lpstr>
      <vt:lpstr>'Sch M-1.2-G'!Print_Area</vt:lpstr>
      <vt:lpstr>'Sch M-1.3 Pg. 2-11'!Print_Area</vt:lpstr>
      <vt:lpstr>'Sch M-1.3 Pg.1'!Print_Area</vt:lpstr>
      <vt:lpstr>'Sch M-1.3 Pg. 2-11'!Print_Titles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2018-10-01T13:57:47Z</dcterms:created>
  <dcterms:modified xsi:type="dcterms:W3CDTF">2018-10-01T18:22:20Z</dcterms:modified>
</cp:coreProperties>
</file>