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600" tabRatio="638"/>
  </bookViews>
  <sheets>
    <sheet name="Exhibit DSS-5" sheetId="8" r:id="rId1"/>
  </sheets>
  <definedNames>
    <definedName name="_xlnm.Print_Area" localSheetId="0">'Exhibit DSS-5'!$A$1:$R$54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8" l="1"/>
  <c r="O4" i="8"/>
  <c r="K42" i="8" l="1"/>
  <c r="K38" i="8"/>
  <c r="K30" i="8"/>
  <c r="K29" i="8"/>
  <c r="K28" i="8"/>
  <c r="K27" i="8"/>
  <c r="K26" i="8"/>
  <c r="K25" i="8"/>
  <c r="K24" i="8"/>
  <c r="K23" i="8"/>
  <c r="K10" i="8"/>
  <c r="K9" i="8"/>
  <c r="K8" i="8"/>
  <c r="K7" i="8"/>
  <c r="K6" i="8"/>
  <c r="K5" i="8"/>
  <c r="K4" i="8"/>
  <c r="E38" i="8"/>
  <c r="E30" i="8"/>
  <c r="E29" i="8"/>
  <c r="E28" i="8"/>
  <c r="E27" i="8"/>
  <c r="E16" i="8"/>
  <c r="E14" i="8"/>
  <c r="E13" i="8"/>
  <c r="E12" i="8"/>
  <c r="E11" i="8"/>
  <c r="J45" i="8"/>
  <c r="K45" i="8" s="1"/>
  <c r="J43" i="8"/>
  <c r="K43" i="8" s="1"/>
  <c r="J42" i="8"/>
  <c r="J40" i="8"/>
  <c r="K40" i="8" s="1"/>
  <c r="J38" i="8"/>
  <c r="J37" i="8"/>
  <c r="K37" i="8" s="1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J29" i="8"/>
  <c r="J28" i="8"/>
  <c r="J27" i="8"/>
  <c r="J26" i="8"/>
  <c r="J25" i="8"/>
  <c r="J24" i="8"/>
  <c r="J23" i="8"/>
  <c r="J22" i="8"/>
  <c r="K22" i="8" s="1"/>
  <c r="J21" i="8"/>
  <c r="K21" i="8" s="1"/>
  <c r="J20" i="8"/>
  <c r="K20" i="8" s="1"/>
  <c r="J19" i="8"/>
  <c r="K19" i="8" s="1"/>
  <c r="J17" i="8"/>
  <c r="K17" i="8" s="1"/>
  <c r="J16" i="8"/>
  <c r="K16" i="8" s="1"/>
  <c r="J15" i="8"/>
  <c r="K15" i="8" s="1"/>
  <c r="J14" i="8"/>
  <c r="K14" i="8" s="1"/>
  <c r="J13" i="8"/>
  <c r="K13" i="8" s="1"/>
  <c r="J12" i="8"/>
  <c r="K12" i="8" s="1"/>
  <c r="J11" i="8"/>
  <c r="K11" i="8" s="1"/>
  <c r="J10" i="8"/>
  <c r="J9" i="8"/>
  <c r="J8" i="8"/>
  <c r="J7" i="8"/>
  <c r="J6" i="8"/>
  <c r="J5" i="8"/>
  <c r="J4" i="8"/>
  <c r="D45" i="8"/>
  <c r="E45" i="8" s="1"/>
  <c r="D42" i="8"/>
  <c r="E42" i="8" s="1"/>
  <c r="D40" i="8"/>
  <c r="E40" i="8" s="1"/>
  <c r="D38" i="8"/>
  <c r="D37" i="8"/>
  <c r="E37" i="8" s="1"/>
  <c r="D36" i="8"/>
  <c r="E36" i="8" s="1"/>
  <c r="D35" i="8"/>
  <c r="E35" i="8" s="1"/>
  <c r="D34" i="8"/>
  <c r="E34" i="8" s="1"/>
  <c r="D33" i="8"/>
  <c r="E33" i="8" s="1"/>
  <c r="D32" i="8"/>
  <c r="E32" i="8" s="1"/>
  <c r="D31" i="8"/>
  <c r="E31" i="8" s="1"/>
  <c r="D30" i="8"/>
  <c r="D29" i="8"/>
  <c r="D28" i="8"/>
  <c r="D27" i="8"/>
  <c r="D26" i="8"/>
  <c r="E26" i="8" s="1"/>
  <c r="D25" i="8"/>
  <c r="E25" i="8" s="1"/>
  <c r="D24" i="8"/>
  <c r="E24" i="8" s="1"/>
  <c r="D23" i="8"/>
  <c r="E23" i="8" s="1"/>
  <c r="D22" i="8"/>
  <c r="E22" i="8" s="1"/>
  <c r="D21" i="8"/>
  <c r="E21" i="8" s="1"/>
  <c r="D20" i="8"/>
  <c r="E20" i="8" s="1"/>
  <c r="D19" i="8"/>
  <c r="E19" i="8" s="1"/>
  <c r="D5" i="8"/>
  <c r="E5" i="8" s="1"/>
  <c r="D6" i="8"/>
  <c r="E6" i="8" s="1"/>
  <c r="D7" i="8"/>
  <c r="E7" i="8" s="1"/>
  <c r="D8" i="8"/>
  <c r="E8" i="8" s="1"/>
  <c r="D9" i="8"/>
  <c r="E9" i="8" s="1"/>
  <c r="D10" i="8"/>
  <c r="E10" i="8" s="1"/>
  <c r="D11" i="8"/>
  <c r="D12" i="8"/>
  <c r="D13" i="8"/>
  <c r="D14" i="8"/>
  <c r="D15" i="8"/>
  <c r="E15" i="8" s="1"/>
  <c r="D16" i="8"/>
  <c r="D17" i="8"/>
  <c r="E17" i="8" s="1"/>
  <c r="D4" i="8"/>
  <c r="E4" i="8" s="1"/>
  <c r="O42" i="8"/>
  <c r="O31" i="8"/>
  <c r="O22" i="8"/>
  <c r="I47" i="8"/>
  <c r="O10" i="8"/>
  <c r="O9" i="8"/>
  <c r="O8" i="8"/>
  <c r="O6" i="8"/>
  <c r="O5" i="8"/>
  <c r="O24" i="8"/>
  <c r="O21" i="8"/>
  <c r="O16" i="8"/>
  <c r="O14" i="8"/>
  <c r="O7" i="8"/>
  <c r="N33" i="8"/>
  <c r="N32" i="8"/>
  <c r="N31" i="8"/>
  <c r="N30" i="8"/>
  <c r="N29" i="8"/>
  <c r="N28" i="8"/>
  <c r="N20" i="8"/>
  <c r="N12" i="8"/>
  <c r="N13" i="8"/>
  <c r="N14" i="8"/>
  <c r="N15" i="8"/>
  <c r="N16" i="8"/>
  <c r="P16" i="8" s="1"/>
  <c r="Q16" i="8" s="1"/>
  <c r="N17" i="8"/>
  <c r="N27" i="8"/>
  <c r="N26" i="8"/>
  <c r="N25" i="8"/>
  <c r="N24" i="8"/>
  <c r="N23" i="8"/>
  <c r="N22" i="8"/>
  <c r="N21" i="8"/>
  <c r="B47" i="8"/>
  <c r="N10" i="8"/>
  <c r="O45" i="8"/>
  <c r="O50" i="8" s="1"/>
  <c r="N45" i="8"/>
  <c r="N50" i="8" s="1"/>
  <c r="N42" i="8"/>
  <c r="O40" i="8"/>
  <c r="O48" i="8" s="1"/>
  <c r="N40" i="8"/>
  <c r="N48" i="8" s="1"/>
  <c r="O38" i="8"/>
  <c r="N38" i="8"/>
  <c r="Q38" i="8" s="1"/>
  <c r="O37" i="8"/>
  <c r="N37" i="8"/>
  <c r="O36" i="8"/>
  <c r="N36" i="8"/>
  <c r="O35" i="8"/>
  <c r="N35" i="8"/>
  <c r="O34" i="8"/>
  <c r="N34" i="8"/>
  <c r="O33" i="8"/>
  <c r="O32" i="8"/>
  <c r="O30" i="8"/>
  <c r="O29" i="8"/>
  <c r="O28" i="8"/>
  <c r="O27" i="8"/>
  <c r="O26" i="8"/>
  <c r="O25" i="8"/>
  <c r="O23" i="8"/>
  <c r="P23" i="8" s="1"/>
  <c r="Q23" i="8" s="1"/>
  <c r="O19" i="8"/>
  <c r="N19" i="8"/>
  <c r="P19" i="8" s="1"/>
  <c r="Q19" i="8" s="1"/>
  <c r="O17" i="8"/>
  <c r="O15" i="8"/>
  <c r="O13" i="8"/>
  <c r="O12" i="8"/>
  <c r="P12" i="8" s="1"/>
  <c r="O11" i="8"/>
  <c r="N11" i="8"/>
  <c r="N9" i="8"/>
  <c r="N8" i="8"/>
  <c r="N5" i="8"/>
  <c r="N4" i="8"/>
  <c r="H50" i="8"/>
  <c r="J50" i="8" s="1"/>
  <c r="C50" i="8"/>
  <c r="D50" i="8" s="1"/>
  <c r="B50" i="8"/>
  <c r="I49" i="8"/>
  <c r="H49" i="8"/>
  <c r="I48" i="8"/>
  <c r="J48" i="8" s="1"/>
  <c r="H48" i="8"/>
  <c r="C48" i="8"/>
  <c r="B48" i="8"/>
  <c r="H47" i="8"/>
  <c r="J47" i="8" s="1"/>
  <c r="C46" i="8"/>
  <c r="B46" i="8"/>
  <c r="D48" i="8" l="1"/>
  <c r="E48" i="8" s="1"/>
  <c r="P35" i="8"/>
  <c r="Q35" i="8" s="1"/>
  <c r="P37" i="8"/>
  <c r="Q37" i="8" s="1"/>
  <c r="P48" i="8"/>
  <c r="P14" i="8"/>
  <c r="Q14" i="8" s="1"/>
  <c r="P5" i="8"/>
  <c r="Q5" i="8" s="1"/>
  <c r="P42" i="8"/>
  <c r="Q42" i="8" s="1"/>
  <c r="J49" i="8"/>
  <c r="K49" i="8" s="1"/>
  <c r="P13" i="8"/>
  <c r="P34" i="8"/>
  <c r="Q34" i="8" s="1"/>
  <c r="E50" i="8"/>
  <c r="P4" i="8"/>
  <c r="Q4" i="8" s="1"/>
  <c r="P9" i="8"/>
  <c r="Q9" i="8" s="1"/>
  <c r="K48" i="8"/>
  <c r="P36" i="8"/>
  <c r="K50" i="8"/>
  <c r="P24" i="8"/>
  <c r="Q24" i="8" s="1"/>
  <c r="P40" i="8"/>
  <c r="Q40" i="8" s="1"/>
  <c r="P17" i="8"/>
  <c r="P29" i="8"/>
  <c r="P21" i="8"/>
  <c r="Q21" i="8" s="1"/>
  <c r="P30" i="8"/>
  <c r="D46" i="8"/>
  <c r="E46" i="8" s="1"/>
  <c r="P22" i="8"/>
  <c r="Q22" i="8" s="1"/>
  <c r="P26" i="8"/>
  <c r="Q26" i="8" s="1"/>
  <c r="P15" i="8"/>
  <c r="Q15" i="8" s="1"/>
  <c r="P31" i="8"/>
  <c r="Q31" i="8" s="1"/>
  <c r="P45" i="8"/>
  <c r="Q45" i="8" s="1"/>
  <c r="P25" i="8"/>
  <c r="Q25" i="8" s="1"/>
  <c r="P10" i="8"/>
  <c r="Q10" i="8" s="1"/>
  <c r="P27" i="8"/>
  <c r="P28" i="8"/>
  <c r="P32" i="8"/>
  <c r="Q32" i="8" s="1"/>
  <c r="Q48" i="8"/>
  <c r="P33" i="8"/>
  <c r="Q33" i="8" s="1"/>
  <c r="P38" i="8"/>
  <c r="K47" i="8"/>
  <c r="Q13" i="8"/>
  <c r="Q12" i="8"/>
  <c r="P50" i="8"/>
  <c r="Q50" i="8" s="1"/>
  <c r="Q36" i="8"/>
  <c r="Q27" i="8"/>
  <c r="Q28" i="8"/>
  <c r="Q29" i="8"/>
  <c r="Q30" i="8"/>
  <c r="Q17" i="8"/>
  <c r="P8" i="8"/>
  <c r="Q8" i="8" s="1"/>
  <c r="P11" i="8"/>
  <c r="Q11" i="8" s="1"/>
  <c r="O20" i="8"/>
  <c r="P20" i="8" s="1"/>
  <c r="Q20" i="8" s="1"/>
  <c r="I46" i="8"/>
  <c r="I51" i="8"/>
  <c r="O46" i="8"/>
  <c r="C47" i="8"/>
  <c r="D47" i="8" s="1"/>
  <c r="E47" i="8" s="1"/>
  <c r="N47" i="8"/>
  <c r="H46" i="8"/>
  <c r="N7" i="8"/>
  <c r="N6" i="8"/>
  <c r="H51" i="8"/>
  <c r="O47" i="8" l="1"/>
  <c r="J46" i="8"/>
  <c r="K46" i="8" s="1"/>
  <c r="J51" i="8"/>
  <c r="K51" i="8" s="1"/>
  <c r="P47" i="8"/>
  <c r="Q47" i="8" s="1"/>
  <c r="P6" i="8"/>
  <c r="Q6" i="8" s="1"/>
  <c r="P7" i="8"/>
  <c r="Q7" i="8" s="1"/>
  <c r="N46" i="8"/>
  <c r="P46" i="8" s="1"/>
  <c r="Q46" i="8" s="1"/>
  <c r="E43" i="8" l="1"/>
  <c r="C49" i="8"/>
  <c r="O43" i="8" l="1"/>
  <c r="B49" i="8"/>
  <c r="N43" i="8"/>
  <c r="B51" i="8"/>
  <c r="D43" i="8"/>
  <c r="C51" i="8"/>
  <c r="D51" i="8" l="1"/>
  <c r="E51" i="8" s="1"/>
  <c r="N49" i="8"/>
  <c r="N51" i="8"/>
  <c r="P43" i="8"/>
  <c r="Q43" i="8" s="1"/>
  <c r="O49" i="8"/>
  <c r="O51" i="8"/>
  <c r="D49" i="8"/>
  <c r="E49" i="8" s="1"/>
  <c r="P49" i="8" l="1"/>
  <c r="Q49" i="8"/>
  <c r="P51" i="8"/>
  <c r="Q51" i="8" s="1"/>
</calcChain>
</file>

<file path=xl/sharedStrings.xml><?xml version="1.0" encoding="utf-8"?>
<sst xmlns="http://schemas.openxmlformats.org/spreadsheetml/2006/main" count="219" uniqueCount="66">
  <si>
    <t>Brown 1</t>
  </si>
  <si>
    <t>Brown 10</t>
  </si>
  <si>
    <t>Brown 11</t>
  </si>
  <si>
    <t>Brown 2</t>
  </si>
  <si>
    <t>Brown 3</t>
  </si>
  <si>
    <t>Brown 5</t>
  </si>
  <si>
    <t>Brown 6</t>
  </si>
  <si>
    <t>Brown 7</t>
  </si>
  <si>
    <t>Brown 8</t>
  </si>
  <si>
    <t>Brown 9</t>
  </si>
  <si>
    <t>Brown Solar</t>
  </si>
  <si>
    <t>Dix Dam</t>
  </si>
  <si>
    <t>Ghent 1</t>
  </si>
  <si>
    <t>Ghent 2</t>
  </si>
  <si>
    <t>Ghent 3</t>
  </si>
  <si>
    <t>Ghent 4</t>
  </si>
  <si>
    <t>Haefling</t>
  </si>
  <si>
    <t>Trimble County 2</t>
  </si>
  <si>
    <t>Cane Run 11</t>
  </si>
  <si>
    <t>Mill Creek 1</t>
  </si>
  <si>
    <t>Mill Creek 2</t>
  </si>
  <si>
    <t>Mill Creek 3</t>
  </si>
  <si>
    <t>Mill Creek 4</t>
  </si>
  <si>
    <t>Ohio Falls</t>
  </si>
  <si>
    <t>Trimble County 1</t>
  </si>
  <si>
    <t>Zorn 1</t>
  </si>
  <si>
    <t>OVEC</t>
  </si>
  <si>
    <t>N/A</t>
  </si>
  <si>
    <t>Grand Total</t>
  </si>
  <si>
    <t>Cane Run 7</t>
  </si>
  <si>
    <t>Trimble County 10</t>
  </si>
  <si>
    <t>Trimble County 5</t>
  </si>
  <si>
    <t>Trimble County 6</t>
  </si>
  <si>
    <t>Trimble County 7</t>
  </si>
  <si>
    <t>Trimble County 8</t>
  </si>
  <si>
    <t>Trimble County 9</t>
  </si>
  <si>
    <t>Paddy's Run 11</t>
  </si>
  <si>
    <t>Paddy's Run 12</t>
  </si>
  <si>
    <t>Paddy's Run 13</t>
  </si>
  <si>
    <t>SCCT</t>
  </si>
  <si>
    <t>Coal</t>
  </si>
  <si>
    <t>NGCC</t>
  </si>
  <si>
    <t>Solar</t>
  </si>
  <si>
    <t>Hydro</t>
  </si>
  <si>
    <t>Total Coal</t>
  </si>
  <si>
    <t>Total SCCT</t>
  </si>
  <si>
    <t>Total NGCC</t>
  </si>
  <si>
    <t>Total Hydro</t>
  </si>
  <si>
    <t>Total Solar</t>
  </si>
  <si>
    <t>GWh</t>
  </si>
  <si>
    <r>
      <t>1</t>
    </r>
    <r>
      <rPr>
        <sz val="12"/>
        <color theme="1"/>
        <rFont val="Times New Roman"/>
        <family val="1"/>
      </rPr>
      <t xml:space="preserve"> Generation volumes reflect KU’s ownership share of the unit.  “N/A” is shown for units with no KU ownership share.</t>
    </r>
  </si>
  <si>
    <r>
      <t>2</t>
    </r>
    <r>
      <rPr>
        <sz val="12"/>
        <color theme="1"/>
        <rFont val="Times New Roman"/>
        <family val="1"/>
      </rPr>
      <t xml:space="preserve"> Capacity Purchase and Tolling Agreement with Bluegrass Generation/EKPC</t>
    </r>
  </si>
  <si>
    <r>
      <t>3</t>
    </r>
    <r>
      <rPr>
        <sz val="12"/>
        <color theme="1"/>
        <rFont val="Times New Roman"/>
        <family val="1"/>
      </rPr>
      <t xml:space="preserve"> Generation volumes reflect LG&amp;E’s ownership share of the unit.  “N/A” is shown for units with no LG&amp;E ownership share.</t>
    </r>
  </si>
  <si>
    <r>
      <t>5</t>
    </r>
    <r>
      <rPr>
        <sz val="12"/>
        <color theme="1"/>
        <rFont val="Times New Roman"/>
        <family val="1"/>
      </rPr>
      <t xml:space="preserve"> Generation volumes reflect the Companies’ ownership share of the unit.</t>
    </r>
  </si>
  <si>
    <r>
      <t>4</t>
    </r>
    <r>
      <rPr>
        <sz val="12"/>
        <color theme="1"/>
        <rFont val="Times New Roman"/>
        <family val="1"/>
      </rPr>
      <t xml:space="preserve"> Capacity Purchase and Tolling Agreement with Bluegrass Generation/EKPC</t>
    </r>
  </si>
  <si>
    <r>
      <t>6</t>
    </r>
    <r>
      <rPr>
        <sz val="12"/>
        <color theme="1"/>
        <rFont val="Times New Roman"/>
        <family val="1"/>
      </rPr>
      <t xml:space="preserve"> Capacity Purchase and Tolling Agreement with Bluegrass Generation/EKPC</t>
    </r>
  </si>
  <si>
    <t>Base Period</t>
  </si>
  <si>
    <t>Difference</t>
  </si>
  <si>
    <t>% Difference</t>
  </si>
  <si>
    <t>Forecasted Test Period</t>
  </si>
  <si>
    <r>
      <t>Generation Differences by Unit, Base Period vs. Forecasted Test Period, KU</t>
    </r>
    <r>
      <rPr>
        <vertAlign val="superscript"/>
        <sz val="13.8"/>
        <color theme="1"/>
        <rFont val="Times New Roman"/>
        <family val="1"/>
      </rPr>
      <t>1</t>
    </r>
  </si>
  <si>
    <r>
      <t>Generation Differences by Unit, Base Period vs. Forecasted Test Period, LG&amp;E</t>
    </r>
    <r>
      <rPr>
        <vertAlign val="superscript"/>
        <sz val="13.8"/>
        <color theme="1"/>
        <rFont val="Times New Roman"/>
        <family val="1"/>
      </rPr>
      <t>3</t>
    </r>
  </si>
  <si>
    <r>
      <t>Generation Differences by Unit, Base Period vs. Forecasted Test Period, Combined Company</t>
    </r>
    <r>
      <rPr>
        <vertAlign val="superscript"/>
        <sz val="13.8"/>
        <color theme="1"/>
        <rFont val="Times New Roman"/>
        <family val="1"/>
      </rPr>
      <t>5</t>
    </r>
  </si>
  <si>
    <r>
      <t>Bluegrass/EKPC</t>
    </r>
    <r>
      <rPr>
        <vertAlign val="superscript"/>
        <sz val="13.8"/>
        <color theme="1"/>
        <rFont val="Times New Roman"/>
        <family val="1"/>
      </rPr>
      <t>2</t>
    </r>
  </si>
  <si>
    <r>
      <t>Bluegrass/EKPC</t>
    </r>
    <r>
      <rPr>
        <vertAlign val="superscript"/>
        <sz val="13.8"/>
        <color theme="1"/>
        <rFont val="Times New Roman"/>
        <family val="1"/>
      </rPr>
      <t>4</t>
    </r>
  </si>
  <si>
    <r>
      <t>Bluegrass/EKPC</t>
    </r>
    <r>
      <rPr>
        <vertAlign val="superscript"/>
        <sz val="13.8"/>
        <color theme="1"/>
        <rFont val="Times New Roman"/>
        <family val="1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</si>
</sst>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3.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view="pageBreakPreview" zoomScale="115" zoomScaleNormal="100" zoomScaleSheetLayoutView="115" workbookViewId="0">
      <selection sqref="A1:F1"/>
    </sheetView>
  </sheetViews>
  <sheetFormatPr defaultColWidth="17.5703125" defaultRowHeight="15.75" x14ac:dyDescent="0.25"/>
  <cols>
    <col min="1" max="1" width="19.7109375" style="1" bestFit="1" customWidth="1"/>
    <col min="2" max="2" width="12" style="1" bestFit="1" customWidth="1"/>
    <col min="3" max="3" width="11.5703125" style="1" bestFit="1" customWidth="1"/>
    <col min="4" max="4" width="10.5703125" style="1" bestFit="1" customWidth="1"/>
    <col min="5" max="5" width="13" style="1" bestFit="1" customWidth="1"/>
    <col min="6" max="6" width="38.140625" style="1" customWidth="1"/>
    <col min="7" max="7" width="19.7109375" style="1" bestFit="1" customWidth="1"/>
    <col min="8" max="8" width="12" style="1" bestFit="1" customWidth="1"/>
    <col min="9" max="9" width="11.5703125" style="1" bestFit="1" customWidth="1"/>
    <col min="10" max="10" width="10.5703125" style="1" bestFit="1" customWidth="1"/>
    <col min="11" max="11" width="13" style="1" bestFit="1" customWidth="1"/>
    <col min="12" max="12" width="46.85546875" style="1" customWidth="1"/>
    <col min="13" max="13" width="19.7109375" style="1" bestFit="1" customWidth="1"/>
    <col min="14" max="14" width="12" style="2" bestFit="1" customWidth="1"/>
    <col min="15" max="15" width="11.5703125" style="2" bestFit="1" customWidth="1"/>
    <col min="16" max="16" width="10.5703125" style="2" bestFit="1" customWidth="1"/>
    <col min="17" max="17" width="13" style="2" bestFit="1" customWidth="1"/>
    <col min="18" max="18" width="19.85546875" style="1" customWidth="1"/>
    <col min="19" max="16384" width="17.5703125" style="1"/>
  </cols>
  <sheetData>
    <row r="1" spans="1:18" ht="21" x14ac:dyDescent="0.25">
      <c r="A1" s="12" t="s">
        <v>60</v>
      </c>
      <c r="B1" s="12"/>
      <c r="C1" s="12"/>
      <c r="D1" s="12"/>
      <c r="E1" s="12"/>
      <c r="F1" s="12"/>
      <c r="G1" s="12" t="s">
        <v>61</v>
      </c>
      <c r="H1" s="12"/>
      <c r="I1" s="12"/>
      <c r="J1" s="12"/>
      <c r="K1" s="12"/>
      <c r="L1" s="12"/>
      <c r="M1" s="13" t="s">
        <v>62</v>
      </c>
      <c r="N1" s="13"/>
      <c r="O1" s="13"/>
      <c r="P1" s="13"/>
      <c r="Q1" s="13"/>
      <c r="R1" s="13"/>
    </row>
    <row r="2" spans="1:18" ht="31.5" x14ac:dyDescent="0.25">
      <c r="A2" s="3" t="s">
        <v>49</v>
      </c>
      <c r="B2" s="2" t="s">
        <v>56</v>
      </c>
      <c r="C2" s="11" t="s">
        <v>59</v>
      </c>
      <c r="D2" s="2" t="s">
        <v>57</v>
      </c>
      <c r="E2" s="2" t="s">
        <v>58</v>
      </c>
      <c r="G2" s="3" t="s">
        <v>49</v>
      </c>
      <c r="H2" s="2" t="s">
        <v>56</v>
      </c>
      <c r="I2" s="11" t="s">
        <v>59</v>
      </c>
      <c r="J2" s="2" t="s">
        <v>57</v>
      </c>
      <c r="K2" s="2" t="s">
        <v>58</v>
      </c>
      <c r="M2" s="3" t="s">
        <v>49</v>
      </c>
      <c r="N2" s="2" t="s">
        <v>56</v>
      </c>
      <c r="O2" s="11" t="s">
        <v>59</v>
      </c>
      <c r="P2" s="2" t="s">
        <v>57</v>
      </c>
      <c r="Q2" s="2" t="s">
        <v>58</v>
      </c>
    </row>
    <row r="3" spans="1:18" x14ac:dyDescent="0.25">
      <c r="A3" s="4" t="s">
        <v>40</v>
      </c>
      <c r="B3" s="5"/>
      <c r="C3" s="5"/>
      <c r="D3" s="5"/>
      <c r="E3" s="5"/>
      <c r="G3" s="4" t="s">
        <v>40</v>
      </c>
      <c r="H3" s="6"/>
      <c r="I3" s="6"/>
      <c r="J3" s="6"/>
      <c r="K3" s="6"/>
      <c r="M3" s="4" t="s">
        <v>40</v>
      </c>
      <c r="N3" s="5"/>
      <c r="O3" s="5"/>
      <c r="P3" s="5"/>
      <c r="Q3" s="5"/>
    </row>
    <row r="4" spans="1:18" x14ac:dyDescent="0.25">
      <c r="A4" s="7" t="s">
        <v>0</v>
      </c>
      <c r="B4" s="5">
        <v>320.39099999999996</v>
      </c>
      <c r="C4" s="5">
        <v>0</v>
      </c>
      <c r="D4" s="8">
        <f>IFERROR(C4-B4,"")</f>
        <v>-320.39099999999996</v>
      </c>
      <c r="E4" s="9">
        <f>IFERROR(IF(ROUND(B4,0)=0,0,D4/B4),"")</f>
        <v>-1</v>
      </c>
      <c r="G4" s="7" t="s">
        <v>0</v>
      </c>
      <c r="H4" s="5" t="s">
        <v>27</v>
      </c>
      <c r="I4" s="5" t="s">
        <v>27</v>
      </c>
      <c r="J4" s="8" t="str">
        <f t="shared" ref="J4:J17" si="0">IFERROR(I4-H4,"")</f>
        <v/>
      </c>
      <c r="K4" s="9" t="str">
        <f t="shared" ref="K4:K17" si="1">IFERROR(IF(ROUND(H4,0)=0,0,J4/H4),"")</f>
        <v/>
      </c>
      <c r="M4" s="7" t="s">
        <v>0</v>
      </c>
      <c r="N4" s="5">
        <f>IFERROR(VALUE(B4+H4),IFERROR(VALUE(B4),IFERROR(VALUE(H4),0)))</f>
        <v>320.39099999999996</v>
      </c>
      <c r="O4" s="5">
        <f>IFERROR(VALUE(C4+I4),IFERROR(VALUE(C4),IFERROR(VALUE(I4),0)))</f>
        <v>0</v>
      </c>
      <c r="P4" s="8">
        <f>IFERROR(O4-N4,"")</f>
        <v>-320.39099999999996</v>
      </c>
      <c r="Q4" s="9">
        <f t="shared" ref="Q4:Q17" si="2">IFERROR(IF(ROUND(N4,0)=0,0,P4/N4),"")</f>
        <v>-1</v>
      </c>
    </row>
    <row r="5" spans="1:18" x14ac:dyDescent="0.25">
      <c r="A5" s="7" t="s">
        <v>3</v>
      </c>
      <c r="B5" s="5">
        <v>660.93000000000006</v>
      </c>
      <c r="C5" s="5">
        <v>0</v>
      </c>
      <c r="D5" s="8">
        <f t="shared" ref="D5:D17" si="3">IFERROR(C5-B5,"")</f>
        <v>-660.93000000000006</v>
      </c>
      <c r="E5" s="9">
        <f t="shared" ref="E5:E17" si="4">IFERROR(IF(ROUND(B5,0)=0,0,D5/B5),"")</f>
        <v>-1</v>
      </c>
      <c r="G5" s="7" t="s">
        <v>3</v>
      </c>
      <c r="H5" s="5" t="s">
        <v>27</v>
      </c>
      <c r="I5" s="5" t="s">
        <v>27</v>
      </c>
      <c r="J5" s="8" t="str">
        <f t="shared" si="0"/>
        <v/>
      </c>
      <c r="K5" s="9" t="str">
        <f t="shared" si="1"/>
        <v/>
      </c>
      <c r="M5" s="7" t="s">
        <v>3</v>
      </c>
      <c r="N5" s="5">
        <f t="shared" ref="N5:N17" si="5">IFERROR(VALUE(B5+H5),IFERROR(VALUE(B5),IFERROR(VALUE(H5),0)))</f>
        <v>660.93000000000006</v>
      </c>
      <c r="O5" s="5">
        <f t="shared" ref="O5:O17" si="6">IFERROR(VALUE(C5+I5),IFERROR(VALUE(C5),IFERROR(VALUE(I5),0)))</f>
        <v>0</v>
      </c>
      <c r="P5" s="8">
        <f t="shared" ref="P5:P17" si="7">IFERROR(O5-N5,"")</f>
        <v>-660.93000000000006</v>
      </c>
      <c r="Q5" s="9">
        <f t="shared" si="2"/>
        <v>-1</v>
      </c>
    </row>
    <row r="6" spans="1:18" x14ac:dyDescent="0.25">
      <c r="A6" s="7" t="s">
        <v>4</v>
      </c>
      <c r="B6" s="5">
        <v>1259.7060000000001</v>
      </c>
      <c r="C6" s="5">
        <v>669.99</v>
      </c>
      <c r="D6" s="8">
        <f t="shared" si="3"/>
        <v>-589.71600000000012</v>
      </c>
      <c r="E6" s="9">
        <f t="shared" si="4"/>
        <v>-0.46813780358274076</v>
      </c>
      <c r="G6" s="7" t="s">
        <v>4</v>
      </c>
      <c r="H6" s="5" t="s">
        <v>27</v>
      </c>
      <c r="I6" s="5" t="s">
        <v>27</v>
      </c>
      <c r="J6" s="8" t="str">
        <f t="shared" si="0"/>
        <v/>
      </c>
      <c r="K6" s="9" t="str">
        <f t="shared" si="1"/>
        <v/>
      </c>
      <c r="M6" s="7" t="s">
        <v>4</v>
      </c>
      <c r="N6" s="5">
        <f t="shared" si="5"/>
        <v>1259.7060000000001</v>
      </c>
      <c r="O6" s="5">
        <f t="shared" si="6"/>
        <v>669.99</v>
      </c>
      <c r="P6" s="8">
        <f t="shared" si="7"/>
        <v>-589.71600000000012</v>
      </c>
      <c r="Q6" s="9">
        <f t="shared" si="2"/>
        <v>-0.46813780358274076</v>
      </c>
    </row>
    <row r="7" spans="1:18" x14ac:dyDescent="0.25">
      <c r="A7" s="7" t="s">
        <v>12</v>
      </c>
      <c r="B7" s="5">
        <v>2897.7370000000001</v>
      </c>
      <c r="C7" s="5">
        <v>2661.54</v>
      </c>
      <c r="D7" s="8">
        <f t="shared" si="3"/>
        <v>-236.19700000000012</v>
      </c>
      <c r="E7" s="9">
        <f t="shared" si="4"/>
        <v>-8.1510847947898687E-2</v>
      </c>
      <c r="G7" s="7" t="s">
        <v>12</v>
      </c>
      <c r="H7" s="5" t="s">
        <v>27</v>
      </c>
      <c r="I7" s="5" t="s">
        <v>27</v>
      </c>
      <c r="J7" s="8" t="str">
        <f t="shared" si="0"/>
        <v/>
      </c>
      <c r="K7" s="9" t="str">
        <f t="shared" si="1"/>
        <v/>
      </c>
      <c r="M7" s="7" t="s">
        <v>12</v>
      </c>
      <c r="N7" s="5">
        <f t="shared" si="5"/>
        <v>2897.7370000000001</v>
      </c>
      <c r="O7" s="5">
        <f t="shared" si="6"/>
        <v>2661.54</v>
      </c>
      <c r="P7" s="8">
        <f t="shared" si="7"/>
        <v>-236.19700000000012</v>
      </c>
      <c r="Q7" s="9">
        <f t="shared" si="2"/>
        <v>-8.1510847947898687E-2</v>
      </c>
    </row>
    <row r="8" spans="1:18" x14ac:dyDescent="0.25">
      <c r="A8" s="7" t="s">
        <v>13</v>
      </c>
      <c r="B8" s="5">
        <v>3241.3490000000002</v>
      </c>
      <c r="C8" s="5">
        <v>2866.14</v>
      </c>
      <c r="D8" s="8">
        <f t="shared" si="3"/>
        <v>-375.20900000000029</v>
      </c>
      <c r="E8" s="9">
        <f t="shared" si="4"/>
        <v>-0.11575705053667479</v>
      </c>
      <c r="G8" s="7" t="s">
        <v>13</v>
      </c>
      <c r="H8" s="5" t="s">
        <v>27</v>
      </c>
      <c r="I8" s="5" t="s">
        <v>27</v>
      </c>
      <c r="J8" s="8" t="str">
        <f t="shared" si="0"/>
        <v/>
      </c>
      <c r="K8" s="9" t="str">
        <f t="shared" si="1"/>
        <v/>
      </c>
      <c r="M8" s="7" t="s">
        <v>13</v>
      </c>
      <c r="N8" s="5">
        <f t="shared" si="5"/>
        <v>3241.3490000000002</v>
      </c>
      <c r="O8" s="5">
        <f t="shared" si="6"/>
        <v>2866.14</v>
      </c>
      <c r="P8" s="8">
        <f t="shared" si="7"/>
        <v>-375.20900000000029</v>
      </c>
      <c r="Q8" s="9">
        <f t="shared" si="2"/>
        <v>-0.11575705053667479</v>
      </c>
    </row>
    <row r="9" spans="1:18" x14ac:dyDescent="0.25">
      <c r="A9" s="7" t="s">
        <v>14</v>
      </c>
      <c r="B9" s="5">
        <v>2275.558</v>
      </c>
      <c r="C9" s="5">
        <v>2255.5699999999997</v>
      </c>
      <c r="D9" s="8">
        <f t="shared" si="3"/>
        <v>-19.988000000000284</v>
      </c>
      <c r="E9" s="9">
        <f t="shared" si="4"/>
        <v>-8.783779626799354E-3</v>
      </c>
      <c r="G9" s="7" t="s">
        <v>14</v>
      </c>
      <c r="H9" s="5" t="s">
        <v>27</v>
      </c>
      <c r="I9" s="5" t="s">
        <v>27</v>
      </c>
      <c r="J9" s="8" t="str">
        <f t="shared" si="0"/>
        <v/>
      </c>
      <c r="K9" s="9" t="str">
        <f t="shared" si="1"/>
        <v/>
      </c>
      <c r="M9" s="7" t="s">
        <v>14</v>
      </c>
      <c r="N9" s="5">
        <f t="shared" si="5"/>
        <v>2275.558</v>
      </c>
      <c r="O9" s="5">
        <f t="shared" si="6"/>
        <v>2255.5699999999997</v>
      </c>
      <c r="P9" s="8">
        <f t="shared" si="7"/>
        <v>-19.988000000000284</v>
      </c>
      <c r="Q9" s="9">
        <f t="shared" si="2"/>
        <v>-8.783779626799354E-3</v>
      </c>
    </row>
    <row r="10" spans="1:18" x14ac:dyDescent="0.25">
      <c r="A10" s="7" t="s">
        <v>15</v>
      </c>
      <c r="B10" s="5">
        <v>2713.9709999999995</v>
      </c>
      <c r="C10" s="5">
        <v>2431.5500000000002</v>
      </c>
      <c r="D10" s="8">
        <f t="shared" si="3"/>
        <v>-282.42099999999937</v>
      </c>
      <c r="E10" s="9">
        <f t="shared" si="4"/>
        <v>-0.10406190780962635</v>
      </c>
      <c r="G10" s="7" t="s">
        <v>15</v>
      </c>
      <c r="H10" s="5" t="s">
        <v>27</v>
      </c>
      <c r="I10" s="5" t="s">
        <v>27</v>
      </c>
      <c r="J10" s="8" t="str">
        <f t="shared" si="0"/>
        <v/>
      </c>
      <c r="K10" s="9" t="str">
        <f t="shared" si="1"/>
        <v/>
      </c>
      <c r="M10" s="7" t="s">
        <v>15</v>
      </c>
      <c r="N10" s="5">
        <f t="shared" si="5"/>
        <v>2713.9709999999995</v>
      </c>
      <c r="O10" s="5">
        <f t="shared" si="6"/>
        <v>2431.5500000000002</v>
      </c>
      <c r="P10" s="8">
        <f t="shared" si="7"/>
        <v>-282.42099999999937</v>
      </c>
      <c r="Q10" s="9">
        <f t="shared" si="2"/>
        <v>-0.10406190780962635</v>
      </c>
    </row>
    <row r="11" spans="1:18" x14ac:dyDescent="0.25">
      <c r="A11" s="7" t="s">
        <v>19</v>
      </c>
      <c r="B11" s="5" t="s">
        <v>27</v>
      </c>
      <c r="C11" s="5" t="s">
        <v>27</v>
      </c>
      <c r="D11" s="8" t="str">
        <f t="shared" si="3"/>
        <v/>
      </c>
      <c r="E11" s="9" t="str">
        <f t="shared" si="4"/>
        <v/>
      </c>
      <c r="G11" s="7" t="s">
        <v>19</v>
      </c>
      <c r="H11" s="5">
        <v>1990.0840000000001</v>
      </c>
      <c r="I11" s="5">
        <v>1814.49</v>
      </c>
      <c r="J11" s="8">
        <f t="shared" si="0"/>
        <v>-175.59400000000005</v>
      </c>
      <c r="K11" s="9">
        <f t="shared" si="1"/>
        <v>-8.8234466484831825E-2</v>
      </c>
      <c r="M11" s="7" t="s">
        <v>19</v>
      </c>
      <c r="N11" s="5">
        <f t="shared" si="5"/>
        <v>1990.0840000000001</v>
      </c>
      <c r="O11" s="5">
        <f t="shared" si="6"/>
        <v>1814.49</v>
      </c>
      <c r="P11" s="8">
        <f t="shared" si="7"/>
        <v>-175.59400000000005</v>
      </c>
      <c r="Q11" s="9">
        <f t="shared" si="2"/>
        <v>-8.8234466484831825E-2</v>
      </c>
    </row>
    <row r="12" spans="1:18" x14ac:dyDescent="0.25">
      <c r="A12" s="7" t="s">
        <v>20</v>
      </c>
      <c r="B12" s="5" t="s">
        <v>27</v>
      </c>
      <c r="C12" s="5" t="s">
        <v>27</v>
      </c>
      <c r="D12" s="8" t="str">
        <f t="shared" si="3"/>
        <v/>
      </c>
      <c r="E12" s="9" t="str">
        <f t="shared" si="4"/>
        <v/>
      </c>
      <c r="G12" s="7" t="s">
        <v>20</v>
      </c>
      <c r="H12" s="5">
        <v>1490.1610000000001</v>
      </c>
      <c r="I12" s="5">
        <v>1652.54</v>
      </c>
      <c r="J12" s="8">
        <f t="shared" si="0"/>
        <v>162.37899999999991</v>
      </c>
      <c r="K12" s="9">
        <f t="shared" si="1"/>
        <v>0.10896742029888039</v>
      </c>
      <c r="M12" s="7" t="s">
        <v>20</v>
      </c>
      <c r="N12" s="5">
        <f t="shared" si="5"/>
        <v>1490.1610000000001</v>
      </c>
      <c r="O12" s="5">
        <f t="shared" si="6"/>
        <v>1652.54</v>
      </c>
      <c r="P12" s="8">
        <f t="shared" si="7"/>
        <v>162.37899999999991</v>
      </c>
      <c r="Q12" s="9">
        <f t="shared" si="2"/>
        <v>0.10896742029888039</v>
      </c>
    </row>
    <row r="13" spans="1:18" x14ac:dyDescent="0.25">
      <c r="A13" s="7" t="s">
        <v>21</v>
      </c>
      <c r="B13" s="5" t="s">
        <v>27</v>
      </c>
      <c r="C13" s="5" t="s">
        <v>27</v>
      </c>
      <c r="D13" s="8" t="str">
        <f t="shared" si="3"/>
        <v/>
      </c>
      <c r="E13" s="9" t="str">
        <f t="shared" si="4"/>
        <v/>
      </c>
      <c r="G13" s="7" t="s">
        <v>21</v>
      </c>
      <c r="H13" s="5">
        <v>2475.9139999999998</v>
      </c>
      <c r="I13" s="5">
        <v>2022.93</v>
      </c>
      <c r="J13" s="8">
        <f t="shared" si="0"/>
        <v>-452.9839999999997</v>
      </c>
      <c r="K13" s="9">
        <f t="shared" si="1"/>
        <v>-0.18295627392550781</v>
      </c>
      <c r="M13" s="7" t="s">
        <v>21</v>
      </c>
      <c r="N13" s="5">
        <f t="shared" si="5"/>
        <v>2475.9139999999998</v>
      </c>
      <c r="O13" s="5">
        <f t="shared" si="6"/>
        <v>2022.93</v>
      </c>
      <c r="P13" s="8">
        <f t="shared" si="7"/>
        <v>-452.9839999999997</v>
      </c>
      <c r="Q13" s="9">
        <f t="shared" si="2"/>
        <v>-0.18295627392550781</v>
      </c>
    </row>
    <row r="14" spans="1:18" x14ac:dyDescent="0.25">
      <c r="A14" s="7" t="s">
        <v>22</v>
      </c>
      <c r="B14" s="5" t="s">
        <v>27</v>
      </c>
      <c r="C14" s="5" t="s">
        <v>27</v>
      </c>
      <c r="D14" s="8" t="str">
        <f t="shared" si="3"/>
        <v/>
      </c>
      <c r="E14" s="9" t="str">
        <f t="shared" si="4"/>
        <v/>
      </c>
      <c r="G14" s="7" t="s">
        <v>22</v>
      </c>
      <c r="H14" s="5">
        <v>2640.509</v>
      </c>
      <c r="I14" s="5">
        <v>3020.1899999999996</v>
      </c>
      <c r="J14" s="8">
        <f t="shared" si="0"/>
        <v>379.68099999999959</v>
      </c>
      <c r="K14" s="9">
        <f t="shared" si="1"/>
        <v>0.14379083729689979</v>
      </c>
      <c r="M14" s="7" t="s">
        <v>22</v>
      </c>
      <c r="N14" s="5">
        <f t="shared" si="5"/>
        <v>2640.509</v>
      </c>
      <c r="O14" s="5">
        <f t="shared" si="6"/>
        <v>3020.1899999999996</v>
      </c>
      <c r="P14" s="8">
        <f t="shared" si="7"/>
        <v>379.68099999999959</v>
      </c>
      <c r="Q14" s="9">
        <f t="shared" si="2"/>
        <v>0.14379083729689979</v>
      </c>
    </row>
    <row r="15" spans="1:18" x14ac:dyDescent="0.25">
      <c r="A15" s="7" t="s">
        <v>26</v>
      </c>
      <c r="B15" s="5">
        <v>242.54510455104554</v>
      </c>
      <c r="C15" s="5">
        <v>236.07000000000002</v>
      </c>
      <c r="D15" s="8">
        <f t="shared" si="3"/>
        <v>-6.4751045510455185</v>
      </c>
      <c r="E15" s="9">
        <f t="shared" si="4"/>
        <v>-2.669649656723037E-2</v>
      </c>
      <c r="G15" s="7" t="s">
        <v>26</v>
      </c>
      <c r="H15" s="5">
        <v>557.71889544895453</v>
      </c>
      <c r="I15" s="5">
        <v>544.49</v>
      </c>
      <c r="J15" s="8">
        <f t="shared" si="0"/>
        <v>-13.228895448954518</v>
      </c>
      <c r="K15" s="9">
        <f t="shared" si="1"/>
        <v>-2.3719647221752231E-2</v>
      </c>
      <c r="M15" s="7" t="s">
        <v>26</v>
      </c>
      <c r="N15" s="5">
        <f t="shared" si="5"/>
        <v>800.26400000000012</v>
      </c>
      <c r="O15" s="5">
        <f t="shared" si="6"/>
        <v>780.56000000000006</v>
      </c>
      <c r="P15" s="8">
        <f t="shared" si="7"/>
        <v>-19.704000000000065</v>
      </c>
      <c r="Q15" s="9">
        <f t="shared" si="2"/>
        <v>-2.4621874781322241E-2</v>
      </c>
    </row>
    <row r="16" spans="1:18" x14ac:dyDescent="0.25">
      <c r="A16" s="7" t="s">
        <v>24</v>
      </c>
      <c r="B16" s="5" t="s">
        <v>27</v>
      </c>
      <c r="C16" s="5" t="s">
        <v>27</v>
      </c>
      <c r="D16" s="8" t="str">
        <f t="shared" si="3"/>
        <v/>
      </c>
      <c r="E16" s="9" t="str">
        <f t="shared" si="4"/>
        <v/>
      </c>
      <c r="G16" s="7" t="s">
        <v>24</v>
      </c>
      <c r="H16" s="5">
        <v>2517.6270000000004</v>
      </c>
      <c r="I16" s="5">
        <v>2318.34</v>
      </c>
      <c r="J16" s="8">
        <f t="shared" si="0"/>
        <v>-199.28700000000026</v>
      </c>
      <c r="K16" s="9">
        <f t="shared" si="1"/>
        <v>-7.9156682066088516E-2</v>
      </c>
      <c r="M16" s="7" t="s">
        <v>24</v>
      </c>
      <c r="N16" s="5">
        <f t="shared" si="5"/>
        <v>2517.6270000000004</v>
      </c>
      <c r="O16" s="5">
        <f t="shared" si="6"/>
        <v>2318.34</v>
      </c>
      <c r="P16" s="8">
        <f t="shared" si="7"/>
        <v>-199.28700000000026</v>
      </c>
      <c r="Q16" s="9">
        <f t="shared" si="2"/>
        <v>-7.9156682066088516E-2</v>
      </c>
    </row>
    <row r="17" spans="1:17" x14ac:dyDescent="0.25">
      <c r="A17" s="7" t="s">
        <v>17</v>
      </c>
      <c r="B17" s="5">
        <v>2384.94</v>
      </c>
      <c r="C17" s="5">
        <v>2790.6499999999996</v>
      </c>
      <c r="D17" s="8">
        <f t="shared" si="3"/>
        <v>405.70999999999958</v>
      </c>
      <c r="E17" s="9">
        <f t="shared" si="4"/>
        <v>0.17011329425478192</v>
      </c>
      <c r="G17" s="7" t="s">
        <v>17</v>
      </c>
      <c r="H17" s="5">
        <v>559.41899999999998</v>
      </c>
      <c r="I17" s="5">
        <v>654.59999999999991</v>
      </c>
      <c r="J17" s="8">
        <f t="shared" si="0"/>
        <v>95.180999999999926</v>
      </c>
      <c r="K17" s="9">
        <f t="shared" si="1"/>
        <v>0.17014259437023041</v>
      </c>
      <c r="M17" s="7" t="s">
        <v>17</v>
      </c>
      <c r="N17" s="5">
        <f t="shared" si="5"/>
        <v>2944.3589999999999</v>
      </c>
      <c r="O17" s="5">
        <f t="shared" si="6"/>
        <v>3445.2499999999995</v>
      </c>
      <c r="P17" s="8">
        <f t="shared" si="7"/>
        <v>500.89099999999962</v>
      </c>
      <c r="Q17" s="9">
        <f t="shared" si="2"/>
        <v>0.17011886118506597</v>
      </c>
    </row>
    <row r="18" spans="1:17" x14ac:dyDescent="0.25">
      <c r="A18" s="4" t="s">
        <v>39</v>
      </c>
      <c r="B18" s="5"/>
      <c r="C18" s="5"/>
      <c r="D18" s="5"/>
      <c r="E18" s="5"/>
      <c r="G18" s="4" t="s">
        <v>39</v>
      </c>
      <c r="H18" s="5"/>
      <c r="I18" s="5"/>
      <c r="J18" s="5"/>
      <c r="K18" s="5"/>
      <c r="M18" s="4" t="s">
        <v>39</v>
      </c>
      <c r="N18" s="5"/>
      <c r="O18" s="5"/>
      <c r="P18" s="5"/>
      <c r="Q18" s="5"/>
    </row>
    <row r="19" spans="1:17" ht="21" x14ac:dyDescent="0.25">
      <c r="A19" s="7" t="s">
        <v>63</v>
      </c>
      <c r="B19" s="5" t="s">
        <v>27</v>
      </c>
      <c r="C19" s="5" t="s">
        <v>27</v>
      </c>
      <c r="D19" s="8" t="str">
        <f t="shared" ref="D19:D38" si="8">IFERROR(C19-B19,"")</f>
        <v/>
      </c>
      <c r="E19" s="9" t="str">
        <f t="shared" ref="E19" si="9">IFERROR(D19/B19,"")</f>
        <v/>
      </c>
      <c r="G19" s="7" t="s">
        <v>64</v>
      </c>
      <c r="H19" s="5">
        <v>58.451999999999998</v>
      </c>
      <c r="I19" s="5">
        <v>0</v>
      </c>
      <c r="J19" s="8">
        <f t="shared" ref="J19:J38" si="10">IFERROR(I19-H19,"")</f>
        <v>-58.451999999999998</v>
      </c>
      <c r="K19" s="9">
        <f t="shared" ref="K19:K38" si="11">IFERROR(IF(ROUND(H19,0)=0,0,J19/H19),"")</f>
        <v>-1</v>
      </c>
      <c r="M19" s="7" t="s">
        <v>65</v>
      </c>
      <c r="N19" s="5">
        <f t="shared" ref="N19:N38" si="12">IFERROR(VALUE(B19+H19),IFERROR(VALUE(B19),IFERROR(VALUE(H19),0)))</f>
        <v>58.451999999999998</v>
      </c>
      <c r="O19" s="5">
        <f t="shared" ref="O19:O38" si="13">IFERROR(VALUE(C19+I19),IFERROR(VALUE(C19),IFERROR(VALUE(I19),0)))</f>
        <v>0</v>
      </c>
      <c r="P19" s="8">
        <f t="shared" ref="P19:P38" si="14">IFERROR(O19-N19,"")</f>
        <v>-58.451999999999998</v>
      </c>
      <c r="Q19" s="9">
        <f t="shared" ref="Q19:Q38" si="15">IFERROR(IF(ROUND(N19,0)=0,0,P19/N19),"")</f>
        <v>-1</v>
      </c>
    </row>
    <row r="20" spans="1:17" x14ac:dyDescent="0.25">
      <c r="A20" s="7" t="s">
        <v>5</v>
      </c>
      <c r="B20" s="5">
        <v>48.47</v>
      </c>
      <c r="C20" s="5">
        <v>76.03</v>
      </c>
      <c r="D20" s="8">
        <f t="shared" si="8"/>
        <v>27.560000000000002</v>
      </c>
      <c r="E20" s="9">
        <f t="shared" ref="E20:E51" si="16">IFERROR(IF(ROUND(B20,0)=0,0,D20/B20),"")</f>
        <v>0.56859913348462976</v>
      </c>
      <c r="G20" s="7" t="s">
        <v>5</v>
      </c>
      <c r="H20" s="5">
        <v>54.660000000000004</v>
      </c>
      <c r="I20" s="5">
        <v>85.740000000000009</v>
      </c>
      <c r="J20" s="8">
        <f t="shared" si="10"/>
        <v>31.080000000000005</v>
      </c>
      <c r="K20" s="9">
        <f t="shared" si="11"/>
        <v>0.56860592755214057</v>
      </c>
      <c r="M20" s="7" t="s">
        <v>5</v>
      </c>
      <c r="N20" s="5">
        <f t="shared" si="12"/>
        <v>103.13</v>
      </c>
      <c r="O20" s="5">
        <f t="shared" si="13"/>
        <v>161.77000000000001</v>
      </c>
      <c r="P20" s="8">
        <f t="shared" si="14"/>
        <v>58.640000000000015</v>
      </c>
      <c r="Q20" s="9">
        <f t="shared" si="15"/>
        <v>0.56860273441287712</v>
      </c>
    </row>
    <row r="21" spans="1:17" x14ac:dyDescent="0.25">
      <c r="A21" s="7" t="s">
        <v>6</v>
      </c>
      <c r="B21" s="5">
        <v>86.986999999999995</v>
      </c>
      <c r="C21" s="5">
        <v>98.91</v>
      </c>
      <c r="D21" s="8">
        <f t="shared" si="8"/>
        <v>11.923000000000002</v>
      </c>
      <c r="E21" s="9">
        <f t="shared" si="16"/>
        <v>0.13706645820639868</v>
      </c>
      <c r="G21" s="7" t="s">
        <v>6</v>
      </c>
      <c r="H21" s="5">
        <v>53.317999999999998</v>
      </c>
      <c r="I21" s="5">
        <v>60.61999999999999</v>
      </c>
      <c r="J21" s="8">
        <f t="shared" si="10"/>
        <v>7.3019999999999925</v>
      </c>
      <c r="K21" s="9">
        <f t="shared" si="11"/>
        <v>0.13695187366367817</v>
      </c>
      <c r="M21" s="7" t="s">
        <v>6</v>
      </c>
      <c r="N21" s="5">
        <f t="shared" si="12"/>
        <v>140.30500000000001</v>
      </c>
      <c r="O21" s="5">
        <f t="shared" si="13"/>
        <v>159.52999999999997</v>
      </c>
      <c r="P21" s="8">
        <f t="shared" si="14"/>
        <v>19.224999999999966</v>
      </c>
      <c r="Q21" s="9">
        <f t="shared" si="15"/>
        <v>0.13702291436513286</v>
      </c>
    </row>
    <row r="22" spans="1:17" x14ac:dyDescent="0.25">
      <c r="A22" s="7" t="s">
        <v>7</v>
      </c>
      <c r="B22" s="5">
        <v>80.552999999999997</v>
      </c>
      <c r="C22" s="5">
        <v>42.3</v>
      </c>
      <c r="D22" s="8">
        <f t="shared" si="8"/>
        <v>-38.253</v>
      </c>
      <c r="E22" s="9">
        <f t="shared" si="16"/>
        <v>-0.47487989274142489</v>
      </c>
      <c r="G22" s="7" t="s">
        <v>7</v>
      </c>
      <c r="H22" s="5">
        <v>49.359000000000002</v>
      </c>
      <c r="I22" s="5">
        <v>25.92</v>
      </c>
      <c r="J22" s="8">
        <f t="shared" si="10"/>
        <v>-23.439</v>
      </c>
      <c r="K22" s="9">
        <f t="shared" si="11"/>
        <v>-0.47486780526347777</v>
      </c>
      <c r="M22" s="7" t="s">
        <v>7</v>
      </c>
      <c r="N22" s="5">
        <f t="shared" si="12"/>
        <v>129.91200000000001</v>
      </c>
      <c r="O22" s="5">
        <f t="shared" si="13"/>
        <v>68.22</v>
      </c>
      <c r="P22" s="8">
        <f t="shared" si="14"/>
        <v>-61.692000000000007</v>
      </c>
      <c r="Q22" s="9">
        <f t="shared" si="15"/>
        <v>-0.4748753002032145</v>
      </c>
    </row>
    <row r="23" spans="1:17" x14ac:dyDescent="0.25">
      <c r="A23" s="7" t="s">
        <v>8</v>
      </c>
      <c r="B23" s="5">
        <v>28.428000000000001</v>
      </c>
      <c r="C23" s="5">
        <v>22.599999999999998</v>
      </c>
      <c r="D23" s="8">
        <f t="shared" si="8"/>
        <v>-5.828000000000003</v>
      </c>
      <c r="E23" s="9">
        <f t="shared" si="16"/>
        <v>-0.20500914591248076</v>
      </c>
      <c r="G23" s="7" t="s">
        <v>8</v>
      </c>
      <c r="H23" s="5" t="s">
        <v>27</v>
      </c>
      <c r="I23" s="5" t="s">
        <v>27</v>
      </c>
      <c r="J23" s="8" t="str">
        <f t="shared" si="10"/>
        <v/>
      </c>
      <c r="K23" s="9" t="str">
        <f t="shared" si="11"/>
        <v/>
      </c>
      <c r="M23" s="7" t="s">
        <v>8</v>
      </c>
      <c r="N23" s="5">
        <f t="shared" si="12"/>
        <v>28.428000000000001</v>
      </c>
      <c r="O23" s="5">
        <f t="shared" si="13"/>
        <v>22.599999999999998</v>
      </c>
      <c r="P23" s="8">
        <f t="shared" si="14"/>
        <v>-5.828000000000003</v>
      </c>
      <c r="Q23" s="9">
        <f t="shared" si="15"/>
        <v>-0.20500914591248076</v>
      </c>
    </row>
    <row r="24" spans="1:17" x14ac:dyDescent="0.25">
      <c r="A24" s="7" t="s">
        <v>9</v>
      </c>
      <c r="B24" s="5">
        <v>20.411000000000001</v>
      </c>
      <c r="C24" s="5">
        <v>25.37</v>
      </c>
      <c r="D24" s="8">
        <f t="shared" si="8"/>
        <v>4.9589999999999996</v>
      </c>
      <c r="E24" s="9">
        <f t="shared" si="16"/>
        <v>0.24295722894517657</v>
      </c>
      <c r="G24" s="7" t="s">
        <v>9</v>
      </c>
      <c r="H24" s="5" t="s">
        <v>27</v>
      </c>
      <c r="I24" s="5" t="s">
        <v>27</v>
      </c>
      <c r="J24" s="8" t="str">
        <f t="shared" si="10"/>
        <v/>
      </c>
      <c r="K24" s="9" t="str">
        <f t="shared" si="11"/>
        <v/>
      </c>
      <c r="M24" s="7" t="s">
        <v>9</v>
      </c>
      <c r="N24" s="5">
        <f t="shared" si="12"/>
        <v>20.411000000000001</v>
      </c>
      <c r="O24" s="5">
        <f t="shared" si="13"/>
        <v>25.37</v>
      </c>
      <c r="P24" s="8">
        <f t="shared" si="14"/>
        <v>4.9589999999999996</v>
      </c>
      <c r="Q24" s="9">
        <f t="shared" si="15"/>
        <v>0.24295722894517657</v>
      </c>
    </row>
    <row r="25" spans="1:17" x14ac:dyDescent="0.25">
      <c r="A25" s="7" t="s">
        <v>1</v>
      </c>
      <c r="B25" s="5">
        <v>27.606999999999999</v>
      </c>
      <c r="C25" s="5">
        <v>35.89</v>
      </c>
      <c r="D25" s="8">
        <f t="shared" si="8"/>
        <v>8.2830000000000013</v>
      </c>
      <c r="E25" s="9">
        <f t="shared" si="16"/>
        <v>0.30003260042742785</v>
      </c>
      <c r="G25" s="7" t="s">
        <v>1</v>
      </c>
      <c r="H25" s="5" t="s">
        <v>27</v>
      </c>
      <c r="I25" s="5" t="s">
        <v>27</v>
      </c>
      <c r="J25" s="8" t="str">
        <f t="shared" si="10"/>
        <v/>
      </c>
      <c r="K25" s="9" t="str">
        <f t="shared" si="11"/>
        <v/>
      </c>
      <c r="M25" s="7" t="s">
        <v>1</v>
      </c>
      <c r="N25" s="5">
        <f t="shared" si="12"/>
        <v>27.606999999999999</v>
      </c>
      <c r="O25" s="5">
        <f t="shared" si="13"/>
        <v>35.89</v>
      </c>
      <c r="P25" s="8">
        <f t="shared" si="14"/>
        <v>8.2830000000000013</v>
      </c>
      <c r="Q25" s="9">
        <f t="shared" si="15"/>
        <v>0.30003260042742785</v>
      </c>
    </row>
    <row r="26" spans="1:17" x14ac:dyDescent="0.25">
      <c r="A26" s="7" t="s">
        <v>2</v>
      </c>
      <c r="B26" s="5">
        <v>10.483000000000001</v>
      </c>
      <c r="C26" s="5">
        <v>16.82</v>
      </c>
      <c r="D26" s="8">
        <f t="shared" si="8"/>
        <v>6.3369999999999997</v>
      </c>
      <c r="E26" s="9">
        <f t="shared" si="16"/>
        <v>0.60450252790231795</v>
      </c>
      <c r="G26" s="7" t="s">
        <v>2</v>
      </c>
      <c r="H26" s="5" t="s">
        <v>27</v>
      </c>
      <c r="I26" s="5" t="s">
        <v>27</v>
      </c>
      <c r="J26" s="8" t="str">
        <f t="shared" si="10"/>
        <v/>
      </c>
      <c r="K26" s="9" t="str">
        <f t="shared" si="11"/>
        <v/>
      </c>
      <c r="M26" s="7" t="s">
        <v>2</v>
      </c>
      <c r="N26" s="5">
        <f t="shared" si="12"/>
        <v>10.483000000000001</v>
      </c>
      <c r="O26" s="5">
        <f t="shared" si="13"/>
        <v>16.82</v>
      </c>
      <c r="P26" s="8">
        <f t="shared" si="14"/>
        <v>6.3369999999999997</v>
      </c>
      <c r="Q26" s="9">
        <f t="shared" si="15"/>
        <v>0.60450252790231795</v>
      </c>
    </row>
    <row r="27" spans="1:17" x14ac:dyDescent="0.25">
      <c r="A27" s="7" t="s">
        <v>18</v>
      </c>
      <c r="B27" s="5" t="s">
        <v>27</v>
      </c>
      <c r="C27" s="5" t="s">
        <v>27</v>
      </c>
      <c r="D27" s="8" t="str">
        <f t="shared" si="8"/>
        <v/>
      </c>
      <c r="E27" s="9" t="str">
        <f t="shared" si="16"/>
        <v/>
      </c>
      <c r="G27" s="7" t="s">
        <v>18</v>
      </c>
      <c r="H27" s="5">
        <v>2.1999999999999999E-2</v>
      </c>
      <c r="I27" s="5">
        <v>0.73</v>
      </c>
      <c r="J27" s="8">
        <f t="shared" si="10"/>
        <v>0.70799999999999996</v>
      </c>
      <c r="K27" s="9">
        <f t="shared" si="11"/>
        <v>0</v>
      </c>
      <c r="M27" s="7" t="s">
        <v>18</v>
      </c>
      <c r="N27" s="5">
        <f t="shared" si="12"/>
        <v>2.1999999999999999E-2</v>
      </c>
      <c r="O27" s="5">
        <f t="shared" si="13"/>
        <v>0.73</v>
      </c>
      <c r="P27" s="8">
        <f t="shared" si="14"/>
        <v>0.70799999999999996</v>
      </c>
      <c r="Q27" s="9">
        <f t="shared" si="15"/>
        <v>0</v>
      </c>
    </row>
    <row r="28" spans="1:17" x14ac:dyDescent="0.25">
      <c r="A28" s="7" t="s">
        <v>16</v>
      </c>
      <c r="B28" s="5">
        <v>-7.8E-2</v>
      </c>
      <c r="C28" s="5">
        <v>0.71</v>
      </c>
      <c r="D28" s="8">
        <f t="shared" si="8"/>
        <v>0.78799999999999992</v>
      </c>
      <c r="E28" s="9">
        <f t="shared" si="16"/>
        <v>0</v>
      </c>
      <c r="G28" s="7" t="s">
        <v>16</v>
      </c>
      <c r="H28" s="5" t="s">
        <v>27</v>
      </c>
      <c r="I28" s="5" t="s">
        <v>27</v>
      </c>
      <c r="J28" s="8" t="str">
        <f t="shared" si="10"/>
        <v/>
      </c>
      <c r="K28" s="9" t="str">
        <f t="shared" si="11"/>
        <v/>
      </c>
      <c r="M28" s="7" t="s">
        <v>16</v>
      </c>
      <c r="N28" s="5">
        <f t="shared" si="12"/>
        <v>-7.8E-2</v>
      </c>
      <c r="O28" s="5">
        <f t="shared" si="13"/>
        <v>0.71</v>
      </c>
      <c r="P28" s="8">
        <f t="shared" si="14"/>
        <v>0.78799999999999992</v>
      </c>
      <c r="Q28" s="9">
        <f t="shared" si="15"/>
        <v>0</v>
      </c>
    </row>
    <row r="29" spans="1:17" x14ac:dyDescent="0.25">
      <c r="A29" s="7" t="s">
        <v>36</v>
      </c>
      <c r="B29" s="5" t="s">
        <v>27</v>
      </c>
      <c r="C29" s="5" t="s">
        <v>27</v>
      </c>
      <c r="D29" s="8" t="str">
        <f t="shared" si="8"/>
        <v/>
      </c>
      <c r="E29" s="9" t="str">
        <f t="shared" si="16"/>
        <v/>
      </c>
      <c r="G29" s="7" t="s">
        <v>36</v>
      </c>
      <c r="H29" s="5">
        <v>-8.0500000000000002E-2</v>
      </c>
      <c r="I29" s="5">
        <v>0.31000000000000005</v>
      </c>
      <c r="J29" s="8">
        <f t="shared" si="10"/>
        <v>0.39050000000000007</v>
      </c>
      <c r="K29" s="9">
        <f t="shared" si="11"/>
        <v>0</v>
      </c>
      <c r="M29" s="7" t="s">
        <v>36</v>
      </c>
      <c r="N29" s="5">
        <f t="shared" si="12"/>
        <v>-8.0500000000000002E-2</v>
      </c>
      <c r="O29" s="5">
        <f t="shared" si="13"/>
        <v>0.31000000000000005</v>
      </c>
      <c r="P29" s="8">
        <f t="shared" si="14"/>
        <v>0.39050000000000007</v>
      </c>
      <c r="Q29" s="9">
        <f t="shared" si="15"/>
        <v>0</v>
      </c>
    </row>
    <row r="30" spans="1:17" x14ac:dyDescent="0.25">
      <c r="A30" s="7" t="s">
        <v>37</v>
      </c>
      <c r="B30" s="5" t="s">
        <v>27</v>
      </c>
      <c r="C30" s="5" t="s">
        <v>27</v>
      </c>
      <c r="D30" s="8" t="str">
        <f t="shared" si="8"/>
        <v/>
      </c>
      <c r="E30" s="9" t="str">
        <f t="shared" si="16"/>
        <v/>
      </c>
      <c r="G30" s="7" t="s">
        <v>37</v>
      </c>
      <c r="H30" s="5">
        <v>-8.0500000000000002E-2</v>
      </c>
      <c r="I30" s="5">
        <v>0.62</v>
      </c>
      <c r="J30" s="8">
        <f t="shared" si="10"/>
        <v>0.70050000000000001</v>
      </c>
      <c r="K30" s="9">
        <f t="shared" si="11"/>
        <v>0</v>
      </c>
      <c r="M30" s="7" t="s">
        <v>37</v>
      </c>
      <c r="N30" s="5">
        <f t="shared" si="12"/>
        <v>-8.0500000000000002E-2</v>
      </c>
      <c r="O30" s="5">
        <f t="shared" si="13"/>
        <v>0.62</v>
      </c>
      <c r="P30" s="8">
        <f t="shared" si="14"/>
        <v>0.70050000000000001</v>
      </c>
      <c r="Q30" s="9">
        <f t="shared" si="15"/>
        <v>0</v>
      </c>
    </row>
    <row r="31" spans="1:17" x14ac:dyDescent="0.25">
      <c r="A31" s="7" t="s">
        <v>38</v>
      </c>
      <c r="B31" s="5">
        <v>51.716000000000001</v>
      </c>
      <c r="C31" s="5">
        <v>70.260000000000005</v>
      </c>
      <c r="D31" s="8">
        <f t="shared" si="8"/>
        <v>18.544000000000004</v>
      </c>
      <c r="E31" s="9">
        <f t="shared" si="16"/>
        <v>0.3585737489364994</v>
      </c>
      <c r="G31" s="7" t="s">
        <v>38</v>
      </c>
      <c r="H31" s="5">
        <v>58.322999999999993</v>
      </c>
      <c r="I31" s="5">
        <v>79.230000000000018</v>
      </c>
      <c r="J31" s="8">
        <f t="shared" si="10"/>
        <v>20.907000000000025</v>
      </c>
      <c r="K31" s="9">
        <f t="shared" si="11"/>
        <v>0.35846921454657726</v>
      </c>
      <c r="M31" s="7" t="s">
        <v>38</v>
      </c>
      <c r="N31" s="5">
        <f t="shared" si="12"/>
        <v>110.03899999999999</v>
      </c>
      <c r="O31" s="5">
        <f t="shared" si="13"/>
        <v>149.49</v>
      </c>
      <c r="P31" s="8">
        <f t="shared" si="14"/>
        <v>39.451000000000022</v>
      </c>
      <c r="Q31" s="9">
        <f t="shared" si="15"/>
        <v>0.358518343496397</v>
      </c>
    </row>
    <row r="32" spans="1:17" x14ac:dyDescent="0.25">
      <c r="A32" s="7" t="s">
        <v>31</v>
      </c>
      <c r="B32" s="5">
        <v>134.68600000000001</v>
      </c>
      <c r="C32" s="5">
        <v>283.33999999999997</v>
      </c>
      <c r="D32" s="8">
        <f t="shared" si="8"/>
        <v>148.65399999999997</v>
      </c>
      <c r="E32" s="9">
        <f t="shared" si="16"/>
        <v>1.1037078835216723</v>
      </c>
      <c r="G32" s="7" t="s">
        <v>31</v>
      </c>
      <c r="H32" s="5">
        <v>55.013000000000005</v>
      </c>
      <c r="I32" s="5">
        <v>115.73000000000002</v>
      </c>
      <c r="J32" s="8">
        <f t="shared" si="10"/>
        <v>60.717000000000013</v>
      </c>
      <c r="K32" s="9">
        <f t="shared" si="11"/>
        <v>1.1036845836438662</v>
      </c>
      <c r="M32" s="7" t="s">
        <v>31</v>
      </c>
      <c r="N32" s="5">
        <f t="shared" si="12"/>
        <v>189.69900000000001</v>
      </c>
      <c r="O32" s="5">
        <f t="shared" si="13"/>
        <v>399.07</v>
      </c>
      <c r="P32" s="8">
        <f t="shared" si="14"/>
        <v>209.37099999999998</v>
      </c>
      <c r="Q32" s="9">
        <f t="shared" si="15"/>
        <v>1.1037011265214891</v>
      </c>
    </row>
    <row r="33" spans="1:17" x14ac:dyDescent="0.25">
      <c r="A33" s="7" t="s">
        <v>32</v>
      </c>
      <c r="B33" s="5">
        <v>123.26599999999999</v>
      </c>
      <c r="C33" s="5">
        <v>217.48</v>
      </c>
      <c r="D33" s="8">
        <f t="shared" si="8"/>
        <v>94.213999999999999</v>
      </c>
      <c r="E33" s="9">
        <f t="shared" si="16"/>
        <v>0.76431457173916573</v>
      </c>
      <c r="G33" s="7" t="s">
        <v>32</v>
      </c>
      <c r="H33" s="5">
        <v>50.347999999999999</v>
      </c>
      <c r="I33" s="5">
        <v>88.84</v>
      </c>
      <c r="J33" s="8">
        <f t="shared" si="10"/>
        <v>38.492000000000004</v>
      </c>
      <c r="K33" s="9">
        <f t="shared" si="11"/>
        <v>0.76451894812107746</v>
      </c>
      <c r="M33" s="7" t="s">
        <v>32</v>
      </c>
      <c r="N33" s="5">
        <f t="shared" si="12"/>
        <v>173.61399999999998</v>
      </c>
      <c r="O33" s="5">
        <f t="shared" si="13"/>
        <v>306.32</v>
      </c>
      <c r="P33" s="8">
        <f t="shared" si="14"/>
        <v>132.70600000000002</v>
      </c>
      <c r="Q33" s="9">
        <f t="shared" si="15"/>
        <v>0.76437384081928894</v>
      </c>
    </row>
    <row r="34" spans="1:17" x14ac:dyDescent="0.25">
      <c r="A34" s="7" t="s">
        <v>33</v>
      </c>
      <c r="B34" s="5">
        <v>141.857</v>
      </c>
      <c r="C34" s="5">
        <v>137.9</v>
      </c>
      <c r="D34" s="8">
        <f t="shared" si="8"/>
        <v>-3.9569999999999936</v>
      </c>
      <c r="E34" s="9">
        <f t="shared" si="16"/>
        <v>-2.7894287909655452E-2</v>
      </c>
      <c r="G34" s="7" t="s">
        <v>33</v>
      </c>
      <c r="H34" s="5">
        <v>83.311999999999998</v>
      </c>
      <c r="I34" s="5">
        <v>81</v>
      </c>
      <c r="J34" s="8">
        <f t="shared" si="10"/>
        <v>-2.3119999999999976</v>
      </c>
      <c r="K34" s="9">
        <f t="shared" si="11"/>
        <v>-2.7751104282696341E-2</v>
      </c>
      <c r="M34" s="7" t="s">
        <v>33</v>
      </c>
      <c r="N34" s="5">
        <f t="shared" si="12"/>
        <v>225.16899999999998</v>
      </c>
      <c r="O34" s="5">
        <f t="shared" si="13"/>
        <v>218.9</v>
      </c>
      <c r="P34" s="8">
        <f t="shared" si="14"/>
        <v>-6.268999999999977</v>
      </c>
      <c r="Q34" s="9">
        <f t="shared" si="15"/>
        <v>-2.7841310304704367E-2</v>
      </c>
    </row>
    <row r="35" spans="1:17" x14ac:dyDescent="0.25">
      <c r="A35" s="7" t="s">
        <v>34</v>
      </c>
      <c r="B35" s="5">
        <v>116.526</v>
      </c>
      <c r="C35" s="5">
        <v>62.56</v>
      </c>
      <c r="D35" s="8">
        <f t="shared" si="8"/>
        <v>-53.965999999999994</v>
      </c>
      <c r="E35" s="9">
        <f t="shared" si="16"/>
        <v>-0.46312410964076683</v>
      </c>
      <c r="G35" s="7" t="s">
        <v>34</v>
      </c>
      <c r="H35" s="5">
        <v>68.429000000000002</v>
      </c>
      <c r="I35" s="5">
        <v>36.739999999999995</v>
      </c>
      <c r="J35" s="8">
        <f t="shared" si="10"/>
        <v>-31.689000000000007</v>
      </c>
      <c r="K35" s="9">
        <f t="shared" si="11"/>
        <v>-0.4630931330283945</v>
      </c>
      <c r="M35" s="7" t="s">
        <v>34</v>
      </c>
      <c r="N35" s="5">
        <f t="shared" si="12"/>
        <v>184.95499999999998</v>
      </c>
      <c r="O35" s="5">
        <f t="shared" si="13"/>
        <v>99.3</v>
      </c>
      <c r="P35" s="8">
        <f t="shared" si="14"/>
        <v>-85.654999999999987</v>
      </c>
      <c r="Q35" s="9">
        <f t="shared" si="15"/>
        <v>-0.46311264902273525</v>
      </c>
    </row>
    <row r="36" spans="1:17" x14ac:dyDescent="0.25">
      <c r="A36" s="7" t="s">
        <v>35</v>
      </c>
      <c r="B36" s="5">
        <v>99.209000000000003</v>
      </c>
      <c r="C36" s="5">
        <v>38.44</v>
      </c>
      <c r="D36" s="8">
        <f t="shared" si="8"/>
        <v>-60.769000000000005</v>
      </c>
      <c r="E36" s="9">
        <f t="shared" si="16"/>
        <v>-0.61253515306071027</v>
      </c>
      <c r="G36" s="7" t="s">
        <v>35</v>
      </c>
      <c r="H36" s="5">
        <v>58.254000000000005</v>
      </c>
      <c r="I36" s="5">
        <v>22.569999999999997</v>
      </c>
      <c r="J36" s="8">
        <f t="shared" si="10"/>
        <v>-35.684000000000012</v>
      </c>
      <c r="K36" s="9">
        <f t="shared" si="11"/>
        <v>-0.61255879424588888</v>
      </c>
      <c r="M36" s="7" t="s">
        <v>35</v>
      </c>
      <c r="N36" s="5">
        <f t="shared" si="12"/>
        <v>157.46300000000002</v>
      </c>
      <c r="O36" s="5">
        <f t="shared" si="13"/>
        <v>61.009999999999991</v>
      </c>
      <c r="P36" s="8">
        <f t="shared" si="14"/>
        <v>-96.453000000000031</v>
      </c>
      <c r="Q36" s="9">
        <f t="shared" si="15"/>
        <v>-0.61254389920171737</v>
      </c>
    </row>
    <row r="37" spans="1:17" x14ac:dyDescent="0.25">
      <c r="A37" s="7" t="s">
        <v>30</v>
      </c>
      <c r="B37" s="5">
        <v>25.920999999999999</v>
      </c>
      <c r="C37" s="5">
        <v>18.05</v>
      </c>
      <c r="D37" s="8">
        <f t="shared" si="8"/>
        <v>-7.8709999999999987</v>
      </c>
      <c r="E37" s="9">
        <f t="shared" si="16"/>
        <v>-0.30365340843331656</v>
      </c>
      <c r="G37" s="7" t="s">
        <v>30</v>
      </c>
      <c r="H37" s="5">
        <v>15.227</v>
      </c>
      <c r="I37" s="5">
        <v>10.61</v>
      </c>
      <c r="J37" s="8">
        <f t="shared" si="10"/>
        <v>-4.6170000000000009</v>
      </c>
      <c r="K37" s="9">
        <f t="shared" si="11"/>
        <v>-0.30321140080120845</v>
      </c>
      <c r="M37" s="7" t="s">
        <v>30</v>
      </c>
      <c r="N37" s="5">
        <f t="shared" si="12"/>
        <v>41.147999999999996</v>
      </c>
      <c r="O37" s="5">
        <f t="shared" si="13"/>
        <v>28.66</v>
      </c>
      <c r="P37" s="8">
        <f t="shared" si="14"/>
        <v>-12.487999999999996</v>
      </c>
      <c r="Q37" s="9">
        <f>IFERROR(IF(ROUND(N37,0)=0,0,P37/N37),"")</f>
        <v>-0.30348984154758424</v>
      </c>
    </row>
    <row r="38" spans="1:17" x14ac:dyDescent="0.25">
      <c r="A38" s="7" t="s">
        <v>25</v>
      </c>
      <c r="B38" s="5" t="s">
        <v>27</v>
      </c>
      <c r="C38" s="5" t="s">
        <v>27</v>
      </c>
      <c r="D38" s="8" t="str">
        <f t="shared" si="8"/>
        <v/>
      </c>
      <c r="E38" s="9" t="str">
        <f t="shared" si="16"/>
        <v/>
      </c>
      <c r="G38" s="7" t="s">
        <v>25</v>
      </c>
      <c r="H38" s="5">
        <v>-4.1000000000000002E-2</v>
      </c>
      <c r="I38" s="5">
        <v>0.54</v>
      </c>
      <c r="J38" s="8">
        <f t="shared" si="10"/>
        <v>0.58100000000000007</v>
      </c>
      <c r="K38" s="9">
        <f t="shared" si="11"/>
        <v>0</v>
      </c>
      <c r="M38" s="7" t="s">
        <v>25</v>
      </c>
      <c r="N38" s="5">
        <f t="shared" si="12"/>
        <v>-4.1000000000000002E-2</v>
      </c>
      <c r="O38" s="5">
        <f t="shared" si="13"/>
        <v>0.54</v>
      </c>
      <c r="P38" s="8">
        <f t="shared" si="14"/>
        <v>0.58100000000000007</v>
      </c>
      <c r="Q38" s="9">
        <f t="shared" si="15"/>
        <v>0</v>
      </c>
    </row>
    <row r="39" spans="1:17" x14ac:dyDescent="0.25">
      <c r="A39" s="4" t="s">
        <v>41</v>
      </c>
      <c r="B39" s="5"/>
      <c r="C39" s="5"/>
      <c r="D39" s="5"/>
      <c r="E39" s="5"/>
      <c r="G39" s="4" t="s">
        <v>41</v>
      </c>
      <c r="H39" s="5"/>
      <c r="I39" s="5"/>
      <c r="J39" s="5"/>
      <c r="K39" s="5"/>
      <c r="M39" s="4" t="s">
        <v>41</v>
      </c>
      <c r="N39" s="5"/>
      <c r="O39" s="5"/>
      <c r="P39" s="5"/>
      <c r="Q39" s="5"/>
    </row>
    <row r="40" spans="1:17" x14ac:dyDescent="0.25">
      <c r="A40" s="7" t="s">
        <v>29</v>
      </c>
      <c r="B40" s="5">
        <v>3901.0060000000003</v>
      </c>
      <c r="C40" s="5">
        <v>3697.34</v>
      </c>
      <c r="D40" s="8">
        <f>IFERROR(C40-B40,"")</f>
        <v>-203.66600000000017</v>
      </c>
      <c r="E40" s="9">
        <f t="shared" si="16"/>
        <v>-5.2208584144705278E-2</v>
      </c>
      <c r="G40" s="7" t="s">
        <v>29</v>
      </c>
      <c r="H40" s="5">
        <v>1100.2819999999999</v>
      </c>
      <c r="I40" s="5">
        <v>1042.8399999999999</v>
      </c>
      <c r="J40" s="8">
        <f>IFERROR(I40-H40,"")</f>
        <v>-57.442000000000007</v>
      </c>
      <c r="K40" s="9">
        <f t="shared" ref="K40" si="17">IFERROR(IF(ROUND(H40,0)=0,0,J40/H40),"")</f>
        <v>-5.2206616122048723E-2</v>
      </c>
      <c r="M40" s="7" t="s">
        <v>29</v>
      </c>
      <c r="N40" s="5">
        <f>IFERROR(VALUE(B40+H40),IFERROR(VALUE(B40),IFERROR(VALUE(H40),0)))</f>
        <v>5001.2880000000005</v>
      </c>
      <c r="O40" s="5">
        <f>IFERROR(VALUE(C40+I40),IFERROR(VALUE(C40),IFERROR(VALUE(I40),0)))</f>
        <v>4740.18</v>
      </c>
      <c r="P40" s="8">
        <f>IFERROR(O40-N40,"")</f>
        <v>-261.10800000000017</v>
      </c>
      <c r="Q40" s="9">
        <f t="shared" ref="Q40" si="18">IFERROR(IF(ROUND(N40,0)=0,0,P40/N40),"")</f>
        <v>-5.2208151180255999E-2</v>
      </c>
    </row>
    <row r="41" spans="1:17" x14ac:dyDescent="0.25">
      <c r="A41" s="4" t="s">
        <v>43</v>
      </c>
      <c r="B41" s="5"/>
      <c r="C41" s="5"/>
      <c r="D41" s="5"/>
      <c r="E41" s="5"/>
      <c r="G41" s="4" t="s">
        <v>43</v>
      </c>
      <c r="H41" s="5"/>
      <c r="I41" s="5"/>
      <c r="J41" s="5"/>
      <c r="K41" s="5"/>
      <c r="M41" s="4" t="s">
        <v>43</v>
      </c>
      <c r="N41" s="5"/>
      <c r="O41" s="5"/>
      <c r="P41" s="5"/>
      <c r="Q41" s="5"/>
    </row>
    <row r="42" spans="1:17" x14ac:dyDescent="0.25">
      <c r="A42" s="7" t="s">
        <v>11</v>
      </c>
      <c r="B42" s="5">
        <v>112.97800000000001</v>
      </c>
      <c r="C42" s="5">
        <v>81.78</v>
      </c>
      <c r="D42" s="8">
        <f t="shared" ref="D42:D43" si="19">IFERROR(C42-B42,"")</f>
        <v>-31.198000000000008</v>
      </c>
      <c r="E42" s="9">
        <f t="shared" si="16"/>
        <v>-0.27614225778470147</v>
      </c>
      <c r="G42" s="7" t="s">
        <v>11</v>
      </c>
      <c r="H42" s="5" t="s">
        <v>27</v>
      </c>
      <c r="I42" s="5" t="s">
        <v>27</v>
      </c>
      <c r="J42" s="8" t="str">
        <f t="shared" ref="J42:J43" si="20">IFERROR(I42-H42,"")</f>
        <v/>
      </c>
      <c r="K42" s="9" t="str">
        <f t="shared" ref="K42:K43" si="21">IFERROR(IF(ROUND(H42,0)=0,0,J42/H42),"")</f>
        <v/>
      </c>
      <c r="M42" s="7" t="s">
        <v>11</v>
      </c>
      <c r="N42" s="5">
        <f t="shared" ref="N42:N43" si="22">IFERROR(VALUE(B42+H42),IFERROR(VALUE(B42),IFERROR(VALUE(H42),0)))</f>
        <v>112.97800000000001</v>
      </c>
      <c r="O42" s="5">
        <f t="shared" ref="O42:O43" si="23">IFERROR(VALUE(C42+I42),IFERROR(VALUE(C42),IFERROR(VALUE(I42),0)))</f>
        <v>81.78</v>
      </c>
      <c r="P42" s="8">
        <f t="shared" ref="P42:P43" si="24">IFERROR(O42-N42,"")</f>
        <v>-31.198000000000008</v>
      </c>
      <c r="Q42" s="9">
        <f t="shared" ref="Q42:Q43" si="25">IFERROR(IF(ROUND(N42,0)=0,0,P42/N42),"")</f>
        <v>-0.27614225778470147</v>
      </c>
    </row>
    <row r="43" spans="1:17" x14ac:dyDescent="0.25">
      <c r="A43" s="7" t="s">
        <v>23</v>
      </c>
      <c r="B43" s="5" t="s">
        <v>27</v>
      </c>
      <c r="C43" s="5" t="s">
        <v>27</v>
      </c>
      <c r="D43" s="8" t="str">
        <f t="shared" si="19"/>
        <v/>
      </c>
      <c r="E43" s="9" t="str">
        <f t="shared" si="16"/>
        <v/>
      </c>
      <c r="G43" s="7" t="s">
        <v>23</v>
      </c>
      <c r="H43" s="5">
        <v>247.042</v>
      </c>
      <c r="I43" s="5">
        <v>300.36</v>
      </c>
      <c r="J43" s="8">
        <f t="shared" si="20"/>
        <v>53.318000000000012</v>
      </c>
      <c r="K43" s="9">
        <f t="shared" si="21"/>
        <v>0.21582564907991358</v>
      </c>
      <c r="M43" s="7" t="s">
        <v>23</v>
      </c>
      <c r="N43" s="5">
        <f t="shared" si="22"/>
        <v>247.042</v>
      </c>
      <c r="O43" s="5">
        <f t="shared" si="23"/>
        <v>300.36</v>
      </c>
      <c r="P43" s="8">
        <f t="shared" si="24"/>
        <v>53.318000000000012</v>
      </c>
      <c r="Q43" s="9">
        <f t="shared" si="25"/>
        <v>0.21582564907991358</v>
      </c>
    </row>
    <row r="44" spans="1:17" x14ac:dyDescent="0.25">
      <c r="A44" s="4" t="s">
        <v>42</v>
      </c>
      <c r="B44" s="5"/>
      <c r="C44" s="5"/>
      <c r="D44" s="5"/>
      <c r="E44" s="5"/>
      <c r="G44" s="4" t="s">
        <v>42</v>
      </c>
      <c r="H44" s="5"/>
      <c r="I44" s="5"/>
      <c r="J44" s="5"/>
      <c r="K44" s="5"/>
      <c r="M44" s="4" t="s">
        <v>42</v>
      </c>
      <c r="N44" s="5"/>
      <c r="O44" s="5"/>
      <c r="P44" s="5"/>
      <c r="Q44" s="5"/>
    </row>
    <row r="45" spans="1:17" x14ac:dyDescent="0.25">
      <c r="A45" s="7" t="s">
        <v>10</v>
      </c>
      <c r="B45" s="5">
        <v>11.123000000000001</v>
      </c>
      <c r="C45" s="5">
        <v>11.22</v>
      </c>
      <c r="D45" s="8">
        <f>IFERROR(C45-B45,"")</f>
        <v>9.6999999999999531E-2</v>
      </c>
      <c r="E45" s="9">
        <f t="shared" si="16"/>
        <v>8.7206688842937623E-3</v>
      </c>
      <c r="G45" s="7" t="s">
        <v>10</v>
      </c>
      <c r="H45" s="5">
        <v>7.1099999999999994</v>
      </c>
      <c r="I45" s="5">
        <v>7.1799999999999988</v>
      </c>
      <c r="J45" s="8">
        <f>IFERROR(I45-H45,"")</f>
        <v>6.9999999999999396E-2</v>
      </c>
      <c r="K45" s="9">
        <f t="shared" ref="K45:K51" si="26">IFERROR(IF(ROUND(H45,0)=0,0,J45/H45),"")</f>
        <v>9.8452883263009001E-3</v>
      </c>
      <c r="M45" s="7" t="s">
        <v>10</v>
      </c>
      <c r="N45" s="5">
        <f>IFERROR(VALUE(B45+H45),IFERROR(VALUE(B45),IFERROR(VALUE(H45),0)))</f>
        <v>18.233000000000001</v>
      </c>
      <c r="O45" s="5">
        <f>IFERROR(VALUE(C45+I45),IFERROR(VALUE(C45),IFERROR(VALUE(I45),0)))</f>
        <v>18.399999999999999</v>
      </c>
      <c r="P45" s="8">
        <f>IFERROR(O45-N45,"")</f>
        <v>0.16699999999999804</v>
      </c>
      <c r="Q45" s="9">
        <f t="shared" ref="Q45:Q51" si="27">IFERROR(IF(ROUND(N45,0)=0,0,P45/N45),"")</f>
        <v>9.1592168046946768E-3</v>
      </c>
    </row>
    <row r="46" spans="1:17" x14ac:dyDescent="0.25">
      <c r="A46" s="10" t="s">
        <v>44</v>
      </c>
      <c r="B46" s="8">
        <f>SUM(B4:B17)</f>
        <v>15997.127104551048</v>
      </c>
      <c r="C46" s="8">
        <f>SUM(C4:C17)</f>
        <v>13911.51</v>
      </c>
      <c r="D46" s="8">
        <f t="shared" ref="D46:D50" si="28">IFERROR(C46-B46,"")</f>
        <v>-2085.6171045510473</v>
      </c>
      <c r="E46" s="9">
        <f t="shared" si="16"/>
        <v>-0.13037447854982079</v>
      </c>
      <c r="G46" s="10" t="s">
        <v>44</v>
      </c>
      <c r="H46" s="8">
        <f>SUM(H4:H17)</f>
        <v>12231.432895448954</v>
      </c>
      <c r="I46" s="8">
        <f>SUM(I4:I17)</f>
        <v>12027.58</v>
      </c>
      <c r="J46" s="8">
        <f t="shared" ref="J46:J51" si="29">IFERROR(I46-H46,"")</f>
        <v>-203.85289544895386</v>
      </c>
      <c r="K46" s="9">
        <f t="shared" si="26"/>
        <v>-1.6666313521190392E-2</v>
      </c>
      <c r="M46" s="10" t="s">
        <v>44</v>
      </c>
      <c r="N46" s="8">
        <f>SUM(N4:N17)</f>
        <v>28228.560000000005</v>
      </c>
      <c r="O46" s="8">
        <f>SUM(O4:O17)</f>
        <v>25939.09</v>
      </c>
      <c r="P46" s="8">
        <f t="shared" ref="P46:P51" si="30">IFERROR(O46-N46,"")</f>
        <v>-2289.4700000000048</v>
      </c>
      <c r="Q46" s="9">
        <f t="shared" si="27"/>
        <v>-8.1104739313659802E-2</v>
      </c>
    </row>
    <row r="47" spans="1:17" x14ac:dyDescent="0.25">
      <c r="A47" s="10" t="s">
        <v>45</v>
      </c>
      <c r="B47" s="8">
        <f>SUM(B19:B38)</f>
        <v>996.04199999999992</v>
      </c>
      <c r="C47" s="8">
        <f>SUM(C19:C38)</f>
        <v>1146.6599999999999</v>
      </c>
      <c r="D47" s="8">
        <f t="shared" si="28"/>
        <v>150.61799999999994</v>
      </c>
      <c r="E47" s="9">
        <f t="shared" si="16"/>
        <v>0.15121651496623631</v>
      </c>
      <c r="G47" s="10" t="s">
        <v>45</v>
      </c>
      <c r="H47" s="8">
        <f>SUM(H19:H38)</f>
        <v>604.51499999999999</v>
      </c>
      <c r="I47" s="8">
        <f>SUM(I19:I38)</f>
        <v>609.20000000000016</v>
      </c>
      <c r="J47" s="8">
        <f t="shared" si="29"/>
        <v>4.6850000000001728</v>
      </c>
      <c r="K47" s="9">
        <f t="shared" si="26"/>
        <v>7.7500144744136589E-3</v>
      </c>
      <c r="M47" s="10" t="s">
        <v>45</v>
      </c>
      <c r="N47" s="8">
        <f>SUM(N19:N38)</f>
        <v>1600.557</v>
      </c>
      <c r="O47" s="8">
        <f>SUM(O19:O38)</f>
        <v>1755.86</v>
      </c>
      <c r="P47" s="8">
        <f t="shared" si="30"/>
        <v>155.30299999999988</v>
      </c>
      <c r="Q47" s="9">
        <f t="shared" si="27"/>
        <v>9.703059622368955E-2</v>
      </c>
    </row>
    <row r="48" spans="1:17" x14ac:dyDescent="0.25">
      <c r="A48" s="10" t="s">
        <v>46</v>
      </c>
      <c r="B48" s="8">
        <f>SUM(B40)</f>
        <v>3901.0060000000003</v>
      </c>
      <c r="C48" s="8">
        <f>SUM(C40)</f>
        <v>3697.34</v>
      </c>
      <c r="D48" s="8">
        <f t="shared" si="28"/>
        <v>-203.66600000000017</v>
      </c>
      <c r="E48" s="9">
        <f t="shared" si="16"/>
        <v>-5.2208584144705278E-2</v>
      </c>
      <c r="G48" s="10" t="s">
        <v>46</v>
      </c>
      <c r="H48" s="8">
        <f>SUM(H40)</f>
        <v>1100.2819999999999</v>
      </c>
      <c r="I48" s="8">
        <f>SUM(I40)</f>
        <v>1042.8399999999999</v>
      </c>
      <c r="J48" s="8">
        <f t="shared" si="29"/>
        <v>-57.442000000000007</v>
      </c>
      <c r="K48" s="9">
        <f t="shared" si="26"/>
        <v>-5.2206616122048723E-2</v>
      </c>
      <c r="M48" s="10" t="s">
        <v>46</v>
      </c>
      <c r="N48" s="8">
        <f>SUM(N40)</f>
        <v>5001.2880000000005</v>
      </c>
      <c r="O48" s="8">
        <f>SUM(O40)</f>
        <v>4740.18</v>
      </c>
      <c r="P48" s="8">
        <f t="shared" si="30"/>
        <v>-261.10800000000017</v>
      </c>
      <c r="Q48" s="9">
        <f t="shared" si="27"/>
        <v>-5.2208151180255999E-2</v>
      </c>
    </row>
    <row r="49" spans="1:18" x14ac:dyDescent="0.25">
      <c r="A49" s="10" t="s">
        <v>47</v>
      </c>
      <c r="B49" s="8">
        <f>SUM(B42:B43)</f>
        <v>112.97800000000001</v>
      </c>
      <c r="C49" s="8">
        <f>SUM(C42:C43)</f>
        <v>81.78</v>
      </c>
      <c r="D49" s="8">
        <f t="shared" si="28"/>
        <v>-31.198000000000008</v>
      </c>
      <c r="E49" s="9">
        <f t="shared" si="16"/>
        <v>-0.27614225778470147</v>
      </c>
      <c r="G49" s="10" t="s">
        <v>47</v>
      </c>
      <c r="H49" s="8">
        <f>SUM(H42:H43)</f>
        <v>247.042</v>
      </c>
      <c r="I49" s="8">
        <f>SUM(I42:I43)</f>
        <v>300.36</v>
      </c>
      <c r="J49" s="8">
        <f t="shared" si="29"/>
        <v>53.318000000000012</v>
      </c>
      <c r="K49" s="9">
        <f t="shared" si="26"/>
        <v>0.21582564907991358</v>
      </c>
      <c r="M49" s="10" t="s">
        <v>47</v>
      </c>
      <c r="N49" s="8">
        <f>SUM(N42:N43)</f>
        <v>360.02</v>
      </c>
      <c r="O49" s="8">
        <f>SUM(O42:O43)</f>
        <v>382.14</v>
      </c>
      <c r="P49" s="8">
        <f>IFERROR(O49-N49,"")</f>
        <v>22.120000000000005</v>
      </c>
      <c r="Q49" s="9">
        <f t="shared" si="27"/>
        <v>6.1441031053830357E-2</v>
      </c>
    </row>
    <row r="50" spans="1:18" x14ac:dyDescent="0.25">
      <c r="A50" s="10" t="s">
        <v>48</v>
      </c>
      <c r="B50" s="8">
        <f>SUM(B45)</f>
        <v>11.123000000000001</v>
      </c>
      <c r="C50" s="8">
        <f>SUM(C45)</f>
        <v>11.22</v>
      </c>
      <c r="D50" s="8">
        <f t="shared" si="28"/>
        <v>9.6999999999999531E-2</v>
      </c>
      <c r="E50" s="9">
        <f t="shared" si="16"/>
        <v>8.7206688842937623E-3</v>
      </c>
      <c r="G50" s="10" t="s">
        <v>48</v>
      </c>
      <c r="H50" s="8">
        <f>SUM(H45)</f>
        <v>7.1099999999999994</v>
      </c>
      <c r="I50" s="8">
        <f>SUM(I45)</f>
        <v>7.1799999999999988</v>
      </c>
      <c r="J50" s="8">
        <f t="shared" si="29"/>
        <v>6.9999999999999396E-2</v>
      </c>
      <c r="K50" s="9">
        <f t="shared" si="26"/>
        <v>9.8452883263009001E-3</v>
      </c>
      <c r="M50" s="10" t="s">
        <v>48</v>
      </c>
      <c r="N50" s="8">
        <f>SUM(N45)</f>
        <v>18.233000000000001</v>
      </c>
      <c r="O50" s="8">
        <f>SUM(O45)</f>
        <v>18.399999999999999</v>
      </c>
      <c r="P50" s="8">
        <f t="shared" si="30"/>
        <v>0.16699999999999804</v>
      </c>
      <c r="Q50" s="9">
        <f t="shared" si="27"/>
        <v>9.1592168046946768E-3</v>
      </c>
    </row>
    <row r="51" spans="1:18" x14ac:dyDescent="0.25">
      <c r="A51" s="10" t="s">
        <v>28</v>
      </c>
      <c r="B51" s="8">
        <f>SUM(B3:B45)</f>
        <v>21018.276104551045</v>
      </c>
      <c r="C51" s="8">
        <f>SUM(C3:C45)</f>
        <v>18848.509999999998</v>
      </c>
      <c r="D51" s="8">
        <f>IFERROR(C51-B51,"")</f>
        <v>-2169.7661045510467</v>
      </c>
      <c r="E51" s="9">
        <f t="shared" si="16"/>
        <v>-0.10323235329852916</v>
      </c>
      <c r="G51" s="10" t="s">
        <v>28</v>
      </c>
      <c r="H51" s="8">
        <f>SUM(H3:H45)</f>
        <v>14190.381895448956</v>
      </c>
      <c r="I51" s="8">
        <f>SUM(I3:I45)</f>
        <v>13987.160000000002</v>
      </c>
      <c r="J51" s="8">
        <f t="shared" si="29"/>
        <v>-203.22189544895446</v>
      </c>
      <c r="K51" s="9">
        <f t="shared" si="26"/>
        <v>-1.4321101218151881E-2</v>
      </c>
      <c r="M51" s="10" t="s">
        <v>28</v>
      </c>
      <c r="N51" s="8">
        <f>SUM(N3:N45)</f>
        <v>35208.658000000018</v>
      </c>
      <c r="O51" s="8">
        <f>SUM(O3:O45)</f>
        <v>32835.67</v>
      </c>
      <c r="P51" s="8">
        <f t="shared" si="30"/>
        <v>-2372.9880000000194</v>
      </c>
      <c r="Q51" s="9">
        <f t="shared" si="27"/>
        <v>-6.7397854243692504E-2</v>
      </c>
    </row>
    <row r="52" spans="1:18" x14ac:dyDescent="0.25">
      <c r="A52" s="10"/>
      <c r="B52" s="8"/>
      <c r="C52" s="8"/>
      <c r="D52" s="8"/>
      <c r="E52" s="9"/>
      <c r="G52" s="10"/>
      <c r="H52" s="8"/>
      <c r="I52" s="8"/>
      <c r="J52" s="8"/>
      <c r="K52" s="9"/>
      <c r="M52" s="10"/>
      <c r="N52" s="8"/>
      <c r="O52" s="8"/>
      <c r="P52" s="8"/>
      <c r="Q52" s="9"/>
    </row>
    <row r="53" spans="1:18" ht="18.75" x14ac:dyDescent="0.25">
      <c r="A53" s="14" t="s">
        <v>50</v>
      </c>
      <c r="B53" s="14"/>
      <c r="C53" s="14"/>
      <c r="D53" s="14"/>
      <c r="E53" s="14"/>
      <c r="F53" s="14"/>
      <c r="G53" s="14" t="s">
        <v>52</v>
      </c>
      <c r="H53" s="14"/>
      <c r="I53" s="14"/>
      <c r="J53" s="14"/>
      <c r="K53" s="14"/>
      <c r="L53" s="14"/>
      <c r="M53" s="14" t="s">
        <v>53</v>
      </c>
      <c r="N53" s="14"/>
      <c r="O53" s="14"/>
      <c r="P53" s="14"/>
      <c r="Q53" s="14"/>
      <c r="R53" s="14"/>
    </row>
    <row r="54" spans="1:18" ht="18.75" x14ac:dyDescent="0.25">
      <c r="A54" s="15" t="s">
        <v>51</v>
      </c>
      <c r="B54" s="15"/>
      <c r="C54" s="15"/>
      <c r="D54" s="15"/>
      <c r="E54" s="15"/>
      <c r="F54" s="15"/>
      <c r="G54" s="15" t="s">
        <v>54</v>
      </c>
      <c r="H54" s="15"/>
      <c r="I54" s="15"/>
      <c r="J54" s="15"/>
      <c r="K54" s="15"/>
      <c r="L54" s="15"/>
      <c r="M54" s="15" t="s">
        <v>55</v>
      </c>
      <c r="N54" s="15"/>
      <c r="O54" s="15"/>
      <c r="P54" s="15"/>
      <c r="Q54" s="15"/>
      <c r="R54" s="15"/>
    </row>
  </sheetData>
  <mergeCells count="9">
    <mergeCell ref="G1:L1"/>
    <mergeCell ref="M1:R1"/>
    <mergeCell ref="A1:F1"/>
    <mergeCell ref="A53:F53"/>
    <mergeCell ref="A54:F54"/>
    <mergeCell ref="G53:L53"/>
    <mergeCell ref="G54:L54"/>
    <mergeCell ref="M53:R53"/>
    <mergeCell ref="M54:R54"/>
  </mergeCells>
  <pageMargins left="0.7" right="0.7" top="0.75" bottom="0.75" header="0.3" footer="0.3"/>
  <pageSetup scale="79" fitToWidth="0" orientation="portrait" r:id="rId1"/>
  <headerFooter>
    <oddHeader>&amp;R&amp;"Times New Roman,Regular"&amp;12
&amp;14Exhibit DSS-5
Page &amp;P of &amp;N</oddHeader>
  </headerFooter>
  <colBreaks count="2" manualBreakCount="2">
    <brk id="6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DSS-5</vt:lpstr>
      <vt:lpstr>'Exhibit DSS-5'!Print_Area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2018-10-01T14:29:28Z</dcterms:created>
  <dcterms:modified xsi:type="dcterms:W3CDTF">2018-10-01T17:59:20Z</dcterms:modified>
</cp:coreProperties>
</file>