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projects.sp.lgeenergy.int/sites/RegFilings/Rate Case Documents/"/>
    </mc:Choice>
  </mc:AlternateContent>
  <bookViews>
    <workbookView xWindow="0" yWindow="0" windowWidth="24000" windowHeight="9735"/>
  </bookViews>
  <sheets>
    <sheet name="Other Property and Investments" sheetId="1" r:id="rId1"/>
  </sheets>
  <definedNames>
    <definedName name="_xlnm.Print_Area" localSheetId="0">'Other Property and Investments'!$A$1:$O$25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8" i="1" l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O17" i="1" s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O16" i="1" s="1"/>
  <c r="O19" i="1" s="1"/>
  <c r="O11" i="1"/>
  <c r="O10" i="1"/>
  <c r="O9" i="1"/>
  <c r="O8" i="1"/>
  <c r="O7" i="1"/>
  <c r="O13" i="1" s="1"/>
  <c r="C4" i="1"/>
  <c r="M23" i="1" s="1"/>
  <c r="D22" i="1" l="1"/>
  <c r="H22" i="1"/>
  <c r="L22" i="1"/>
  <c r="B23" i="1"/>
  <c r="F23" i="1"/>
  <c r="J23" i="1"/>
  <c r="N23" i="1"/>
  <c r="E22" i="1"/>
  <c r="I22" i="1"/>
  <c r="M22" i="1"/>
  <c r="C23" i="1"/>
  <c r="G23" i="1"/>
  <c r="K23" i="1"/>
  <c r="B22" i="1"/>
  <c r="F22" i="1"/>
  <c r="J22" i="1"/>
  <c r="N22" i="1"/>
  <c r="D23" i="1"/>
  <c r="H23" i="1"/>
  <c r="L23" i="1"/>
  <c r="O24" i="1"/>
  <c r="C22" i="1"/>
  <c r="G22" i="1"/>
  <c r="K22" i="1"/>
  <c r="E23" i="1"/>
  <c r="I23" i="1"/>
  <c r="O23" i="1" l="1"/>
  <c r="O22" i="1"/>
  <c r="O25" i="1" s="1"/>
</calcChain>
</file>

<file path=xl/sharedStrings.xml><?xml version="1.0" encoding="utf-8"?>
<sst xmlns="http://schemas.openxmlformats.org/spreadsheetml/2006/main" count="64" uniqueCount="28">
  <si>
    <t>Other Property and Investments</t>
  </si>
  <si>
    <t>Monthly and 13-Month Average</t>
  </si>
  <si>
    <t xml:space="preserve">Electric </t>
  </si>
  <si>
    <t>Gas</t>
  </si>
  <si>
    <t>TOTAL COMPANY</t>
  </si>
  <si>
    <t>Apr 2019</t>
  </si>
  <si>
    <t>May 2019</t>
  </si>
  <si>
    <t>Jun 2019</t>
  </si>
  <si>
    <t>Jul 2019</t>
  </si>
  <si>
    <t>Aug 2019</t>
  </si>
  <si>
    <t>Sep 2019</t>
  </si>
  <si>
    <t>Oct 2019</t>
  </si>
  <si>
    <t>Nov 2019</t>
  </si>
  <si>
    <t>Dec 2019</t>
  </si>
  <si>
    <t>Jan 2020</t>
  </si>
  <si>
    <t>Feb 2020</t>
  </si>
  <si>
    <t>Mar 2020</t>
  </si>
  <si>
    <t>Apr 2020</t>
  </si>
  <si>
    <t>13 MONTH AVERAGE</t>
  </si>
  <si>
    <t xml:space="preserve">          101.3 - Property Under Operating Lease (a)</t>
  </si>
  <si>
    <t xml:space="preserve">          111.3 - Accumulated Depr Property Under Operating Lease (a)</t>
  </si>
  <si>
    <t xml:space="preserve">          123.0 - Invest in affl companies (b)</t>
  </si>
  <si>
    <t xml:space="preserve">          121.0 - Nonutility property (c) </t>
  </si>
  <si>
    <t xml:space="preserve">          122.0 - Acc dep for nonutility in plant (c) </t>
  </si>
  <si>
    <t>Rounding</t>
  </si>
  <si>
    <t>Total</t>
  </si>
  <si>
    <t>ELECTRIC - 80.33%</t>
  </si>
  <si>
    <t>GAS - 19.67%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</si>
</sst>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_);[Red]\(#,##0\);&quot; &quot;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20">
    <xf numFmtId="0" fontId="0" fillId="0" borderId="0" xfId="0"/>
    <xf numFmtId="0" fontId="2" fillId="0" borderId="0" xfId="0" applyFont="1"/>
    <xf numFmtId="0" fontId="0" fillId="0" borderId="0" xfId="0" applyAlignment="1">
      <alignment horizontal="center" wrapText="1"/>
    </xf>
    <xf numFmtId="10" fontId="3" fillId="0" borderId="0" xfId="2" applyNumberFormat="1" applyFont="1" applyFill="1" applyAlignment="1">
      <alignment horizontal="center"/>
    </xf>
    <xf numFmtId="0" fontId="0" fillId="0" borderId="0" xfId="0" applyAlignment="1">
      <alignment horizontal="center"/>
    </xf>
    <xf numFmtId="49" fontId="0" fillId="0" borderId="1" xfId="0" applyNumberFormat="1" applyFont="1" applyBorder="1" applyAlignment="1">
      <alignment horizontal="center" wrapText="1"/>
    </xf>
    <xf numFmtId="49" fontId="4" fillId="0" borderId="1" xfId="3" applyNumberFormat="1" applyFont="1" applyFill="1" applyBorder="1" applyAlignment="1">
      <alignment horizontal="center" wrapText="1"/>
    </xf>
    <xf numFmtId="49" fontId="0" fillId="0" borderId="0" xfId="0" applyNumberFormat="1" applyFont="1" applyFill="1" applyBorder="1" applyAlignment="1">
      <alignment horizontal="center" wrapText="1"/>
    </xf>
    <xf numFmtId="164" fontId="5" fillId="0" borderId="0" xfId="0" applyNumberFormat="1" applyFont="1" applyFill="1" applyAlignment="1">
      <alignment horizontal="left"/>
    </xf>
    <xf numFmtId="165" fontId="0" fillId="0" borderId="0" xfId="1" applyNumberFormat="1" applyFont="1"/>
    <xf numFmtId="165" fontId="0" fillId="0" borderId="0" xfId="0" applyNumberFormat="1" applyBorder="1"/>
    <xf numFmtId="0" fontId="0" fillId="0" borderId="0" xfId="0" applyBorder="1"/>
    <xf numFmtId="164" fontId="5" fillId="0" borderId="0" xfId="0" applyNumberFormat="1" applyFont="1" applyFill="1" applyAlignment="1">
      <alignment horizontal="right"/>
    </xf>
    <xf numFmtId="165" fontId="0" fillId="0" borderId="1" xfId="1" applyNumberFormat="1" applyFont="1" applyBorder="1"/>
    <xf numFmtId="164" fontId="6" fillId="0" borderId="0" xfId="0" applyNumberFormat="1" applyFont="1" applyFill="1" applyAlignment="1">
      <alignment horizontal="left"/>
    </xf>
    <xf numFmtId="165" fontId="0" fillId="0" borderId="0" xfId="0" applyNumberFormat="1"/>
    <xf numFmtId="164" fontId="5" fillId="0" borderId="0" xfId="0" applyNumberFormat="1" applyFont="1" applyFill="1" applyAlignment="1">
      <alignment horizontal="left" wrapText="1"/>
    </xf>
    <xf numFmtId="0" fontId="2" fillId="0" borderId="0" xfId="0" applyFont="1" applyAlignment="1">
      <alignment wrapText="1"/>
    </xf>
    <xf numFmtId="165" fontId="0" fillId="0" borderId="1" xfId="1" applyNumberFormat="1" applyFont="1" applyBorder="1" applyAlignment="1">
      <alignment horizontal="center" wrapText="1"/>
    </xf>
    <xf numFmtId="165" fontId="4" fillId="0" borderId="1" xfId="1" applyNumberFormat="1" applyFont="1" applyFill="1" applyBorder="1" applyAlignment="1">
      <alignment horizontal="center" wrapText="1"/>
    </xf>
  </cellXfs>
  <cellStyles count="4">
    <cellStyle name="Comma" xfId="1" builtinId="3"/>
    <cellStyle name="Normal" xfId="0" builtinId="0"/>
    <cellStyle name="Normal 46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"/>
  <sheetViews>
    <sheetView tabSelected="1" zoomScale="85" zoomScaleNormal="85" zoomScalePageLayoutView="85" workbookViewId="0">
      <selection activeCell="L63" sqref="L63"/>
    </sheetView>
  </sheetViews>
  <sheetFormatPr defaultRowHeight="15" x14ac:dyDescent="0.25"/>
  <cols>
    <col min="1" max="1" width="57" bestFit="1" customWidth="1"/>
    <col min="2" max="14" width="14.28515625" bestFit="1" customWidth="1"/>
    <col min="15" max="15" width="12.140625" customWidth="1"/>
    <col min="16" max="16" width="11.5703125" bestFit="1" customWidth="1"/>
    <col min="17" max="17" width="10.5703125" bestFit="1" customWidth="1"/>
  </cols>
  <sheetData>
    <row r="1" spans="1:17" x14ac:dyDescent="0.25">
      <c r="A1" s="1" t="s">
        <v>0</v>
      </c>
    </row>
    <row r="2" spans="1:17" x14ac:dyDescent="0.25">
      <c r="A2" s="1" t="s">
        <v>1</v>
      </c>
      <c r="B2" s="2"/>
      <c r="C2" s="3"/>
    </row>
    <row r="3" spans="1:17" x14ac:dyDescent="0.25">
      <c r="A3" s="1"/>
      <c r="B3" s="2" t="s">
        <v>2</v>
      </c>
      <c r="C3" s="3">
        <v>0.80330000000000001</v>
      </c>
    </row>
    <row r="4" spans="1:17" x14ac:dyDescent="0.25">
      <c r="B4" s="4" t="s">
        <v>3</v>
      </c>
      <c r="C4" s="3">
        <f>1-C3</f>
        <v>0.19669999999999999</v>
      </c>
    </row>
    <row r="6" spans="1:17" ht="30" x14ac:dyDescent="0.25">
      <c r="A6" s="1" t="s">
        <v>4</v>
      </c>
      <c r="B6" s="5" t="s">
        <v>5</v>
      </c>
      <c r="C6" s="5" t="s">
        <v>6</v>
      </c>
      <c r="D6" s="5" t="s">
        <v>7</v>
      </c>
      <c r="E6" s="5" t="s">
        <v>8</v>
      </c>
      <c r="F6" s="5" t="s">
        <v>9</v>
      </c>
      <c r="G6" s="5" t="s">
        <v>10</v>
      </c>
      <c r="H6" s="5" t="s">
        <v>11</v>
      </c>
      <c r="I6" s="5" t="s">
        <v>12</v>
      </c>
      <c r="J6" s="5" t="s">
        <v>13</v>
      </c>
      <c r="K6" s="5" t="s">
        <v>14</v>
      </c>
      <c r="L6" s="5" t="s">
        <v>15</v>
      </c>
      <c r="M6" s="5" t="s">
        <v>16</v>
      </c>
      <c r="N6" s="5" t="s">
        <v>17</v>
      </c>
      <c r="O6" s="6" t="s">
        <v>18</v>
      </c>
      <c r="P6" s="7"/>
      <c r="Q6" s="7"/>
    </row>
    <row r="7" spans="1:17" x14ac:dyDescent="0.25">
      <c r="A7" s="8" t="s">
        <v>19</v>
      </c>
      <c r="B7" s="9">
        <v>20094488.4599999</v>
      </c>
      <c r="C7" s="9">
        <v>20052450.599999897</v>
      </c>
      <c r="D7" s="9">
        <v>20002682.989999898</v>
      </c>
      <c r="E7" s="9">
        <v>19968677.399999898</v>
      </c>
      <c r="F7" s="9">
        <v>19871118.129999902</v>
      </c>
      <c r="G7" s="9">
        <v>19839662.489999902</v>
      </c>
      <c r="H7" s="9">
        <v>19807348.879999898</v>
      </c>
      <c r="I7" s="9">
        <v>19729604.7999999</v>
      </c>
      <c r="J7" s="9">
        <v>19625523.239999998</v>
      </c>
      <c r="K7" s="9">
        <v>19580817.120000001</v>
      </c>
      <c r="L7" s="9">
        <v>19549281.690000001</v>
      </c>
      <c r="M7" s="9">
        <v>19510500.5</v>
      </c>
      <c r="N7" s="9">
        <v>19469874.32</v>
      </c>
      <c r="O7" s="9">
        <f>AVERAGE(B7:N7)</f>
        <v>19777079.278461479</v>
      </c>
      <c r="P7" s="10"/>
      <c r="Q7" s="10"/>
    </row>
    <row r="8" spans="1:17" x14ac:dyDescent="0.25">
      <c r="A8" s="8" t="s">
        <v>20</v>
      </c>
      <c r="B8" s="9">
        <v>-1578330.0699999901</v>
      </c>
      <c r="C8" s="9">
        <v>-1934606.01999999</v>
      </c>
      <c r="D8" s="9">
        <v>-2276633.2299999897</v>
      </c>
      <c r="E8" s="9">
        <v>-2627961.7699999898</v>
      </c>
      <c r="F8" s="9">
        <v>-2912729.8299999903</v>
      </c>
      <c r="G8" s="9">
        <v>-3253046.6799999899</v>
      </c>
      <c r="H8" s="9">
        <v>-3590798.3899999899</v>
      </c>
      <c r="I8" s="9">
        <v>-3881686.5899999896</v>
      </c>
      <c r="J8" s="9">
        <v>-4140805.73999999</v>
      </c>
      <c r="K8" s="9">
        <v>-4452158.4999999907</v>
      </c>
      <c r="L8" s="9">
        <v>-4774924.52999999</v>
      </c>
      <c r="M8" s="9">
        <v>-5089903.33</v>
      </c>
      <c r="N8" s="9">
        <v>-5402417.3999999901</v>
      </c>
      <c r="O8" s="9">
        <f t="shared" ref="O8:O11" si="0">AVERAGE(B8:N8)</f>
        <v>-3532000.1599999908</v>
      </c>
      <c r="P8" s="10"/>
      <c r="Q8" s="10"/>
    </row>
    <row r="9" spans="1:17" x14ac:dyDescent="0.25">
      <c r="A9" s="8" t="s">
        <v>21</v>
      </c>
      <c r="B9" s="9">
        <v>594286</v>
      </c>
      <c r="C9" s="9">
        <v>594286</v>
      </c>
      <c r="D9" s="9">
        <v>594286</v>
      </c>
      <c r="E9" s="9">
        <v>594286</v>
      </c>
      <c r="F9" s="9">
        <v>594286</v>
      </c>
      <c r="G9" s="9">
        <v>594286</v>
      </c>
      <c r="H9" s="9">
        <v>594286</v>
      </c>
      <c r="I9" s="9">
        <v>594286</v>
      </c>
      <c r="J9" s="9">
        <v>594286</v>
      </c>
      <c r="K9" s="9">
        <v>594286</v>
      </c>
      <c r="L9" s="9">
        <v>594286</v>
      </c>
      <c r="M9" s="9">
        <v>594286</v>
      </c>
      <c r="N9" s="9">
        <v>594286</v>
      </c>
      <c r="O9" s="9">
        <f t="shared" si="0"/>
        <v>594286</v>
      </c>
      <c r="P9" s="11"/>
      <c r="Q9" s="11"/>
    </row>
    <row r="10" spans="1:17" x14ac:dyDescent="0.25">
      <c r="A10" s="8" t="s">
        <v>22</v>
      </c>
      <c r="B10" s="9">
        <v>630896.98</v>
      </c>
      <c r="C10" s="9">
        <v>630896.98</v>
      </c>
      <c r="D10" s="9">
        <v>630896.98</v>
      </c>
      <c r="E10" s="9">
        <v>630896.98</v>
      </c>
      <c r="F10" s="9">
        <v>630896.98</v>
      </c>
      <c r="G10" s="9">
        <v>630896.98</v>
      </c>
      <c r="H10" s="9">
        <v>630896.98</v>
      </c>
      <c r="I10" s="9">
        <v>630896.98</v>
      </c>
      <c r="J10" s="9">
        <v>630896.98</v>
      </c>
      <c r="K10" s="9">
        <v>630896.98</v>
      </c>
      <c r="L10" s="9">
        <v>630896.98</v>
      </c>
      <c r="M10" s="9">
        <v>630896.98</v>
      </c>
      <c r="N10" s="9">
        <v>630896.98</v>
      </c>
      <c r="O10" s="9">
        <f t="shared" si="0"/>
        <v>630896.98000000021</v>
      </c>
      <c r="P10" s="11"/>
      <c r="Q10" s="11"/>
    </row>
    <row r="11" spans="1:17" x14ac:dyDescent="0.25">
      <c r="A11" s="8" t="s">
        <v>23</v>
      </c>
      <c r="B11" s="9">
        <v>-63360.36</v>
      </c>
      <c r="C11" s="9">
        <v>-63360.36</v>
      </c>
      <c r="D11" s="9">
        <v>-63360.36</v>
      </c>
      <c r="E11" s="9">
        <v>-63360.36</v>
      </c>
      <c r="F11" s="9">
        <v>-63360.36</v>
      </c>
      <c r="G11" s="9">
        <v>-63360.36</v>
      </c>
      <c r="H11" s="9">
        <v>-63360.36</v>
      </c>
      <c r="I11" s="9">
        <v>-63360.36</v>
      </c>
      <c r="J11" s="9">
        <v>-63360.36</v>
      </c>
      <c r="K11" s="9">
        <v>-63360.36</v>
      </c>
      <c r="L11" s="9">
        <v>-63360.36</v>
      </c>
      <c r="M11" s="9">
        <v>-63360.36</v>
      </c>
      <c r="N11" s="9">
        <v>-63360.36</v>
      </c>
      <c r="O11" s="9">
        <f t="shared" si="0"/>
        <v>-63360.359999999993</v>
      </c>
      <c r="P11" s="11"/>
      <c r="Q11" s="11"/>
    </row>
    <row r="12" spans="1:17" x14ac:dyDescent="0.25">
      <c r="A12" s="12" t="s">
        <v>24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13">
        <v>-10</v>
      </c>
      <c r="P12" s="10"/>
      <c r="Q12" s="10"/>
    </row>
    <row r="13" spans="1:17" x14ac:dyDescent="0.25">
      <c r="A13" s="14" t="s">
        <v>25</v>
      </c>
      <c r="O13" s="15">
        <f>SUM(O7:O12)</f>
        <v>17406891.738461491</v>
      </c>
      <c r="P13" s="10"/>
      <c r="Q13" s="10"/>
    </row>
    <row r="14" spans="1:17" x14ac:dyDescent="0.25">
      <c r="A14" s="16"/>
    </row>
    <row r="15" spans="1:17" ht="30" x14ac:dyDescent="0.25">
      <c r="A15" s="17" t="s">
        <v>26</v>
      </c>
      <c r="B15" s="5" t="s">
        <v>5</v>
      </c>
      <c r="C15" s="5" t="s">
        <v>6</v>
      </c>
      <c r="D15" s="5" t="s">
        <v>7</v>
      </c>
      <c r="E15" s="5" t="s">
        <v>8</v>
      </c>
      <c r="F15" s="5" t="s">
        <v>9</v>
      </c>
      <c r="G15" s="5" t="s">
        <v>10</v>
      </c>
      <c r="H15" s="5" t="s">
        <v>11</v>
      </c>
      <c r="I15" s="5" t="s">
        <v>12</v>
      </c>
      <c r="J15" s="5" t="s">
        <v>13</v>
      </c>
      <c r="K15" s="5" t="s">
        <v>14</v>
      </c>
      <c r="L15" s="5" t="s">
        <v>15</v>
      </c>
      <c r="M15" s="5" t="s">
        <v>16</v>
      </c>
      <c r="N15" s="5" t="s">
        <v>17</v>
      </c>
      <c r="O15" s="6" t="s">
        <v>18</v>
      </c>
    </row>
    <row r="16" spans="1:17" x14ac:dyDescent="0.25">
      <c r="A16" s="8" t="s">
        <v>19</v>
      </c>
      <c r="B16" s="9">
        <f>B7*$C$3</f>
        <v>16141902.579917921</v>
      </c>
      <c r="C16" s="9">
        <f>C7*$C$3</f>
        <v>16108133.566979917</v>
      </c>
      <c r="D16" s="9">
        <f>D7*$C$3</f>
        <v>16068155.245866919</v>
      </c>
      <c r="E16" s="9">
        <f t="shared" ref="E16:N16" si="1">E7*$C$3</f>
        <v>16040838.555419918</v>
      </c>
      <c r="F16" s="9">
        <f t="shared" si="1"/>
        <v>15962469.193828922</v>
      </c>
      <c r="G16" s="9">
        <f t="shared" si="1"/>
        <v>15937200.87821692</v>
      </c>
      <c r="H16" s="9">
        <f t="shared" si="1"/>
        <v>15911243.355303919</v>
      </c>
      <c r="I16" s="9">
        <f t="shared" si="1"/>
        <v>15848791.535839921</v>
      </c>
      <c r="J16" s="9">
        <f t="shared" si="1"/>
        <v>15765182.818691999</v>
      </c>
      <c r="K16" s="9">
        <f t="shared" si="1"/>
        <v>15729270.392496001</v>
      </c>
      <c r="L16" s="9">
        <f t="shared" si="1"/>
        <v>15703937.981577002</v>
      </c>
      <c r="M16" s="9">
        <f t="shared" si="1"/>
        <v>15672785.051650001</v>
      </c>
      <c r="N16" s="9">
        <f t="shared" si="1"/>
        <v>15640150.041256001</v>
      </c>
      <c r="O16" s="9">
        <f>AVERAGE(B16:N16)</f>
        <v>15886927.784388104</v>
      </c>
    </row>
    <row r="17" spans="1:15" x14ac:dyDescent="0.25">
      <c r="A17" s="8" t="s">
        <v>20</v>
      </c>
      <c r="B17" s="9">
        <f t="shared" ref="B17:N17" si="2">B8*$C$3</f>
        <v>-1267872.5452309921</v>
      </c>
      <c r="C17" s="9">
        <f t="shared" si="2"/>
        <v>-1554069.0158659921</v>
      </c>
      <c r="D17" s="9">
        <f t="shared" si="2"/>
        <v>-1828819.4736589917</v>
      </c>
      <c r="E17" s="9">
        <f t="shared" si="2"/>
        <v>-2111041.689840992</v>
      </c>
      <c r="F17" s="9">
        <f t="shared" si="2"/>
        <v>-2339795.8724389924</v>
      </c>
      <c r="G17" s="9">
        <f t="shared" si="2"/>
        <v>-2613172.398043992</v>
      </c>
      <c r="H17" s="9">
        <f t="shared" si="2"/>
        <v>-2884488.3466869919</v>
      </c>
      <c r="I17" s="9">
        <f t="shared" si="2"/>
        <v>-3118158.8377469918</v>
      </c>
      <c r="J17" s="9">
        <f t="shared" si="2"/>
        <v>-3326309.2509419918</v>
      </c>
      <c r="K17" s="9">
        <f t="shared" si="2"/>
        <v>-3576418.9230499924</v>
      </c>
      <c r="L17" s="9">
        <f t="shared" si="2"/>
        <v>-3835696.8749489919</v>
      </c>
      <c r="M17" s="9">
        <f t="shared" si="2"/>
        <v>-4088719.3449890004</v>
      </c>
      <c r="N17" s="9">
        <f t="shared" si="2"/>
        <v>-4339761.8974199919</v>
      </c>
      <c r="O17" s="9">
        <f>AVERAGE(B17:N17)</f>
        <v>-2837255.728527993</v>
      </c>
    </row>
    <row r="18" spans="1:15" x14ac:dyDescent="0.25">
      <c r="A18" s="12" t="s">
        <v>24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13">
        <f>O12*C3</f>
        <v>-8.0329999999999995</v>
      </c>
    </row>
    <row r="19" spans="1:15" x14ac:dyDescent="0.25">
      <c r="A19" s="14" t="s">
        <v>25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>
        <f>SUM(O16:O18)</f>
        <v>13049664.022860112</v>
      </c>
    </row>
    <row r="20" spans="1:15" x14ac:dyDescent="0.25"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</row>
    <row r="21" spans="1:15" ht="30" x14ac:dyDescent="0.25">
      <c r="A21" s="17" t="s">
        <v>27</v>
      </c>
      <c r="B21" s="18" t="s">
        <v>5</v>
      </c>
      <c r="C21" s="18" t="s">
        <v>6</v>
      </c>
      <c r="D21" s="18" t="s">
        <v>7</v>
      </c>
      <c r="E21" s="18" t="s">
        <v>8</v>
      </c>
      <c r="F21" s="18" t="s">
        <v>9</v>
      </c>
      <c r="G21" s="18" t="s">
        <v>10</v>
      </c>
      <c r="H21" s="18" t="s">
        <v>11</v>
      </c>
      <c r="I21" s="18" t="s">
        <v>12</v>
      </c>
      <c r="J21" s="18" t="s">
        <v>13</v>
      </c>
      <c r="K21" s="18" t="s">
        <v>14</v>
      </c>
      <c r="L21" s="18" t="s">
        <v>15</v>
      </c>
      <c r="M21" s="18" t="s">
        <v>16</v>
      </c>
      <c r="N21" s="18" t="s">
        <v>17</v>
      </c>
      <c r="O21" s="19" t="s">
        <v>18</v>
      </c>
    </row>
    <row r="22" spans="1:15" x14ac:dyDescent="0.25">
      <c r="A22" s="8" t="s">
        <v>19</v>
      </c>
      <c r="B22" s="9">
        <f>B7*$C$4</f>
        <v>3952585.88008198</v>
      </c>
      <c r="C22" s="9">
        <f t="shared" ref="C22:N22" si="3">C7*$C$4</f>
        <v>3944317.0330199795</v>
      </c>
      <c r="D22" s="9">
        <f t="shared" si="3"/>
        <v>3934527.7441329798</v>
      </c>
      <c r="E22" s="9">
        <f t="shared" si="3"/>
        <v>3927838.8445799798</v>
      </c>
      <c r="F22" s="9">
        <f t="shared" si="3"/>
        <v>3908648.9361709803</v>
      </c>
      <c r="G22" s="9">
        <f t="shared" si="3"/>
        <v>3902461.6117829802</v>
      </c>
      <c r="H22" s="9">
        <f t="shared" si="3"/>
        <v>3896105.5246959799</v>
      </c>
      <c r="I22" s="9">
        <f t="shared" si="3"/>
        <v>3880813.2641599802</v>
      </c>
      <c r="J22" s="9">
        <f t="shared" si="3"/>
        <v>3860340.4213079992</v>
      </c>
      <c r="K22" s="9">
        <f t="shared" si="3"/>
        <v>3851546.7275040001</v>
      </c>
      <c r="L22" s="9">
        <f t="shared" si="3"/>
        <v>3845343.7084229998</v>
      </c>
      <c r="M22" s="9">
        <f t="shared" si="3"/>
        <v>3837715.4483499997</v>
      </c>
      <c r="N22" s="9">
        <f t="shared" si="3"/>
        <v>3829724.278744</v>
      </c>
      <c r="O22" s="9">
        <f>AVERAGE(B22:N22)</f>
        <v>3890151.4940733714</v>
      </c>
    </row>
    <row r="23" spans="1:15" x14ac:dyDescent="0.25">
      <c r="A23" s="8" t="s">
        <v>20</v>
      </c>
      <c r="B23" s="9">
        <f t="shared" ref="B23:N23" si="4">B8*$C$4</f>
        <v>-310457.52476899803</v>
      </c>
      <c r="C23" s="9">
        <f t="shared" si="4"/>
        <v>-380537.00413399801</v>
      </c>
      <c r="D23" s="9">
        <f t="shared" si="4"/>
        <v>-447813.75634099793</v>
      </c>
      <c r="E23" s="9">
        <f t="shared" si="4"/>
        <v>-516920.08015899797</v>
      </c>
      <c r="F23" s="9">
        <f t="shared" si="4"/>
        <v>-572933.95756099804</v>
      </c>
      <c r="G23" s="9">
        <f t="shared" si="4"/>
        <v>-639874.28195599793</v>
      </c>
      <c r="H23" s="9">
        <f t="shared" si="4"/>
        <v>-706310.04331299791</v>
      </c>
      <c r="I23" s="9">
        <f t="shared" si="4"/>
        <v>-763527.75225299795</v>
      </c>
      <c r="J23" s="9">
        <f t="shared" si="4"/>
        <v>-814496.48905799794</v>
      </c>
      <c r="K23" s="9">
        <f t="shared" si="4"/>
        <v>-875739.57694999815</v>
      </c>
      <c r="L23" s="9">
        <f t="shared" si="4"/>
        <v>-939227.65505099797</v>
      </c>
      <c r="M23" s="9">
        <f t="shared" si="4"/>
        <v>-1001183.985011</v>
      </c>
      <c r="N23" s="9">
        <f t="shared" si="4"/>
        <v>-1062655.502579998</v>
      </c>
      <c r="O23" s="9">
        <f>AVERAGE(B23:N23)</f>
        <v>-694744.4314719981</v>
      </c>
    </row>
    <row r="24" spans="1:15" x14ac:dyDescent="0.25">
      <c r="A24" s="12" t="s">
        <v>24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13">
        <f>O12*C4</f>
        <v>-1.9669999999999999</v>
      </c>
    </row>
    <row r="25" spans="1:15" x14ac:dyDescent="0.25">
      <c r="A25" s="14" t="s">
        <v>25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>
        <f>SUM(O22:O24)</f>
        <v>3195405.0956013734</v>
      </c>
    </row>
  </sheetData>
  <pageMargins left="0.7" right="0.7" top="0.75" bottom="0.75" header="0.3" footer="0.3"/>
  <pageSetup scale="48" fitToHeight="0" orientation="landscape" horizontalDpi="1200" verticalDpi="1200" r:id="rId1"/>
  <headerFooter>
    <oddFooter>&amp;R&amp;"Times New Roman,Bold"&amp;12Case No. 2018-00295
Attachment to Response to KIUC-2 Question No. 18
Page 1 of 1
Arbough/Garrett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LGE</Value>
    </Company>
    <Tariff_x0020_Dev_x0020_Doc_x0020_Type xmlns="54fcda00-7b58-44a7-b108-8bd10a8a08ba" xsi:nil="true"/>
    <Filing_x0020_Requirement xmlns="54fcda00-7b58-44a7-b108-8bd10a8a08ba" xsi:nil="true"/>
    <Round xmlns="54fcda00-7b58-44a7-b108-8bd10a8a08ba">DR02 Attachments</Round>
    <Data_x0020_Request_x0020_Question_x0020_No_x002e_ xmlns="54fcda00-7b58-44a7-b108-8bd10a8a08ba">018</Data_x0020_Request_x0020_Question_x0020_No_x002e_>
    <Year xmlns="54fcda00-7b58-44a7-b108-8bd10a8a08ba">2018</Year>
    <Document_x0020_Type xmlns="54fcda00-7b58-44a7-b108-8bd10a8a08ba">Data Requests</Document_x0020_Type>
    <Witness_x0020_Testimony xmlns="54fcda00-7b58-44a7-b108-8bd10a8a08ba">Garrett, Christopher M.</Witness_x0020_Testimony>
    <Intervemprs xmlns="54fcda00-7b58-44a7-b108-8bd10a8a08ba">KY Industrial Utility Customers - KIUC</Intervemprs>
    <Filed_x0020_Documents xmlns="54fcda00-7b58-44a7-b108-8bd10a8a08ba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34" ma:contentTypeDescription="Create a new document." ma:contentTypeScope="" ma:versionID="564212c8433631898006002af8bdbbd4">
  <xsd:schema xmlns:xsd="http://www.w3.org/2001/XMLSchema" xmlns:xs="http://www.w3.org/2001/XMLSchema" xmlns:p="http://schemas.microsoft.com/office/2006/metadata/properties" xmlns:ns2="54fcda00-7b58-44a7-b108-8bd10a8a08ba" targetNamespace="http://schemas.microsoft.com/office/2006/metadata/properties" ma:root="true" ma:fieldsID="82c124d73ee730d260d5c3ee21523c0c" ns2:_=""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format="Dropdown" ma:indexed="true" ma:internalName="Year" ma:readOnly="false">
      <xsd:simpleType>
        <xsd:restriction base="dms:Choice"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0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Leichty, Douglas A."/>
          <xsd:enumeration value="Lovekamp, Rick E."/>
          <xsd:enumeration value="Malloy, John P."/>
          <xsd:enumeration value="McFarland, Elizabeth J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ssociation of Community Ministries - ACM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AC89B1-0BD4-4787-B1CB-111B8B926414}">
  <ds:schemaRefs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54fcda00-7b58-44a7-b108-8bd10a8a08ba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F17A10C-3BD9-4EC7-9FF2-87A13EFC40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fcda00-7b58-44a7-b108-8bd10a8a08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23AF2E0-F358-4FFE-9E75-AD5C0CA6EE9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Other Property and Investments</vt:lpstr>
      <vt:lpstr>'Other Property and Investments'!Print_Area</vt:lpstr>
    </vt:vector>
  </TitlesOfParts>
  <Company>Information Technology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McCombs, Drew</dc:creator>
  <cp:lastModifiedBy>McCombs, Drew</cp:lastModifiedBy>
  <cp:lastPrinted>2018-12-18T16:08:12Z</cp:lastPrinted>
  <dcterms:created xsi:type="dcterms:W3CDTF">2018-12-17T22:42:13Z</dcterms:created>
  <dcterms:modified xsi:type="dcterms:W3CDTF">2018-12-20T21:25:33Z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</Properties>
</file>