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45" windowWidth="19440" windowHeight="10035"/>
  </bookViews>
  <sheets>
    <sheet name="Data" sheetId="1" r:id="rId1"/>
  </sheets>
  <definedNames>
    <definedName name="_xlnm._FilterDatabase" localSheetId="0" hidden="1">Data!$B$1:$L$13</definedName>
  </definedNames>
  <calcPr calcId="162913" iterate="1"/>
</workbook>
</file>

<file path=xl/calcChain.xml><?xml version="1.0" encoding="utf-8"?>
<calcChain xmlns="http://schemas.openxmlformats.org/spreadsheetml/2006/main">
  <c r="L52" i="1" l="1"/>
  <c r="J52" i="1"/>
  <c r="I52" i="1"/>
  <c r="K52" i="1" s="1"/>
  <c r="H52" i="1"/>
  <c r="G52" i="1"/>
  <c r="J51" i="1"/>
  <c r="I51" i="1"/>
  <c r="L51" i="1" s="1"/>
  <c r="H51" i="1"/>
  <c r="G51" i="1"/>
  <c r="L49" i="1"/>
  <c r="K49" i="1"/>
  <c r="L48" i="1"/>
  <c r="K48" i="1"/>
  <c r="L47" i="1"/>
  <c r="K47"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I48" i="1"/>
  <c r="I47" i="1"/>
  <c r="I49" i="1" s="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K51" i="1" l="1"/>
</calcChain>
</file>

<file path=xl/sharedStrings.xml><?xml version="1.0" encoding="utf-8"?>
<sst xmlns="http://schemas.openxmlformats.org/spreadsheetml/2006/main" count="170" uniqueCount="43">
  <si>
    <t>Rate</t>
  </si>
  <si>
    <t>Category</t>
  </si>
  <si>
    <t>Values</t>
  </si>
  <si>
    <t>Period</t>
  </si>
  <si>
    <t>Customers</t>
  </si>
  <si>
    <t>Avg Number of Customers</t>
  </si>
  <si>
    <t>Energy</t>
  </si>
  <si>
    <t>Sum of Volume</t>
  </si>
  <si>
    <t>GWh</t>
  </si>
  <si>
    <t>Demand</t>
  </si>
  <si>
    <t>MVA</t>
  </si>
  <si>
    <t>Base</t>
  </si>
  <si>
    <t>Intermediate</t>
  </si>
  <si>
    <t>Peak</t>
  </si>
  <si>
    <t>GS</t>
  </si>
  <si>
    <t>MW</t>
  </si>
  <si>
    <t>RTS</t>
  </si>
  <si>
    <t>Lighting</t>
  </si>
  <si>
    <t>Total LGE Customers</t>
  </si>
  <si>
    <t>Residential</t>
  </si>
  <si>
    <t>Comparison of LG&amp;E Electric Customers, Billing Demand, and Energy by Rate Classes: Base Period vs Test Period</t>
  </si>
  <si>
    <t>Other</t>
  </si>
  <si>
    <t>Total LG&amp;E Energy - Calendar Adjusted</t>
  </si>
  <si>
    <t>Total LG&amp;E Unbilled</t>
  </si>
  <si>
    <t>PS-Pri</t>
  </si>
  <si>
    <t>PS-Sec</t>
  </si>
  <si>
    <t>TOD-Pri</t>
  </si>
  <si>
    <t>TOD-Sec</t>
  </si>
  <si>
    <t>LG&amp;E Unbilled Adjustment**</t>
  </si>
  <si>
    <t>Base Period</t>
  </si>
  <si>
    <t xml:space="preserve">*All customers are assigned to one of twenty billing cycles.  Because the beginning and end of most billing cycles do not coincide directly with the beginning and end of calendar months, most customers' monthly bills include energy that was consumed in more than one calendar month.  </t>
  </si>
  <si>
    <t>Special Contract #1</t>
  </si>
  <si>
    <t>Billed Actual
(Jan '18 - Jun '18)*</t>
  </si>
  <si>
    <t xml:space="preserve"> Calendar Forecasted
(Jul '18 - Dec '18)</t>
  </si>
  <si>
    <t>Total
(Jan '18 - Dec '18)</t>
  </si>
  <si>
    <t>Forecasted Test Period
(May '19 - Apr '20)</t>
  </si>
  <si>
    <t>OSL</t>
  </si>
  <si>
    <t>EV Charge</t>
  </si>
  <si>
    <t>RS</t>
  </si>
  <si>
    <t>RTOD</t>
  </si>
  <si>
    <r>
      <t>**Billed sales in January include a portion of the energy consumed in January and a portion of the energy consumed in December.  Likewise, billed sales for June include a portion of the energy consumed in June and a portion of the energy consumed in May.  The portion of the energy consumed in June but not included in June billed sales is the "unbilled" portion of calendar-month ("calendar") sales for June.  To properly compare the Base Period to the Forecasted Test Period (which includes twelve months of calendar sales), unbilled sales for June must be added to the Base Period and unbilled sales for December (which are include</t>
    </r>
    <r>
      <rPr>
        <sz val="11"/>
        <rFont val="Calibri"/>
        <family val="2"/>
        <scheme val="minor"/>
      </rPr>
      <t>d in January billed sales) must be subtracted from the Base Period.  Because June unbilled sales are greater than December unbilled sales, the total unbilled sales adjustment is positive.</t>
    </r>
  </si>
  <si>
    <t>Difference</t>
  </si>
  <si>
    <t>% 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</si>
</sst>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0" fillId="0" borderId="3" xfId="0" applyBorder="1"/>
    <xf numFmtId="0" fontId="0" fillId="0" borderId="5" xfId="0" applyBorder="1"/>
    <xf numFmtId="0" fontId="0" fillId="0" borderId="7" xfId="0" applyBorder="1"/>
    <xf numFmtId="0" fontId="0" fillId="0" borderId="9" xfId="0" applyBorder="1"/>
    <xf numFmtId="0" fontId="0" fillId="0" borderId="2" xfId="0" applyBorder="1"/>
    <xf numFmtId="164" fontId="0" fillId="0" borderId="1" xfId="1" applyNumberFormat="1" applyFont="1" applyBorder="1"/>
    <xf numFmtId="164" fontId="0" fillId="0" borderId="1" xfId="1" applyNumberFormat="1" applyFont="1" applyFill="1" applyBorder="1"/>
    <xf numFmtId="0" fontId="0" fillId="0" borderId="0" xfId="0" applyFill="1"/>
    <xf numFmtId="164" fontId="0" fillId="0" borderId="3" xfId="1" applyNumberFormat="1" applyFont="1" applyBorder="1"/>
    <xf numFmtId="164" fontId="0" fillId="0" borderId="3" xfId="1" applyNumberFormat="1" applyFont="1" applyFill="1" applyBorder="1"/>
    <xf numFmtId="164" fontId="0" fillId="0" borderId="7" xfId="1" applyNumberFormat="1" applyFont="1" applyBorder="1"/>
    <xf numFmtId="164" fontId="0" fillId="0" borderId="7" xfId="1" applyNumberFormat="1" applyFont="1" applyFill="1" applyBorder="1"/>
    <xf numFmtId="164" fontId="0" fillId="0" borderId="5" xfId="1" applyNumberFormat="1" applyFont="1" applyBorder="1"/>
    <xf numFmtId="164" fontId="0" fillId="0" borderId="5" xfId="1" applyNumberFormat="1" applyFont="1" applyFill="1" applyBorder="1"/>
    <xf numFmtId="0" fontId="0" fillId="0" borderId="1" xfId="0" applyBorder="1"/>
    <xf numFmtId="0" fontId="0" fillId="0" borderId="0" xfId="0" applyBorder="1"/>
    <xf numFmtId="164" fontId="0" fillId="0" borderId="0" xfId="1" applyNumberFormat="1" applyFont="1" applyBorder="1"/>
    <xf numFmtId="164" fontId="0" fillId="0" borderId="0" xfId="1" applyNumberFormat="1" applyFont="1" applyFill="1" applyBorder="1"/>
    <xf numFmtId="0" fontId="0" fillId="0" borderId="0" xfId="0" applyFill="1" applyBorder="1"/>
    <xf numFmtId="0" fontId="0" fillId="0" borderId="1" xfId="0" applyFill="1" applyBorder="1" applyAlignment="1">
      <alignment horizontal="left" indent="1"/>
    </xf>
    <xf numFmtId="165" fontId="0" fillId="0" borderId="4" xfId="2" applyNumberFormat="1" applyFont="1" applyFill="1" applyBorder="1"/>
    <xf numFmtId="165" fontId="0" fillId="0" borderId="8" xfId="2" applyNumberFormat="1" applyFont="1" applyFill="1" applyBorder="1"/>
    <xf numFmtId="165" fontId="0" fillId="0" borderId="6" xfId="2" applyNumberFormat="1" applyFont="1" applyFill="1" applyBorder="1"/>
    <xf numFmtId="165" fontId="0" fillId="0" borderId="0" xfId="2" applyNumberFormat="1" applyFont="1" applyFill="1" applyBorder="1"/>
    <xf numFmtId="165" fontId="0" fillId="0" borderId="1" xfId="2" applyNumberFormat="1" applyFont="1" applyFill="1" applyBorder="1"/>
    <xf numFmtId="165" fontId="0" fillId="0" borderId="0" xfId="0" applyNumberFormat="1" applyFill="1" applyBorder="1"/>
    <xf numFmtId="0" fontId="3" fillId="0" borderId="0" xfId="0" applyFont="1"/>
    <xf numFmtId="0" fontId="0" fillId="0" borderId="0" xfId="0" applyFont="1"/>
    <xf numFmtId="0" fontId="0" fillId="0" borderId="0" xfId="0" applyBorder="1" applyAlignment="1">
      <alignment horizontal="left"/>
    </xf>
    <xf numFmtId="0" fontId="3" fillId="0" borderId="0" xfId="0" applyFont="1" applyBorder="1"/>
    <xf numFmtId="0" fontId="0"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horizontal="center"/>
    </xf>
    <xf numFmtId="0" fontId="0" fillId="0" borderId="0" xfId="0" applyFill="1" applyBorder="1" applyAlignment="1">
      <alignment horizontal="left" indent="1"/>
    </xf>
    <xf numFmtId="1" fontId="0" fillId="0" borderId="0" xfId="0" applyNumberFormat="1" applyBorder="1"/>
    <xf numFmtId="3" fontId="0" fillId="0" borderId="3" xfId="0" applyNumberFormat="1" applyBorder="1"/>
    <xf numFmtId="3" fontId="0" fillId="0" borderId="7" xfId="0" applyNumberFormat="1" applyBorder="1"/>
    <xf numFmtId="0" fontId="2" fillId="0" borderId="3" xfId="0" applyFont="1" applyBorder="1"/>
    <xf numFmtId="164" fontId="2" fillId="0" borderId="3" xfId="1" applyNumberFormat="1" applyFont="1" applyFill="1" applyBorder="1"/>
    <xf numFmtId="165" fontId="2" fillId="0" borderId="4" xfId="2" applyNumberFormat="1" applyFont="1" applyFill="1" applyBorder="1"/>
    <xf numFmtId="0" fontId="2" fillId="0" borderId="7" xfId="0" applyFont="1" applyBorder="1"/>
    <xf numFmtId="3" fontId="2" fillId="0" borderId="1" xfId="0" applyNumberFormat="1" applyFont="1" applyBorder="1" applyAlignment="1">
      <alignment horizontal="center" wrapText="1"/>
    </xf>
    <xf numFmtId="164" fontId="2" fillId="0" borderId="1" xfId="1" applyNumberFormat="1" applyFont="1" applyBorder="1" applyAlignment="1">
      <alignment horizontal="center" wrapText="1"/>
    </xf>
    <xf numFmtId="164" fontId="2" fillId="0" borderId="7" xfId="1" applyNumberFormat="1" applyFont="1" applyFill="1" applyBorder="1"/>
    <xf numFmtId="165" fontId="2" fillId="0" borderId="8" xfId="2" applyNumberFormat="1" applyFont="1" applyFill="1" applyBorder="1"/>
    <xf numFmtId="0" fontId="0" fillId="0" borderId="7" xfId="0" applyBorder="1" applyAlignment="1">
      <alignment horizontal="left" indent="1"/>
    </xf>
    <xf numFmtId="0" fontId="0" fillId="0" borderId="0" xfId="0" applyAlignment="1">
      <alignment horizontal="left" wrapText="1"/>
    </xf>
    <xf numFmtId="164" fontId="0" fillId="0" borderId="0" xfId="0" applyNumberFormat="1" applyAlignment="1">
      <alignment horizontal="left" wrapText="1"/>
    </xf>
    <xf numFmtId="43" fontId="0" fillId="0" borderId="0" xfId="0" applyNumberFormat="1" applyAlignment="1">
      <alignment horizontal="left" wrapText="1"/>
    </xf>
    <xf numFmtId="43" fontId="0" fillId="0" borderId="0" xfId="0" applyNumberFormat="1"/>
    <xf numFmtId="0" fontId="0" fillId="0" borderId="0" xfId="0" applyBorder="1" applyAlignment="1">
      <alignment horizontal="left" vertical="top" wrapText="1"/>
    </xf>
    <xf numFmtId="3" fontId="2" fillId="0" borderId="9" xfId="0" applyNumberFormat="1" applyFont="1" applyBorder="1" applyAlignment="1">
      <alignment horizontal="center"/>
    </xf>
    <xf numFmtId="3" fontId="2" fillId="0" borderId="10" xfId="0" applyNumberFormat="1" applyFont="1" applyBorder="1" applyAlignment="1">
      <alignment horizontal="center"/>
    </xf>
    <xf numFmtId="3" fontId="2" fillId="0" borderId="2" xfId="0" applyNumberFormat="1" applyFont="1" applyBorder="1" applyAlignment="1">
      <alignment horizontal="center"/>
    </xf>
    <xf numFmtId="164" fontId="2" fillId="0" borderId="3" xfId="1" applyNumberFormat="1" applyFont="1" applyBorder="1" applyAlignment="1">
      <alignment horizontal="center" wrapText="1"/>
    </xf>
    <xf numFmtId="164" fontId="2" fillId="0" borderId="5" xfId="1" applyNumberFormat="1"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R74"/>
  <sheetViews>
    <sheetView showGridLines="0" tabSelected="1" zoomScale="85" zoomScaleNormal="85" workbookViewId="0">
      <pane xSplit="3" ySplit="5" topLeftCell="D6" activePane="bottomRight" state="frozen"/>
      <selection pane="topRight" activeCell="D1" sqref="D1"/>
      <selection pane="bottomLeft" activeCell="A6" sqref="A6"/>
      <selection pane="bottomRight" activeCell="D6" sqref="D6"/>
    </sheetView>
  </sheetViews>
  <sheetFormatPr defaultRowHeight="15" x14ac:dyDescent="0.25"/>
  <cols>
    <col min="1" max="1" width="2.42578125" customWidth="1"/>
    <col min="2" max="2" width="36.5703125" customWidth="1"/>
    <col min="3" max="3" width="12.7109375" customWidth="1"/>
    <col min="4" max="4" width="24.5703125" bestFit="1" customWidth="1"/>
    <col min="5" max="5" width="5.28515625" bestFit="1" customWidth="1"/>
    <col min="6" max="6" width="12.7109375" bestFit="1" customWidth="1"/>
    <col min="7" max="10" width="18.7109375" customWidth="1"/>
    <col min="11" max="11" width="11.85546875" bestFit="1" customWidth="1"/>
    <col min="12" max="12" width="12.42578125" bestFit="1" customWidth="1"/>
  </cols>
  <sheetData>
    <row r="1" spans="2:18" x14ac:dyDescent="0.25">
      <c r="K1" s="8"/>
      <c r="L1" s="8"/>
    </row>
    <row r="2" spans="2:18" ht="15.75" x14ac:dyDescent="0.25">
      <c r="B2" s="27" t="s">
        <v>20</v>
      </c>
      <c r="K2" s="8"/>
      <c r="L2" s="8"/>
    </row>
    <row r="3" spans="2:18" x14ac:dyDescent="0.25">
      <c r="B3" s="28"/>
      <c r="K3" s="8"/>
      <c r="L3" s="8"/>
    </row>
    <row r="4" spans="2:18" x14ac:dyDescent="0.25">
      <c r="B4" s="40"/>
      <c r="C4" s="40"/>
      <c r="D4" s="40"/>
      <c r="E4" s="40"/>
      <c r="F4" s="40"/>
      <c r="G4" s="54" t="s">
        <v>29</v>
      </c>
      <c r="H4" s="55"/>
      <c r="I4" s="56"/>
      <c r="J4" s="57" t="s">
        <v>35</v>
      </c>
      <c r="K4" s="41"/>
      <c r="L4" s="42"/>
    </row>
    <row r="5" spans="2:18" ht="45" x14ac:dyDescent="0.25">
      <c r="B5" s="43" t="s">
        <v>0</v>
      </c>
      <c r="C5" s="43" t="s">
        <v>1</v>
      </c>
      <c r="D5" s="43" t="s">
        <v>2</v>
      </c>
      <c r="E5" s="43"/>
      <c r="F5" s="43" t="s">
        <v>3</v>
      </c>
      <c r="G5" s="44" t="s">
        <v>32</v>
      </c>
      <c r="H5" s="44" t="s">
        <v>33</v>
      </c>
      <c r="I5" s="45" t="s">
        <v>34</v>
      </c>
      <c r="J5" s="58"/>
      <c r="K5" s="46" t="s">
        <v>41</v>
      </c>
      <c r="L5" s="47" t="s">
        <v>42</v>
      </c>
    </row>
    <row r="6" spans="2:18" x14ac:dyDescent="0.25">
      <c r="B6" s="1" t="s">
        <v>24</v>
      </c>
      <c r="C6" s="1" t="s">
        <v>4</v>
      </c>
      <c r="D6" s="1" t="s">
        <v>5</v>
      </c>
      <c r="E6" s="1"/>
      <c r="F6" s="1"/>
      <c r="G6" s="9">
        <v>63.6666666666667</v>
      </c>
      <c r="H6" s="9">
        <v>63</v>
      </c>
      <c r="I6" s="9">
        <f>IF(LEFT(D6,3)="Avg",AVERAGE(G6:H6),SUM(G6:H6))</f>
        <v>63.33333333333335</v>
      </c>
      <c r="J6" s="9">
        <v>63</v>
      </c>
      <c r="K6" s="10">
        <f t="shared" ref="K6:K45" si="0">IF(I6="","",J6-I6)</f>
        <v>-0.33333333333334991</v>
      </c>
      <c r="L6" s="21">
        <f t="shared" ref="L6:L45" si="1">IF(I6="","",J6/I6-1)</f>
        <v>-5.2631578947370805E-3</v>
      </c>
      <c r="M6" s="37"/>
      <c r="N6" s="37"/>
      <c r="O6" s="17"/>
      <c r="P6" s="17"/>
      <c r="Q6" s="18"/>
      <c r="R6" s="24"/>
    </row>
    <row r="7" spans="2:18" x14ac:dyDescent="0.25">
      <c r="B7" s="3"/>
      <c r="C7" s="3" t="s">
        <v>9</v>
      </c>
      <c r="D7" s="3" t="s">
        <v>7</v>
      </c>
      <c r="E7" s="3" t="s">
        <v>15</v>
      </c>
      <c r="F7" s="3" t="s">
        <v>11</v>
      </c>
      <c r="G7" s="11">
        <v>183.029</v>
      </c>
      <c r="H7" s="11">
        <v>211.75490199999999</v>
      </c>
      <c r="I7" s="11">
        <f t="shared" ref="I7:I48" si="2">IF(LEFT(D7,3)="Avg",AVERAGE(G7:H7),SUM(G7:H7))</f>
        <v>394.78390200000001</v>
      </c>
      <c r="J7" s="11">
        <v>283.162601</v>
      </c>
      <c r="K7" s="12">
        <f t="shared" si="0"/>
        <v>-111.62130100000002</v>
      </c>
      <c r="L7" s="22">
        <f t="shared" si="1"/>
        <v>-0.28274025469255337</v>
      </c>
      <c r="M7" s="37"/>
      <c r="N7" s="37"/>
      <c r="O7" s="17"/>
      <c r="P7" s="17"/>
      <c r="Q7" s="18"/>
      <c r="R7" s="24"/>
    </row>
    <row r="8" spans="2:18" x14ac:dyDescent="0.25">
      <c r="B8" s="3"/>
      <c r="C8" s="3" t="s">
        <v>6</v>
      </c>
      <c r="D8" s="3" t="s">
        <v>7</v>
      </c>
      <c r="E8" s="3" t="s">
        <v>8</v>
      </c>
      <c r="F8" s="3"/>
      <c r="G8" s="11">
        <v>45.640635000000003</v>
      </c>
      <c r="H8" s="11">
        <v>54.075012399999999</v>
      </c>
      <c r="I8" s="11">
        <f t="shared" si="2"/>
        <v>99.715647399999995</v>
      </c>
      <c r="J8" s="11">
        <v>106.57675709999999</v>
      </c>
      <c r="K8" s="12">
        <f t="shared" si="0"/>
        <v>6.8611097000000001</v>
      </c>
      <c r="L8" s="22">
        <f t="shared" si="1"/>
        <v>6.8806750784832227E-2</v>
      </c>
      <c r="M8" s="37"/>
      <c r="N8" s="37"/>
      <c r="O8" s="17"/>
      <c r="P8" s="17"/>
      <c r="Q8" s="18"/>
      <c r="R8" s="24"/>
    </row>
    <row r="9" spans="2:18" x14ac:dyDescent="0.25">
      <c r="B9" s="1" t="s">
        <v>25</v>
      </c>
      <c r="C9" s="1" t="s">
        <v>4</v>
      </c>
      <c r="D9" s="1" t="s">
        <v>5</v>
      </c>
      <c r="E9" s="1"/>
      <c r="F9" s="1"/>
      <c r="G9" s="9">
        <v>2854</v>
      </c>
      <c r="H9" s="9">
        <v>2877.7698</v>
      </c>
      <c r="I9" s="9">
        <f t="shared" si="2"/>
        <v>2865.8849</v>
      </c>
      <c r="J9" s="9">
        <v>2893.7806</v>
      </c>
      <c r="K9" s="10">
        <f t="shared" si="0"/>
        <v>27.895700000000033</v>
      </c>
      <c r="L9" s="21">
        <f t="shared" si="1"/>
        <v>9.7337126135108587E-3</v>
      </c>
      <c r="M9" s="37"/>
      <c r="N9" s="37"/>
      <c r="O9" s="17"/>
      <c r="P9" s="17"/>
      <c r="Q9" s="18"/>
      <c r="R9" s="24"/>
    </row>
    <row r="10" spans="2:18" x14ac:dyDescent="0.25">
      <c r="B10" s="3"/>
      <c r="C10" s="3" t="s">
        <v>9</v>
      </c>
      <c r="D10" s="3" t="s">
        <v>7</v>
      </c>
      <c r="E10" s="3" t="s">
        <v>15</v>
      </c>
      <c r="F10" s="3" t="s">
        <v>11</v>
      </c>
      <c r="G10" s="11">
        <v>2360.9046499999999</v>
      </c>
      <c r="H10" s="11">
        <v>2539.8686210000001</v>
      </c>
      <c r="I10" s="11">
        <f t="shared" si="2"/>
        <v>4900.773271</v>
      </c>
      <c r="J10" s="11">
        <v>4774.5783099999999</v>
      </c>
      <c r="K10" s="12">
        <f t="shared" si="0"/>
        <v>-126.19496100000015</v>
      </c>
      <c r="L10" s="22">
        <f t="shared" si="1"/>
        <v>-2.5750010053872563E-2</v>
      </c>
      <c r="M10" s="37"/>
      <c r="N10" s="37"/>
      <c r="O10" s="17"/>
      <c r="P10" s="17"/>
      <c r="Q10" s="18"/>
      <c r="R10" s="24"/>
    </row>
    <row r="11" spans="2:18" x14ac:dyDescent="0.25">
      <c r="B11" s="2"/>
      <c r="C11" s="2" t="s">
        <v>6</v>
      </c>
      <c r="D11" s="2" t="s">
        <v>7</v>
      </c>
      <c r="E11" s="2" t="s">
        <v>8</v>
      </c>
      <c r="F11" s="2"/>
      <c r="G11" s="13">
        <v>853.19655399999999</v>
      </c>
      <c r="H11" s="13">
        <v>899.48851200000001</v>
      </c>
      <c r="I11" s="13">
        <f t="shared" si="2"/>
        <v>1752.685066</v>
      </c>
      <c r="J11" s="13">
        <v>1738.67842</v>
      </c>
      <c r="K11" s="14">
        <f t="shared" si="0"/>
        <v>-14.006646000000046</v>
      </c>
      <c r="L11" s="23">
        <f t="shared" si="1"/>
        <v>-7.9915361131970286E-3</v>
      </c>
      <c r="M11" s="37"/>
      <c r="N11" s="37"/>
      <c r="O11" s="17"/>
      <c r="P11" s="17"/>
      <c r="Q11" s="18"/>
      <c r="R11" s="24"/>
    </row>
    <row r="12" spans="2:18" x14ac:dyDescent="0.25">
      <c r="B12" s="1" t="s">
        <v>26</v>
      </c>
      <c r="C12" s="1" t="s">
        <v>4</v>
      </c>
      <c r="D12" s="1" t="s">
        <v>5</v>
      </c>
      <c r="E12" s="1"/>
      <c r="F12" s="1"/>
      <c r="G12" s="9">
        <v>127.666666666667</v>
      </c>
      <c r="H12" s="9">
        <v>126</v>
      </c>
      <c r="I12" s="9">
        <f t="shared" si="2"/>
        <v>126.8333333333335</v>
      </c>
      <c r="J12" s="9">
        <v>128.166666666667</v>
      </c>
      <c r="K12" s="10">
        <f t="shared" si="0"/>
        <v>1.3333333333334991</v>
      </c>
      <c r="L12" s="21">
        <f t="shared" si="1"/>
        <v>1.0512483574245612E-2</v>
      </c>
      <c r="M12" s="37"/>
      <c r="N12" s="37"/>
      <c r="O12" s="17"/>
      <c r="P12" s="17"/>
      <c r="Q12" s="18"/>
      <c r="R12" s="24"/>
    </row>
    <row r="13" spans="2:18" x14ac:dyDescent="0.25">
      <c r="B13" s="3"/>
      <c r="C13" s="3" t="s">
        <v>9</v>
      </c>
      <c r="D13" s="3" t="s">
        <v>7</v>
      </c>
      <c r="E13" s="3" t="s">
        <v>10</v>
      </c>
      <c r="F13" s="3" t="s">
        <v>11</v>
      </c>
      <c r="G13" s="11">
        <v>2638.0729999999999</v>
      </c>
      <c r="H13" s="11">
        <v>2701.29</v>
      </c>
      <c r="I13" s="11">
        <f t="shared" si="2"/>
        <v>5339.3629999999994</v>
      </c>
      <c r="J13" s="11">
        <v>5382.6997000000001</v>
      </c>
      <c r="K13" s="12">
        <f t="shared" si="0"/>
        <v>43.336700000000747</v>
      </c>
      <c r="L13" s="22">
        <f t="shared" si="1"/>
        <v>8.1164550902421695E-3</v>
      </c>
      <c r="M13" s="37"/>
      <c r="N13" s="37"/>
      <c r="O13" s="17"/>
      <c r="P13" s="17"/>
      <c r="Q13" s="18"/>
      <c r="R13" s="24"/>
    </row>
    <row r="14" spans="2:18" x14ac:dyDescent="0.25">
      <c r="B14" s="3"/>
      <c r="C14" s="3" t="s">
        <v>9</v>
      </c>
      <c r="D14" s="3" t="s">
        <v>7</v>
      </c>
      <c r="E14" s="3" t="s">
        <v>10</v>
      </c>
      <c r="F14" s="3" t="s">
        <v>12</v>
      </c>
      <c r="G14" s="11">
        <v>2179.3130000000001</v>
      </c>
      <c r="H14" s="11">
        <v>2265.6406000000002</v>
      </c>
      <c r="I14" s="11">
        <f t="shared" si="2"/>
        <v>4444.9536000000007</v>
      </c>
      <c r="J14" s="11">
        <v>4438.4034000000001</v>
      </c>
      <c r="K14" s="12">
        <f t="shared" si="0"/>
        <v>-6.5502000000005864</v>
      </c>
      <c r="L14" s="22">
        <f t="shared" si="1"/>
        <v>-1.4736261813848017E-3</v>
      </c>
      <c r="M14" s="37"/>
      <c r="N14" s="37"/>
      <c r="O14" s="17"/>
      <c r="P14" s="17"/>
      <c r="Q14" s="18"/>
      <c r="R14" s="24"/>
    </row>
    <row r="15" spans="2:18" x14ac:dyDescent="0.25">
      <c r="B15" s="3"/>
      <c r="C15" s="3" t="s">
        <v>9</v>
      </c>
      <c r="D15" s="3" t="s">
        <v>7</v>
      </c>
      <c r="E15" s="3" t="s">
        <v>10</v>
      </c>
      <c r="F15" s="3" t="s">
        <v>13</v>
      </c>
      <c r="G15" s="11">
        <v>2116.8980000000001</v>
      </c>
      <c r="H15" s="11">
        <v>2237.3006</v>
      </c>
      <c r="I15" s="11">
        <f t="shared" si="2"/>
        <v>4354.1985999999997</v>
      </c>
      <c r="J15" s="11">
        <v>4357.5883999999996</v>
      </c>
      <c r="K15" s="12">
        <f t="shared" si="0"/>
        <v>3.3897999999999229</v>
      </c>
      <c r="L15" s="22">
        <f t="shared" si="1"/>
        <v>7.7851295069542026E-4</v>
      </c>
      <c r="M15" s="37"/>
      <c r="N15" s="37"/>
      <c r="O15" s="17"/>
      <c r="P15" s="17"/>
      <c r="Q15" s="18"/>
      <c r="R15" s="24"/>
    </row>
    <row r="16" spans="2:18" x14ac:dyDescent="0.25">
      <c r="B16" s="2"/>
      <c r="C16" s="2" t="s">
        <v>6</v>
      </c>
      <c r="D16" s="2" t="s">
        <v>7</v>
      </c>
      <c r="E16" s="2" t="s">
        <v>8</v>
      </c>
      <c r="F16" s="2"/>
      <c r="G16" s="13">
        <v>988.58762000000002</v>
      </c>
      <c r="H16" s="13">
        <v>1035.2959699999999</v>
      </c>
      <c r="I16" s="13">
        <f t="shared" si="2"/>
        <v>2023.8835899999999</v>
      </c>
      <c r="J16" s="13">
        <v>2040.26449</v>
      </c>
      <c r="K16" s="14">
        <f t="shared" si="0"/>
        <v>16.380900000000111</v>
      </c>
      <c r="L16" s="23">
        <f t="shared" si="1"/>
        <v>8.0937955527373706E-3</v>
      </c>
      <c r="M16" s="37"/>
      <c r="N16" s="37"/>
      <c r="O16" s="17"/>
      <c r="P16" s="17"/>
      <c r="Q16" s="18"/>
      <c r="R16" s="24"/>
    </row>
    <row r="17" spans="2:18" x14ac:dyDescent="0.25">
      <c r="B17" s="1" t="s">
        <v>27</v>
      </c>
      <c r="C17" s="1" t="s">
        <v>4</v>
      </c>
      <c r="D17" s="1" t="s">
        <v>5</v>
      </c>
      <c r="E17" s="1"/>
      <c r="F17" s="1"/>
      <c r="G17" s="9">
        <v>424</v>
      </c>
      <c r="H17" s="9">
        <v>422.64261329999999</v>
      </c>
      <c r="I17" s="9">
        <f t="shared" si="2"/>
        <v>423.32130665</v>
      </c>
      <c r="J17" s="9">
        <v>434.43841750000001</v>
      </c>
      <c r="K17" s="10">
        <f t="shared" si="0"/>
        <v>11.117110850000017</v>
      </c>
      <c r="L17" s="21">
        <f t="shared" si="1"/>
        <v>2.6261637851344055E-2</v>
      </c>
      <c r="M17" s="37"/>
      <c r="N17" s="37"/>
      <c r="O17" s="17"/>
      <c r="P17" s="17"/>
      <c r="Q17" s="18"/>
      <c r="R17" s="24"/>
    </row>
    <row r="18" spans="2:18" x14ac:dyDescent="0.25">
      <c r="B18" s="3"/>
      <c r="C18" s="3" t="s">
        <v>9</v>
      </c>
      <c r="D18" s="3" t="s">
        <v>7</v>
      </c>
      <c r="E18" s="3" t="s">
        <v>15</v>
      </c>
      <c r="F18" s="3" t="s">
        <v>11</v>
      </c>
      <c r="G18" s="11">
        <v>1749.8777</v>
      </c>
      <c r="H18" s="11">
        <v>1684.462035</v>
      </c>
      <c r="I18" s="11">
        <f t="shared" si="2"/>
        <v>3434.339735</v>
      </c>
      <c r="J18" s="11">
        <v>3403.9884400000001</v>
      </c>
      <c r="K18" s="12">
        <f t="shared" si="0"/>
        <v>-30.351294999999936</v>
      </c>
      <c r="L18" s="22">
        <f t="shared" si="1"/>
        <v>-8.8375924753990587E-3</v>
      </c>
      <c r="M18" s="37"/>
      <c r="N18" s="37"/>
      <c r="O18" s="17"/>
      <c r="P18" s="17"/>
      <c r="Q18" s="18"/>
      <c r="R18" s="24"/>
    </row>
    <row r="19" spans="2:18" x14ac:dyDescent="0.25">
      <c r="B19" s="3"/>
      <c r="C19" s="3" t="s">
        <v>9</v>
      </c>
      <c r="D19" s="3" t="s">
        <v>7</v>
      </c>
      <c r="E19" s="3" t="s">
        <v>15</v>
      </c>
      <c r="F19" s="3" t="s">
        <v>12</v>
      </c>
      <c r="G19" s="11">
        <v>1331.6132500000001</v>
      </c>
      <c r="H19" s="11">
        <v>1301.6868291999999</v>
      </c>
      <c r="I19" s="11">
        <f t="shared" si="2"/>
        <v>2633.3000792000003</v>
      </c>
      <c r="J19" s="11">
        <v>2589.02441</v>
      </c>
      <c r="K19" s="12">
        <f t="shared" si="0"/>
        <v>-44.275669200000266</v>
      </c>
      <c r="L19" s="22">
        <f t="shared" si="1"/>
        <v>-1.6813757592507805E-2</v>
      </c>
      <c r="M19" s="37"/>
      <c r="N19" s="37"/>
      <c r="O19" s="17"/>
      <c r="P19" s="17"/>
      <c r="Q19" s="18"/>
      <c r="R19" s="24"/>
    </row>
    <row r="20" spans="2:18" x14ac:dyDescent="0.25">
      <c r="B20" s="3"/>
      <c r="C20" s="3" t="s">
        <v>9</v>
      </c>
      <c r="D20" s="3" t="s">
        <v>7</v>
      </c>
      <c r="E20" s="3" t="s">
        <v>15</v>
      </c>
      <c r="F20" s="3" t="s">
        <v>13</v>
      </c>
      <c r="G20" s="11">
        <v>1293.93075</v>
      </c>
      <c r="H20" s="11">
        <v>1284.4288303000001</v>
      </c>
      <c r="I20" s="11">
        <f t="shared" si="2"/>
        <v>2578.3595802999998</v>
      </c>
      <c r="J20" s="11">
        <v>2525.1236699999999</v>
      </c>
      <c r="K20" s="12">
        <f t="shared" si="0"/>
        <v>-53.235910299999887</v>
      </c>
      <c r="L20" s="22">
        <f t="shared" si="1"/>
        <v>-2.0647201696283868E-2</v>
      </c>
      <c r="M20" s="37"/>
      <c r="N20" s="37"/>
      <c r="O20" s="17"/>
      <c r="P20" s="17"/>
      <c r="Q20" s="18"/>
      <c r="R20" s="24"/>
    </row>
    <row r="21" spans="2:18" x14ac:dyDescent="0.25">
      <c r="B21" s="2"/>
      <c r="C21" s="2" t="s">
        <v>6</v>
      </c>
      <c r="D21" s="2" t="s">
        <v>7</v>
      </c>
      <c r="E21" s="2" t="s">
        <v>8</v>
      </c>
      <c r="F21" s="2"/>
      <c r="G21" s="13">
        <v>576.42249900000002</v>
      </c>
      <c r="H21" s="13">
        <v>598.82026599999995</v>
      </c>
      <c r="I21" s="13">
        <f t="shared" si="2"/>
        <v>1175.242765</v>
      </c>
      <c r="J21" s="13">
        <v>1188.7345600000001</v>
      </c>
      <c r="K21" s="14">
        <f t="shared" si="0"/>
        <v>13.491795000000138</v>
      </c>
      <c r="L21" s="23">
        <f t="shared" si="1"/>
        <v>1.1480006856285696E-2</v>
      </c>
      <c r="M21" s="37"/>
      <c r="N21" s="37"/>
      <c r="O21" s="17"/>
      <c r="P21" s="17"/>
      <c r="Q21" s="18"/>
      <c r="R21" s="24"/>
    </row>
    <row r="22" spans="2:18" x14ac:dyDescent="0.25">
      <c r="B22" s="1" t="s">
        <v>31</v>
      </c>
      <c r="C22" s="1" t="s">
        <v>4</v>
      </c>
      <c r="D22" s="1" t="s">
        <v>5</v>
      </c>
      <c r="E22" s="1"/>
      <c r="F22" s="1"/>
      <c r="G22" s="9">
        <v>2</v>
      </c>
      <c r="H22" s="9">
        <v>2</v>
      </c>
      <c r="I22" s="9">
        <f t="shared" si="2"/>
        <v>2</v>
      </c>
      <c r="J22" s="9">
        <v>2</v>
      </c>
      <c r="K22" s="10">
        <f t="shared" si="0"/>
        <v>0</v>
      </c>
      <c r="L22" s="21">
        <f t="shared" si="1"/>
        <v>0</v>
      </c>
    </row>
    <row r="23" spans="2:18" x14ac:dyDescent="0.25">
      <c r="B23" s="3"/>
      <c r="C23" s="3" t="s">
        <v>9</v>
      </c>
      <c r="D23" s="3" t="s">
        <v>7</v>
      </c>
      <c r="E23" s="3" t="s">
        <v>15</v>
      </c>
      <c r="F23" s="3" t="s">
        <v>11</v>
      </c>
      <c r="G23" s="11">
        <v>59.270400000000002</v>
      </c>
      <c r="H23" s="11">
        <v>56.231208000000002</v>
      </c>
      <c r="I23" s="11">
        <f t="shared" si="2"/>
        <v>115.501608</v>
      </c>
      <c r="J23" s="11">
        <v>112.37054500000001</v>
      </c>
      <c r="K23" s="12">
        <f t="shared" si="0"/>
        <v>-3.1310629999999975</v>
      </c>
      <c r="L23" s="22">
        <f t="shared" si="1"/>
        <v>-2.7108393157608712E-2</v>
      </c>
    </row>
    <row r="24" spans="2:18" x14ac:dyDescent="0.25">
      <c r="B24" s="2"/>
      <c r="C24" s="2" t="s">
        <v>6</v>
      </c>
      <c r="D24" s="2" t="s">
        <v>7</v>
      </c>
      <c r="E24" s="2" t="s">
        <v>8</v>
      </c>
      <c r="F24" s="2"/>
      <c r="G24" s="13">
        <v>27.548400000000001</v>
      </c>
      <c r="H24" s="13">
        <v>28.894200000000001</v>
      </c>
      <c r="I24" s="13">
        <f t="shared" si="2"/>
        <v>56.442599999999999</v>
      </c>
      <c r="J24" s="13">
        <v>56.985483000000002</v>
      </c>
      <c r="K24" s="14">
        <f t="shared" si="0"/>
        <v>0.54288300000000334</v>
      </c>
      <c r="L24" s="23">
        <f t="shared" si="1"/>
        <v>9.6183202049515693E-3</v>
      </c>
    </row>
    <row r="25" spans="2:18" x14ac:dyDescent="0.25">
      <c r="B25" s="1" t="s">
        <v>14</v>
      </c>
      <c r="C25" s="1" t="s">
        <v>4</v>
      </c>
      <c r="D25" s="1" t="s">
        <v>5</v>
      </c>
      <c r="E25" s="1"/>
      <c r="F25" s="1"/>
      <c r="G25" s="9">
        <v>45834.5</v>
      </c>
      <c r="H25" s="9">
        <v>45713.783329999998</v>
      </c>
      <c r="I25" s="9">
        <f t="shared" si="2"/>
        <v>45774.141665000003</v>
      </c>
      <c r="J25" s="9">
        <v>45930.574999999997</v>
      </c>
      <c r="K25" s="10">
        <f t="shared" si="0"/>
        <v>156.43333499999426</v>
      </c>
      <c r="L25" s="21">
        <f t="shared" si="1"/>
        <v>3.4175044972959423E-3</v>
      </c>
    </row>
    <row r="26" spans="2:18" x14ac:dyDescent="0.25">
      <c r="B26" s="2"/>
      <c r="C26" s="2" t="s">
        <v>6</v>
      </c>
      <c r="D26" s="2" t="s">
        <v>7</v>
      </c>
      <c r="E26" s="2" t="s">
        <v>8</v>
      </c>
      <c r="F26" s="2"/>
      <c r="G26" s="13">
        <v>630.12691700000005</v>
      </c>
      <c r="H26" s="13">
        <v>672.88202000000001</v>
      </c>
      <c r="I26" s="13">
        <f t="shared" si="2"/>
        <v>1303.0089370000001</v>
      </c>
      <c r="J26" s="13">
        <v>1279.95011</v>
      </c>
      <c r="K26" s="14">
        <f t="shared" si="0"/>
        <v>-23.058827000000065</v>
      </c>
      <c r="L26" s="23">
        <f t="shared" si="1"/>
        <v>-1.7696599267453927E-2</v>
      </c>
      <c r="N26" s="52"/>
    </row>
    <row r="27" spans="2:18" x14ac:dyDescent="0.25">
      <c r="B27" s="1" t="s">
        <v>37</v>
      </c>
      <c r="C27" s="1" t="s">
        <v>4</v>
      </c>
      <c r="D27" s="1" t="s">
        <v>5</v>
      </c>
      <c r="E27" s="1"/>
      <c r="F27" s="1"/>
      <c r="G27" s="9">
        <v>4.1666666666666696</v>
      </c>
      <c r="H27" s="9">
        <v>7.8333333329999997</v>
      </c>
      <c r="I27" s="9">
        <f t="shared" si="2"/>
        <v>5.9999999998333351</v>
      </c>
      <c r="J27" s="9">
        <v>10</v>
      </c>
      <c r="K27" s="10">
        <f t="shared" si="0"/>
        <v>4.0000000001666649</v>
      </c>
      <c r="L27" s="21">
        <f t="shared" si="1"/>
        <v>0.66666666671296237</v>
      </c>
    </row>
    <row r="28" spans="2:18" x14ac:dyDescent="0.25">
      <c r="B28" s="2"/>
      <c r="C28" s="2" t="s">
        <v>6</v>
      </c>
      <c r="D28" s="2" t="s">
        <v>7</v>
      </c>
      <c r="E28" s="2" t="s">
        <v>8</v>
      </c>
      <c r="F28" s="2"/>
      <c r="G28" s="13">
        <v>1.323E-3</v>
      </c>
      <c r="H28" s="13">
        <v>1.8615330000000001E-3</v>
      </c>
      <c r="I28" s="13">
        <f t="shared" si="2"/>
        <v>3.1845329999999998E-3</v>
      </c>
      <c r="J28" s="13">
        <v>4.7999245000000003E-3</v>
      </c>
      <c r="K28" s="14">
        <f t="shared" si="0"/>
        <v>1.6153915000000005E-3</v>
      </c>
      <c r="L28" s="23">
        <f t="shared" si="1"/>
        <v>0.50726166128597217</v>
      </c>
    </row>
    <row r="29" spans="2:18" x14ac:dyDescent="0.25">
      <c r="B29" s="1" t="s">
        <v>36</v>
      </c>
      <c r="C29" s="1" t="s">
        <v>4</v>
      </c>
      <c r="D29" s="1" t="s">
        <v>5</v>
      </c>
      <c r="E29" s="1"/>
      <c r="F29" s="1"/>
      <c r="G29" s="9">
        <v>1</v>
      </c>
      <c r="H29" s="9">
        <v>1</v>
      </c>
      <c r="I29" s="9">
        <f t="shared" si="2"/>
        <v>1</v>
      </c>
      <c r="J29" s="9">
        <v>1</v>
      </c>
      <c r="K29" s="10">
        <f t="shared" si="0"/>
        <v>0</v>
      </c>
      <c r="L29" s="21">
        <f t="shared" si="1"/>
        <v>0</v>
      </c>
    </row>
    <row r="30" spans="2:18" x14ac:dyDescent="0.25">
      <c r="B30" s="3"/>
      <c r="C30" s="3" t="s">
        <v>9</v>
      </c>
      <c r="D30" s="3" t="s">
        <v>7</v>
      </c>
      <c r="E30" s="3" t="s">
        <v>15</v>
      </c>
      <c r="F30" s="3" t="s">
        <v>11</v>
      </c>
      <c r="G30" s="11">
        <v>0.76200000000000001</v>
      </c>
      <c r="H30" s="11">
        <v>0.75306119999999999</v>
      </c>
      <c r="I30" s="11">
        <f t="shared" si="2"/>
        <v>1.5150611999999999</v>
      </c>
      <c r="J30" s="11">
        <v>1.5061224</v>
      </c>
      <c r="K30" s="12">
        <f t="shared" si="0"/>
        <v>-8.9387999999999135E-3</v>
      </c>
      <c r="L30" s="22">
        <f t="shared" si="1"/>
        <v>-5.8999596847968405E-3</v>
      </c>
    </row>
    <row r="31" spans="2:18" x14ac:dyDescent="0.25">
      <c r="B31" s="3"/>
      <c r="C31" s="3" t="s">
        <v>9</v>
      </c>
      <c r="D31" s="3" t="s">
        <v>7</v>
      </c>
      <c r="E31" s="3" t="s">
        <v>15</v>
      </c>
      <c r="F31" s="3" t="s">
        <v>13</v>
      </c>
      <c r="G31" s="11">
        <v>9.9599999999999994E-2</v>
      </c>
      <c r="H31" s="11">
        <v>2.7562908000000001E-2</v>
      </c>
      <c r="I31" s="11">
        <f t="shared" si="2"/>
        <v>0.12716290799999999</v>
      </c>
      <c r="J31" s="11">
        <v>5.5125816000000001E-2</v>
      </c>
      <c r="K31" s="12">
        <f>IF(I31="","",J31-I31)</f>
        <v>-7.2037091999999997E-2</v>
      </c>
      <c r="L31" s="22">
        <f t="shared" si="1"/>
        <v>-0.56649453156576124</v>
      </c>
    </row>
    <row r="32" spans="2:18" x14ac:dyDescent="0.25">
      <c r="B32" s="2"/>
      <c r="C32" s="2" t="s">
        <v>6</v>
      </c>
      <c r="D32" s="2" t="s">
        <v>7</v>
      </c>
      <c r="E32" s="2" t="s">
        <v>8</v>
      </c>
      <c r="F32" s="2"/>
      <c r="G32" s="13">
        <v>2.18E-2</v>
      </c>
      <c r="H32" s="13">
        <v>1.1836891E-2</v>
      </c>
      <c r="I32" s="13">
        <f t="shared" si="2"/>
        <v>3.3636891000000002E-2</v>
      </c>
      <c r="J32" s="13">
        <v>2.3999623000000001E-2</v>
      </c>
      <c r="K32" s="14">
        <f t="shared" si="0"/>
        <v>-9.6372680000000009E-3</v>
      </c>
      <c r="L32" s="23">
        <f t="shared" si="1"/>
        <v>-0.28650888097832827</v>
      </c>
    </row>
    <row r="33" spans="2:12" x14ac:dyDescent="0.25">
      <c r="B33" s="1" t="s">
        <v>38</v>
      </c>
      <c r="C33" s="1" t="s">
        <v>4</v>
      </c>
      <c r="D33" s="1" t="s">
        <v>5</v>
      </c>
      <c r="E33" s="1"/>
      <c r="F33" s="1"/>
      <c r="G33" s="9">
        <v>367450.16666666698</v>
      </c>
      <c r="H33" s="9">
        <v>367870.13329999999</v>
      </c>
      <c r="I33" s="9">
        <f t="shared" si="2"/>
        <v>367660.14998333348</v>
      </c>
      <c r="J33" s="9">
        <v>370506.92499999999</v>
      </c>
      <c r="K33" s="10">
        <f t="shared" si="0"/>
        <v>2846.7750166665064</v>
      </c>
      <c r="L33" s="21">
        <f t="shared" si="1"/>
        <v>7.7429523346370654E-3</v>
      </c>
    </row>
    <row r="34" spans="2:12" x14ac:dyDescent="0.25">
      <c r="B34" s="2"/>
      <c r="C34" s="2" t="s">
        <v>6</v>
      </c>
      <c r="D34" s="2" t="s">
        <v>7</v>
      </c>
      <c r="E34" s="2" t="s">
        <v>8</v>
      </c>
      <c r="F34" s="2"/>
      <c r="G34" s="13">
        <v>2042.984156</v>
      </c>
      <c r="H34" s="13">
        <v>2193.3753000000002</v>
      </c>
      <c r="I34" s="13">
        <f t="shared" si="2"/>
        <v>4236.3594560000001</v>
      </c>
      <c r="J34" s="13">
        <v>4076.9176000000002</v>
      </c>
      <c r="K34" s="14">
        <f t="shared" si="0"/>
        <v>-159.44185599999992</v>
      </c>
      <c r="L34" s="23">
        <f t="shared" si="1"/>
        <v>-3.7636526752747756E-2</v>
      </c>
    </row>
    <row r="35" spans="2:12" x14ac:dyDescent="0.25">
      <c r="B35" s="1" t="s">
        <v>39</v>
      </c>
      <c r="C35" s="1" t="s">
        <v>4</v>
      </c>
      <c r="D35" s="1" t="s">
        <v>5</v>
      </c>
      <c r="E35" s="1"/>
      <c r="F35" s="1"/>
      <c r="G35" s="9">
        <v>54</v>
      </c>
      <c r="H35" s="9">
        <v>60.5</v>
      </c>
      <c r="I35" s="9">
        <f t="shared" si="2"/>
        <v>57.25</v>
      </c>
      <c r="J35" s="9">
        <v>73.5</v>
      </c>
      <c r="K35" s="10">
        <f t="shared" si="0"/>
        <v>16.25</v>
      </c>
      <c r="L35" s="21">
        <f t="shared" si="1"/>
        <v>0.28384279475982543</v>
      </c>
    </row>
    <row r="36" spans="2:12" x14ac:dyDescent="0.25">
      <c r="B36" s="3"/>
      <c r="C36" s="3" t="s">
        <v>9</v>
      </c>
      <c r="D36" s="3" t="s">
        <v>7</v>
      </c>
      <c r="E36" s="3" t="s">
        <v>15</v>
      </c>
      <c r="F36" s="3" t="s">
        <v>11</v>
      </c>
      <c r="G36" s="11">
        <v>0.15640000000000001</v>
      </c>
      <c r="H36" s="11">
        <v>0.16200000000000001</v>
      </c>
      <c r="I36" s="11">
        <f t="shared" si="2"/>
        <v>0.31840000000000002</v>
      </c>
      <c r="J36" s="11">
        <v>0.32400000000000001</v>
      </c>
      <c r="K36" s="12">
        <f t="shared" si="0"/>
        <v>5.5999999999999939E-3</v>
      </c>
      <c r="L36" s="22">
        <f t="shared" si="1"/>
        <v>1.7587939698492372E-2</v>
      </c>
    </row>
    <row r="37" spans="2:12" x14ac:dyDescent="0.25">
      <c r="B37" s="3"/>
      <c r="C37" s="3" t="s">
        <v>9</v>
      </c>
      <c r="D37" s="3" t="s">
        <v>7</v>
      </c>
      <c r="E37" s="3" t="s">
        <v>15</v>
      </c>
      <c r="F37" s="3" t="s">
        <v>13</v>
      </c>
      <c r="G37" s="11">
        <v>0.14030000000000001</v>
      </c>
      <c r="H37" s="11">
        <v>0.16200000000000001</v>
      </c>
      <c r="I37" s="11">
        <f t="shared" si="2"/>
        <v>0.30230000000000001</v>
      </c>
      <c r="J37" s="11">
        <v>0.32400000000000001</v>
      </c>
      <c r="K37" s="12">
        <f>IF(I37="","",J37-I37)</f>
        <v>2.1699999999999997E-2</v>
      </c>
      <c r="L37" s="22">
        <f t="shared" si="1"/>
        <v>7.1782997022824979E-2</v>
      </c>
    </row>
    <row r="38" spans="2:12" x14ac:dyDescent="0.25">
      <c r="B38" s="2"/>
      <c r="C38" s="2" t="s">
        <v>6</v>
      </c>
      <c r="D38" s="2" t="s">
        <v>7</v>
      </c>
      <c r="E38" s="2" t="s">
        <v>8</v>
      </c>
      <c r="F38" s="2"/>
      <c r="G38" s="13">
        <v>0.462588</v>
      </c>
      <c r="H38" s="13">
        <v>0.42943376</v>
      </c>
      <c r="I38" s="13">
        <f t="shared" si="2"/>
        <v>0.89202176</v>
      </c>
      <c r="J38" s="13">
        <v>0.95018029999999998</v>
      </c>
      <c r="K38" s="14">
        <f t="shared" ref="K38" si="3">IF(I38="","",J38-I38)</f>
        <v>5.8158539999999981E-2</v>
      </c>
      <c r="L38" s="23">
        <f t="shared" si="1"/>
        <v>6.5198566456495355E-2</v>
      </c>
    </row>
    <row r="39" spans="2:12" x14ac:dyDescent="0.25">
      <c r="B39" s="1" t="s">
        <v>16</v>
      </c>
      <c r="C39" s="1" t="s">
        <v>4</v>
      </c>
      <c r="D39" s="1" t="s">
        <v>5</v>
      </c>
      <c r="E39" s="1"/>
      <c r="F39" s="1"/>
      <c r="G39" s="9">
        <v>13</v>
      </c>
      <c r="H39" s="9">
        <v>13</v>
      </c>
      <c r="I39" s="9">
        <f t="shared" si="2"/>
        <v>13</v>
      </c>
      <c r="J39" s="9">
        <v>13</v>
      </c>
      <c r="K39" s="10">
        <f t="shared" si="0"/>
        <v>0</v>
      </c>
      <c r="L39" s="21">
        <f t="shared" si="1"/>
        <v>0</v>
      </c>
    </row>
    <row r="40" spans="2:12" x14ac:dyDescent="0.25">
      <c r="B40" s="3"/>
      <c r="C40" s="3" t="s">
        <v>9</v>
      </c>
      <c r="D40" s="3" t="s">
        <v>7</v>
      </c>
      <c r="E40" s="3" t="s">
        <v>10</v>
      </c>
      <c r="F40" s="3" t="s">
        <v>11</v>
      </c>
      <c r="G40" s="11">
        <v>1259.4580000000001</v>
      </c>
      <c r="H40" s="11">
        <v>1310.1389999999999</v>
      </c>
      <c r="I40" s="11">
        <f t="shared" si="2"/>
        <v>2569.5969999999998</v>
      </c>
      <c r="J40" s="11">
        <v>2362.11</v>
      </c>
      <c r="K40" s="12">
        <f t="shared" si="0"/>
        <v>-207.48699999999963</v>
      </c>
      <c r="L40" s="22">
        <f t="shared" si="1"/>
        <v>-8.0746903113600998E-2</v>
      </c>
    </row>
    <row r="41" spans="2:12" x14ac:dyDescent="0.25">
      <c r="B41" s="3"/>
      <c r="C41" s="3" t="s">
        <v>9</v>
      </c>
      <c r="D41" s="3" t="s">
        <v>7</v>
      </c>
      <c r="E41" s="3" t="s">
        <v>10</v>
      </c>
      <c r="F41" s="3" t="s">
        <v>12</v>
      </c>
      <c r="G41" s="11">
        <v>1107.884</v>
      </c>
      <c r="H41" s="11">
        <v>1064.1234999999999</v>
      </c>
      <c r="I41" s="11">
        <f t="shared" si="2"/>
        <v>2172.0074999999997</v>
      </c>
      <c r="J41" s="11">
        <v>2089.0097000000001</v>
      </c>
      <c r="K41" s="12">
        <f t="shared" si="0"/>
        <v>-82.997799999999643</v>
      </c>
      <c r="L41" s="22">
        <f t="shared" si="1"/>
        <v>-3.8212483152106791E-2</v>
      </c>
    </row>
    <row r="42" spans="2:12" x14ac:dyDescent="0.25">
      <c r="B42" s="3"/>
      <c r="C42" s="3" t="s">
        <v>9</v>
      </c>
      <c r="D42" s="3" t="s">
        <v>7</v>
      </c>
      <c r="E42" s="3" t="s">
        <v>10</v>
      </c>
      <c r="F42" s="3" t="s">
        <v>13</v>
      </c>
      <c r="G42" s="12">
        <v>1087.296</v>
      </c>
      <c r="H42" s="12">
        <v>1044.7474999999999</v>
      </c>
      <c r="I42" s="12">
        <f t="shared" si="2"/>
        <v>2132.0434999999998</v>
      </c>
      <c r="J42" s="12">
        <v>2063.2276000000002</v>
      </c>
      <c r="K42" s="12">
        <f t="shared" si="0"/>
        <v>-68.815899999999601</v>
      </c>
      <c r="L42" s="22">
        <f t="shared" si="1"/>
        <v>-3.2276968082499025E-2</v>
      </c>
    </row>
    <row r="43" spans="2:12" x14ac:dyDescent="0.25">
      <c r="B43" s="2"/>
      <c r="C43" s="2" t="s">
        <v>6</v>
      </c>
      <c r="D43" s="2" t="s">
        <v>7</v>
      </c>
      <c r="E43" s="2" t="s">
        <v>8</v>
      </c>
      <c r="F43" s="2"/>
      <c r="G43" s="13">
        <v>527.43919000000005</v>
      </c>
      <c r="H43" s="13">
        <v>524.83756000000005</v>
      </c>
      <c r="I43" s="13">
        <f t="shared" si="2"/>
        <v>1052.27675</v>
      </c>
      <c r="J43" s="13">
        <v>1056.22218</v>
      </c>
      <c r="K43" s="14">
        <f t="shared" si="0"/>
        <v>3.9454299999999876</v>
      </c>
      <c r="L43" s="23">
        <f t="shared" si="1"/>
        <v>3.7494223834175777E-3</v>
      </c>
    </row>
    <row r="44" spans="2:12" x14ac:dyDescent="0.25">
      <c r="B44" s="1" t="s">
        <v>17</v>
      </c>
      <c r="C44" s="1" t="s">
        <v>4</v>
      </c>
      <c r="D44" s="1" t="s">
        <v>5</v>
      </c>
      <c r="E44" s="1"/>
      <c r="F44" s="1"/>
      <c r="G44" s="9">
        <v>1120.6666666666699</v>
      </c>
      <c r="H44" s="9">
        <v>1119</v>
      </c>
      <c r="I44" s="9">
        <f t="shared" si="2"/>
        <v>1119.8333333333348</v>
      </c>
      <c r="J44" s="9">
        <v>1119</v>
      </c>
      <c r="K44" s="10">
        <f t="shared" si="0"/>
        <v>-0.83333333333484916</v>
      </c>
      <c r="L44" s="21">
        <f t="shared" si="1"/>
        <v>-7.4415835689967125E-4</v>
      </c>
    </row>
    <row r="45" spans="2:12" x14ac:dyDescent="0.25">
      <c r="B45" s="2"/>
      <c r="C45" s="2" t="s">
        <v>6</v>
      </c>
      <c r="D45" s="2" t="s">
        <v>7</v>
      </c>
      <c r="E45" s="2" t="s">
        <v>8</v>
      </c>
      <c r="F45" s="2"/>
      <c r="G45" s="13">
        <v>54.853448</v>
      </c>
      <c r="H45" s="13">
        <v>53.790249699999997</v>
      </c>
      <c r="I45" s="13">
        <f t="shared" si="2"/>
        <v>108.64369769999999</v>
      </c>
      <c r="J45" s="13">
        <v>108.6050499</v>
      </c>
      <c r="K45" s="14">
        <f t="shared" si="0"/>
        <v>-3.8647799999992571E-2</v>
      </c>
      <c r="L45" s="23">
        <f t="shared" si="1"/>
        <v>-3.5572979213860378E-4</v>
      </c>
    </row>
    <row r="46" spans="2:12" x14ac:dyDescent="0.25">
      <c r="B46" s="1" t="s">
        <v>28</v>
      </c>
      <c r="C46" s="1"/>
      <c r="D46" s="1"/>
      <c r="E46" s="1"/>
      <c r="F46" s="1"/>
      <c r="G46" s="9"/>
      <c r="H46" s="38"/>
      <c r="I46" s="9"/>
      <c r="J46" s="9"/>
      <c r="K46" s="10"/>
      <c r="L46" s="21"/>
    </row>
    <row r="47" spans="2:12" x14ac:dyDescent="0.25">
      <c r="B47" s="3" t="s">
        <v>19</v>
      </c>
      <c r="C47" s="3" t="s">
        <v>6</v>
      </c>
      <c r="D47" s="3" t="s">
        <v>7</v>
      </c>
      <c r="E47" s="3" t="s">
        <v>8</v>
      </c>
      <c r="F47" s="3"/>
      <c r="G47" s="11">
        <v>44.546784000000002</v>
      </c>
      <c r="H47" s="39"/>
      <c r="I47" s="11">
        <f t="shared" si="2"/>
        <v>44.546784000000002</v>
      </c>
      <c r="J47" s="11"/>
      <c r="K47" s="12">
        <f t="shared" ref="K47" si="4">IF(I47="","",J47-I47)</f>
        <v>-44.546784000000002</v>
      </c>
      <c r="L47" s="22">
        <f t="shared" ref="L47:L49" si="5">IF(I47="","",J47/I47-1)</f>
        <v>-1</v>
      </c>
    </row>
    <row r="48" spans="2:12" x14ac:dyDescent="0.25">
      <c r="B48" s="48" t="s">
        <v>21</v>
      </c>
      <c r="C48" s="3" t="s">
        <v>6</v>
      </c>
      <c r="D48" s="3" t="s">
        <v>7</v>
      </c>
      <c r="E48" s="3" t="s">
        <v>8</v>
      </c>
      <c r="F48" s="3"/>
      <c r="G48" s="11">
        <v>2.8581999999999663E-2</v>
      </c>
      <c r="H48" s="3"/>
      <c r="I48" s="11">
        <f t="shared" si="2"/>
        <v>2.8581999999999663E-2</v>
      </c>
      <c r="J48" s="11"/>
      <c r="K48" s="12">
        <f>IF(I48="","",J48-I48)</f>
        <v>-2.8581999999999663E-2</v>
      </c>
      <c r="L48" s="22">
        <f t="shared" si="5"/>
        <v>-1</v>
      </c>
    </row>
    <row r="49" spans="2:12" x14ac:dyDescent="0.25">
      <c r="B49" s="20" t="s">
        <v>23</v>
      </c>
      <c r="C49" s="15" t="s">
        <v>6</v>
      </c>
      <c r="D49" s="15" t="s">
        <v>7</v>
      </c>
      <c r="E49" s="15" t="s">
        <v>8</v>
      </c>
      <c r="F49" s="15"/>
      <c r="G49" s="6">
        <v>44.575366000000002</v>
      </c>
      <c r="H49" s="15"/>
      <c r="I49" s="6">
        <f>+SUM(I47:I48)</f>
        <v>44.575366000000002</v>
      </c>
      <c r="J49" s="6"/>
      <c r="K49" s="7">
        <f>IF(I49="","",J49-I49)</f>
        <v>-44.575366000000002</v>
      </c>
      <c r="L49" s="25">
        <f t="shared" si="5"/>
        <v>-1</v>
      </c>
    </row>
    <row r="50" spans="2:12" x14ac:dyDescent="0.25">
      <c r="B50" s="16"/>
      <c r="C50" s="16"/>
      <c r="D50" s="16"/>
      <c r="E50" s="16"/>
      <c r="F50" s="16"/>
      <c r="G50" s="16"/>
      <c r="H50" s="16"/>
      <c r="I50" s="16"/>
      <c r="J50" s="16"/>
      <c r="K50" s="19"/>
      <c r="L50" s="26"/>
    </row>
    <row r="51" spans="2:12" x14ac:dyDescent="0.25">
      <c r="B51" s="4" t="s">
        <v>22</v>
      </c>
      <c r="C51" s="15" t="s">
        <v>6</v>
      </c>
      <c r="D51" s="15" t="s">
        <v>7</v>
      </c>
      <c r="E51" s="15" t="s">
        <v>8</v>
      </c>
      <c r="F51" s="5"/>
      <c r="G51" s="6">
        <f>SUMIF($C$6:$C$45,"Energy",G$6:G$45)+SUM(G47:G48)</f>
        <v>5791.8604960000011</v>
      </c>
      <c r="H51" s="6">
        <f>SUMIF($C$6:$C$45,"Energy",H$6:H$45)</f>
        <v>6061.9022222839994</v>
      </c>
      <c r="I51" s="6">
        <f>SUMIF($C$6:$C$45,"Energy",I$6:I$45)+SUM(I47:I48)</f>
        <v>11853.762718284001</v>
      </c>
      <c r="J51" s="6">
        <f>SUMIF($C$6:$C$45,"Energy",J$6:J$45)</f>
        <v>11653.9136298475</v>
      </c>
      <c r="K51" s="7">
        <f>IF(I51="","",J51-I51)</f>
        <v>-199.8490884365001</v>
      </c>
      <c r="L51" s="25">
        <f>IF(I51="","",J51/I51-1)</f>
        <v>-1.6859548582682571E-2</v>
      </c>
    </row>
    <row r="52" spans="2:12" x14ac:dyDescent="0.25">
      <c r="B52" s="4" t="s">
        <v>18</v>
      </c>
      <c r="C52" s="15" t="s">
        <v>4</v>
      </c>
      <c r="D52" s="15" t="s">
        <v>5</v>
      </c>
      <c r="E52" s="15"/>
      <c r="F52" s="5"/>
      <c r="G52" s="6">
        <f>SUMIF($C$6:$C$45,"Customers",G$6:G$45)</f>
        <v>417948.83333333366</v>
      </c>
      <c r="H52" s="6">
        <f>SUMIF($C$6:$C$45,"Customers",H$6:H$45)</f>
        <v>418276.66237663297</v>
      </c>
      <c r="I52" s="6">
        <f>SUMIF($C$6:$C$45,"Customers",I$6:I$45)</f>
        <v>418112.74785498332</v>
      </c>
      <c r="J52" s="6">
        <f>SUMIF($C$6:$C$45,"Customers",J$6:J$45)</f>
        <v>421175.38568416663</v>
      </c>
      <c r="K52" s="7">
        <f t="shared" ref="K52" si="6">IF(I52="","",J52-I52)</f>
        <v>3062.6378291833098</v>
      </c>
      <c r="L52" s="25">
        <f>IF(I52="","",J52/I52-1)</f>
        <v>7.3249089985782945E-3</v>
      </c>
    </row>
    <row r="53" spans="2:12" x14ac:dyDescent="0.25">
      <c r="B53" s="16"/>
      <c r="C53" s="16"/>
      <c r="D53" s="16"/>
      <c r="E53" s="16"/>
      <c r="F53" s="16"/>
      <c r="G53" s="17"/>
      <c r="H53" s="17"/>
      <c r="I53" s="17"/>
      <c r="J53" s="17"/>
      <c r="K53" s="18"/>
      <c r="L53" s="24"/>
    </row>
    <row r="54" spans="2:12" ht="24.95" customHeight="1" x14ac:dyDescent="0.25">
      <c r="B54" s="53" t="s">
        <v>30</v>
      </c>
      <c r="C54" s="53"/>
      <c r="D54" s="53"/>
      <c r="E54" s="53"/>
      <c r="F54" s="53"/>
      <c r="G54" s="53"/>
      <c r="H54" s="53"/>
      <c r="I54" s="53"/>
      <c r="J54" s="53"/>
      <c r="K54" s="53"/>
      <c r="L54" s="53"/>
    </row>
    <row r="55" spans="2:12" x14ac:dyDescent="0.25">
      <c r="B55" s="53"/>
      <c r="C55" s="53"/>
      <c r="D55" s="53"/>
      <c r="E55" s="53"/>
      <c r="F55" s="53"/>
      <c r="G55" s="53"/>
      <c r="H55" s="53"/>
      <c r="I55" s="53"/>
      <c r="J55" s="53"/>
      <c r="K55" s="53"/>
      <c r="L55" s="53"/>
    </row>
    <row r="56" spans="2:12" ht="86.25" customHeight="1" x14ac:dyDescent="0.25">
      <c r="B56" s="53" t="s">
        <v>40</v>
      </c>
      <c r="C56" s="53"/>
      <c r="D56" s="53"/>
      <c r="E56" s="53"/>
      <c r="F56" s="53"/>
      <c r="G56" s="53"/>
      <c r="H56" s="53"/>
      <c r="I56" s="53"/>
      <c r="J56" s="53"/>
      <c r="K56" s="53"/>
      <c r="L56" s="53"/>
    </row>
    <row r="57" spans="2:12" ht="24.75" customHeight="1" x14ac:dyDescent="0.25">
      <c r="B57" s="49"/>
      <c r="C57" s="49"/>
      <c r="D57" s="49"/>
      <c r="E57" s="49"/>
      <c r="F57" s="49"/>
      <c r="G57" s="50"/>
      <c r="H57" s="49"/>
      <c r="I57" s="51"/>
      <c r="J57" s="51"/>
      <c r="K57" s="49"/>
      <c r="L57" s="49"/>
    </row>
    <row r="58" spans="2:12" x14ac:dyDescent="0.25">
      <c r="B58" s="29"/>
      <c r="C58" s="29"/>
      <c r="D58" s="29"/>
      <c r="E58" s="29"/>
      <c r="F58" s="29"/>
      <c r="G58" s="29"/>
      <c r="H58" s="29"/>
      <c r="I58" s="29"/>
      <c r="J58" s="29"/>
      <c r="K58" s="29"/>
      <c r="L58" s="29"/>
    </row>
    <row r="59" spans="2:12" s="16" customFormat="1" x14ac:dyDescent="0.25">
      <c r="B59"/>
      <c r="C59"/>
      <c r="D59"/>
      <c r="E59"/>
      <c r="F59"/>
      <c r="G59"/>
      <c r="H59"/>
      <c r="I59"/>
      <c r="J59"/>
      <c r="K59"/>
      <c r="L59"/>
    </row>
    <row r="60" spans="2:12" ht="15.75" x14ac:dyDescent="0.25">
      <c r="B60" s="30"/>
      <c r="C60" s="16"/>
      <c r="D60" s="16"/>
      <c r="E60" s="16"/>
      <c r="F60" s="16"/>
      <c r="G60" s="16"/>
      <c r="H60" s="16"/>
      <c r="I60" s="16"/>
      <c r="J60" s="16"/>
      <c r="K60" s="16"/>
      <c r="L60" s="16"/>
    </row>
    <row r="61" spans="2:12" x14ac:dyDescent="0.25">
      <c r="B61" s="31"/>
      <c r="C61" s="16"/>
      <c r="D61" s="16"/>
      <c r="E61" s="16"/>
      <c r="F61" s="16"/>
      <c r="G61" s="16"/>
      <c r="H61" s="16"/>
      <c r="I61" s="16"/>
      <c r="J61" s="16"/>
      <c r="K61" s="16"/>
      <c r="L61" s="16"/>
    </row>
    <row r="62" spans="2:12" x14ac:dyDescent="0.25">
      <c r="B62" s="32"/>
      <c r="C62" s="33"/>
      <c r="D62" s="33"/>
      <c r="E62" s="33"/>
      <c r="F62" s="33"/>
      <c r="G62" s="33"/>
      <c r="H62" s="33"/>
      <c r="I62" s="34"/>
      <c r="J62" s="34"/>
      <c r="K62" s="35"/>
      <c r="L62" s="35"/>
    </row>
    <row r="63" spans="2:12" x14ac:dyDescent="0.25">
      <c r="B63" s="16"/>
      <c r="C63" s="16"/>
      <c r="D63" s="16"/>
      <c r="E63" s="16"/>
      <c r="F63" s="16"/>
      <c r="G63" s="16"/>
      <c r="H63" s="16"/>
      <c r="I63" s="17"/>
      <c r="J63" s="17"/>
      <c r="K63" s="18"/>
      <c r="L63" s="24"/>
    </row>
    <row r="64" spans="2:12" s="16" customFormat="1" x14ac:dyDescent="0.25">
      <c r="I64" s="17"/>
      <c r="J64" s="17"/>
      <c r="K64" s="18"/>
      <c r="L64" s="24"/>
    </row>
    <row r="65" spans="2:12" s="16" customFormat="1" x14ac:dyDescent="0.25">
      <c r="I65" s="17"/>
      <c r="J65" s="17"/>
      <c r="K65" s="18"/>
      <c r="L65" s="24"/>
    </row>
    <row r="66" spans="2:12" s="16" customFormat="1" x14ac:dyDescent="0.25">
      <c r="I66" s="17"/>
      <c r="J66" s="17"/>
      <c r="K66" s="18"/>
      <c r="L66" s="24"/>
    </row>
    <row r="67" spans="2:12" s="16" customFormat="1" x14ac:dyDescent="0.25">
      <c r="B67" s="36"/>
      <c r="I67" s="17"/>
      <c r="J67" s="17"/>
      <c r="K67" s="17"/>
      <c r="L67" s="24"/>
    </row>
    <row r="68" spans="2:12" x14ac:dyDescent="0.25">
      <c r="B68" s="16"/>
      <c r="C68" s="16"/>
      <c r="D68" s="16"/>
      <c r="E68" s="16"/>
      <c r="F68" s="16"/>
      <c r="G68" s="16"/>
      <c r="H68" s="16"/>
      <c r="I68" s="16"/>
      <c r="J68" s="16"/>
      <c r="K68" s="16"/>
      <c r="L68" s="16"/>
    </row>
    <row r="70" spans="2:12" ht="24.95" customHeight="1" x14ac:dyDescent="0.25"/>
    <row r="71" spans="2:12" ht="24.95" customHeight="1" x14ac:dyDescent="0.25"/>
    <row r="72" spans="2:12" ht="24.95" customHeight="1" x14ac:dyDescent="0.25"/>
    <row r="73" spans="2:12" ht="24.95" customHeight="1" x14ac:dyDescent="0.25"/>
    <row r="74" spans="2:12" ht="24.95" customHeight="1" x14ac:dyDescent="0.25"/>
  </sheetData>
  <mergeCells count="4">
    <mergeCell ref="B54:L55"/>
    <mergeCell ref="G4:I4"/>
    <mergeCell ref="J4:J5"/>
    <mergeCell ref="B56:L56"/>
  </mergeCells>
  <pageMargins left="0.7" right="0.7" top="0.75" bottom="0.75" header="0.3" footer="0.3"/>
  <pageSetup scale="54" orientation="landscape" r:id="rId1"/>
  <headerFooter>
    <oddHeader>&amp;R&amp;"-,Bold"&amp;14Exhibit DSS-2
Page &amp;P of &amp;N</oddHeader>
  </headerFooter>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2018-10-09T19:41:07Z</dcterms:created>
  <dcterms:modified xsi:type="dcterms:W3CDTF">2018-10-10T15:10:22Z</dcterms:modified>
</cp:coreProperties>
</file>