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625"/>
  </bookViews>
  <sheets>
    <sheet name="WSS-4 p.1 KU LED Fixture &amp; Pole" sheetId="1" r:id="rId1"/>
    <sheet name="WSS-4 p.2 LG&amp;E LED Fix &amp; Poles" sheetId="2" r:id="rId2"/>
    <sheet name="WSS-5 p.1 (KU Conversion Fee)" sheetId="4" r:id="rId3"/>
    <sheet name="WSS-5 p.2 (LG&amp;E Conversion Fee)" sheetId="3" r:id="rId4"/>
  </sheets>
  <definedNames>
    <definedName name="_xlnm.Print_Area" localSheetId="0">'WSS-4 p.1 KU LED Fixture &amp; Pole'!$A$1:$M$43</definedName>
    <definedName name="_xlnm.Print_Area" localSheetId="1">'WSS-4 p.2 LG&amp;E LED Fix &amp; Poles'!$A$1:$M$44</definedName>
    <definedName name="_xlnm.Print_Area" localSheetId="2">'WSS-5 p.1 (KU Conversion Fee)'!$A$1:$K$27</definedName>
    <definedName name="_xlnm.Print_Area" localSheetId="3">'WSS-5 p.2 (LG&amp;E Conversion Fee)'!$A$1:$K$27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11" i="2"/>
  <c r="I41" i="1"/>
  <c r="I42" i="1"/>
  <c r="I43" i="1"/>
  <c r="I4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1" i="1"/>
  <c r="E24" i="4" l="1"/>
  <c r="E21" i="4"/>
  <c r="E14" i="4"/>
  <c r="E15" i="4" s="1"/>
  <c r="E16" i="4" s="1"/>
  <c r="E27" i="3"/>
  <c r="E26" i="3"/>
  <c r="E24" i="3"/>
  <c r="E21" i="3"/>
  <c r="E16" i="3"/>
  <c r="E15" i="3"/>
  <c r="E14" i="3"/>
  <c r="E26" i="4" l="1"/>
  <c r="E27" i="4" s="1"/>
  <c r="H41" i="2"/>
  <c r="H42" i="2" l="1"/>
  <c r="I41" i="2"/>
  <c r="J40" i="1"/>
  <c r="H43" i="2" l="1"/>
  <c r="I42" i="2"/>
  <c r="J41" i="2"/>
  <c r="J42" i="2" s="1"/>
  <c r="J43" i="2" s="1"/>
  <c r="J44" i="2" s="1"/>
  <c r="K40" i="2"/>
  <c r="L40" i="2" s="1"/>
  <c r="K34" i="2"/>
  <c r="K33" i="2"/>
  <c r="K32" i="2"/>
  <c r="K31" i="2"/>
  <c r="L31" i="2"/>
  <c r="M31" i="2" s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41" i="1"/>
  <c r="J42" i="1" s="1"/>
  <c r="J43" i="1" s="1"/>
  <c r="H44" i="2" l="1"/>
  <c r="I44" i="2" s="1"/>
  <c r="K44" i="2" s="1"/>
  <c r="L44" i="2" s="1"/>
  <c r="I43" i="2"/>
  <c r="L12" i="2"/>
  <c r="M12" i="2" s="1"/>
  <c r="L16" i="2"/>
  <c r="M16" i="2" s="1"/>
  <c r="L20" i="2"/>
  <c r="M20" i="2" s="1"/>
  <c r="L24" i="2"/>
  <c r="M24" i="2" s="1"/>
  <c r="K40" i="1"/>
  <c r="L40" i="1" s="1"/>
  <c r="K42" i="1"/>
  <c r="L42" i="1" s="1"/>
  <c r="K41" i="1"/>
  <c r="L41" i="1" s="1"/>
  <c r="K43" i="1"/>
  <c r="L43" i="1" s="1"/>
  <c r="L13" i="2"/>
  <c r="M13" i="2" s="1"/>
  <c r="L17" i="2"/>
  <c r="M17" i="2" s="1"/>
  <c r="L21" i="2"/>
  <c r="M21" i="2" s="1"/>
  <c r="L25" i="2"/>
  <c r="M25" i="2" s="1"/>
  <c r="L27" i="2"/>
  <c r="M27" i="2" s="1"/>
  <c r="L29" i="2"/>
  <c r="M29" i="2" s="1"/>
  <c r="L32" i="2"/>
  <c r="M32" i="2" s="1"/>
  <c r="L14" i="2"/>
  <c r="M14" i="2" s="1"/>
  <c r="L18" i="2"/>
  <c r="M18" i="2" s="1"/>
  <c r="L22" i="2"/>
  <c r="M22" i="2" s="1"/>
  <c r="L33" i="2"/>
  <c r="M33" i="2" s="1"/>
  <c r="K41" i="2"/>
  <c r="L41" i="2" s="1"/>
  <c r="L11" i="2"/>
  <c r="M11" i="2" s="1"/>
  <c r="L15" i="2"/>
  <c r="M15" i="2" s="1"/>
  <c r="L19" i="2"/>
  <c r="M19" i="2" s="1"/>
  <c r="L23" i="2"/>
  <c r="M23" i="2" s="1"/>
  <c r="L26" i="2"/>
  <c r="M26" i="2" s="1"/>
  <c r="L28" i="2"/>
  <c r="M28" i="2" s="1"/>
  <c r="L30" i="2"/>
  <c r="M30" i="2" s="1"/>
  <c r="L34" i="2"/>
  <c r="M34" i="2" s="1"/>
  <c r="K42" i="2"/>
  <c r="L42" i="2" s="1"/>
  <c r="K43" i="2"/>
  <c r="L43" i="2" s="1"/>
  <c r="K12" i="1" l="1"/>
  <c r="K13" i="1"/>
  <c r="K14" i="1"/>
  <c r="L14" i="1" s="1"/>
  <c r="K15" i="1"/>
  <c r="L15" i="1" s="1"/>
  <c r="K16" i="1"/>
  <c r="L16" i="1" s="1"/>
  <c r="K17" i="1"/>
  <c r="K18" i="1"/>
  <c r="K19" i="1"/>
  <c r="K20" i="1"/>
  <c r="K21" i="1"/>
  <c r="K22" i="1"/>
  <c r="L22" i="1" s="1"/>
  <c r="K23" i="1"/>
  <c r="L23" i="1" s="1"/>
  <c r="K24" i="1"/>
  <c r="L24" i="1" s="1"/>
  <c r="K25" i="1"/>
  <c r="K26" i="1"/>
  <c r="K27" i="1"/>
  <c r="K28" i="1"/>
  <c r="K29" i="1"/>
  <c r="K30" i="1"/>
  <c r="K31" i="1"/>
  <c r="K32" i="1"/>
  <c r="K33" i="1"/>
  <c r="K34" i="1"/>
  <c r="K11" i="1"/>
  <c r="L34" i="1" l="1"/>
  <c r="M34" i="1" s="1"/>
  <c r="L28" i="1"/>
  <c r="M28" i="1" s="1"/>
  <c r="L13" i="1"/>
  <c r="M13" i="1" s="1"/>
  <c r="L33" i="1"/>
  <c r="M33" i="1" s="1"/>
  <c r="L21" i="1"/>
  <c r="M21" i="1" s="1"/>
  <c r="L27" i="1"/>
  <c r="M27" i="1" s="1"/>
  <c r="L20" i="1"/>
  <c r="M20" i="1" s="1"/>
  <c r="L31" i="1"/>
  <c r="M31" i="1" s="1"/>
  <c r="L32" i="1"/>
  <c r="M32" i="1" s="1"/>
  <c r="L12" i="1"/>
  <c r="M12" i="1" s="1"/>
  <c r="L30" i="1"/>
  <c r="M30" i="1" s="1"/>
  <c r="L26" i="1"/>
  <c r="M26" i="1" s="1"/>
  <c r="L19" i="1"/>
  <c r="M19" i="1" s="1"/>
  <c r="L29" i="1"/>
  <c r="L25" i="1"/>
  <c r="L18" i="1"/>
  <c r="L11" i="1"/>
  <c r="L17" i="1"/>
  <c r="M24" i="1"/>
  <c r="M16" i="1"/>
  <c r="M23" i="1"/>
  <c r="M15" i="1"/>
  <c r="M22" i="1"/>
  <c r="M14" i="1"/>
  <c r="M17" i="1" l="1"/>
  <c r="M18" i="1"/>
  <c r="M25" i="1"/>
  <c r="M29" i="1"/>
  <c r="M11" i="1"/>
</calcChain>
</file>

<file path=xl/sharedStrings.xml><?xml version="1.0" encoding="utf-8"?>
<sst xmlns="http://schemas.openxmlformats.org/spreadsheetml/2006/main" count="367" uniqueCount="75">
  <si>
    <t>KU</t>
  </si>
  <si>
    <t>OH</t>
  </si>
  <si>
    <t>UG</t>
  </si>
  <si>
    <t>Contemporary</t>
  </si>
  <si>
    <t>Wattage</t>
  </si>
  <si>
    <t>Lumen</t>
  </si>
  <si>
    <t>Useful</t>
  </si>
  <si>
    <t>Life</t>
  </si>
  <si>
    <t>Total</t>
  </si>
  <si>
    <t>Installed Cost</t>
  </si>
  <si>
    <t>Fixed</t>
  </si>
  <si>
    <t>Carrying</t>
  </si>
  <si>
    <t>Charge</t>
  </si>
  <si>
    <t>Annual</t>
  </si>
  <si>
    <t>Cost</t>
  </si>
  <si>
    <t>Non-Fixture</t>
  </si>
  <si>
    <t>Maintenance</t>
  </si>
  <si>
    <t>Distribution</t>
  </si>
  <si>
    <t>Annual Revenue</t>
  </si>
  <si>
    <t>Requirement</t>
  </si>
  <si>
    <t>Monthly</t>
  </si>
  <si>
    <t>Rate</t>
  </si>
  <si>
    <t>OH/UG</t>
  </si>
  <si>
    <t>Company</t>
  </si>
  <si>
    <t>Cobra</t>
  </si>
  <si>
    <t>Open Bottom</t>
  </si>
  <si>
    <t xml:space="preserve">Flood </t>
  </si>
  <si>
    <t>Colonial</t>
  </si>
  <si>
    <t>Acorn</t>
  </si>
  <si>
    <t>6000-8200</t>
  </si>
  <si>
    <t>13000-16500</t>
  </si>
  <si>
    <t>22000-29000</t>
  </si>
  <si>
    <t>4500-6000</t>
  </si>
  <si>
    <t>2500-4000</t>
  </si>
  <si>
    <t>14000-17500</t>
  </si>
  <si>
    <t>22000-28000</t>
  </si>
  <si>
    <t>35000-50000</t>
  </si>
  <si>
    <t>4000-7000</t>
  </si>
  <si>
    <t>8000-11000</t>
  </si>
  <si>
    <t>13500-16500</t>
  </si>
  <si>
    <t>21000-28000</t>
  </si>
  <si>
    <t>45000-50000</t>
  </si>
  <si>
    <t>Energy @ LE Rate</t>
  </si>
  <si>
    <t>Property Type</t>
  </si>
  <si>
    <t>Poles</t>
  </si>
  <si>
    <t>Cobra - Ornamental</t>
  </si>
  <si>
    <t>Decorative Smooth - Post Top</t>
  </si>
  <si>
    <t>Historic Fluted - Post Top</t>
  </si>
  <si>
    <t>LG&amp;E</t>
  </si>
  <si>
    <t>Flood</t>
  </si>
  <si>
    <t xml:space="preserve">Contemporary </t>
  </si>
  <si>
    <t>5500-8200</t>
  </si>
  <si>
    <t>Contemporary (Short)</t>
  </si>
  <si>
    <t>Contemporary (Tall)</t>
  </si>
  <si>
    <t>Louisville Gas and Electric Company</t>
  </si>
  <si>
    <t>Determination of Conversion Fee</t>
  </si>
  <si>
    <t>2017 Net Book Value</t>
  </si>
  <si>
    <t>Estimated NBV for Poles</t>
  </si>
  <si>
    <t>Number of Fixtures</t>
  </si>
  <si>
    <t>Estimated NBV for Fixtures</t>
  </si>
  <si>
    <t>NBV per Fixture</t>
  </si>
  <si>
    <t>5 Year Carrying charge Rate</t>
  </si>
  <si>
    <t>Overall Rate of Return</t>
  </si>
  <si>
    <t>Depreciation</t>
  </si>
  <si>
    <t>Income Taxes</t>
  </si>
  <si>
    <t>Property Taxes</t>
  </si>
  <si>
    <t>Carrying Charge Rate</t>
  </si>
  <si>
    <t>Annual Conversion Fee</t>
  </si>
  <si>
    <t>Monthly Conversion Fee</t>
  </si>
  <si>
    <t>Kentucky Utilities Company</t>
  </si>
  <si>
    <t>Cost Support for LED Fixtures and Underground Poles</t>
  </si>
  <si>
    <t>Exhibit WSS-4</t>
  </si>
  <si>
    <t xml:space="preserve">Page 1 of 2 </t>
  </si>
  <si>
    <t xml:space="preserve">Page 2 of 2 </t>
  </si>
  <si>
    <t>Exhibit WSS-5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</si>
</sst>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0.000%"/>
    <numFmt numFmtId="169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0" fontId="0" fillId="0" borderId="0" xfId="2" applyNumberFormat="1" applyFont="1"/>
    <xf numFmtId="44" fontId="0" fillId="0" borderId="0" xfId="0" applyNumberFormat="1"/>
    <xf numFmtId="0" fontId="2" fillId="0" borderId="0" xfId="0" applyFont="1" applyBorder="1" applyAlignment="1">
      <alignment horizontal="right"/>
    </xf>
    <xf numFmtId="164" fontId="2" fillId="0" borderId="1" xfId="1" applyNumberFormat="1" applyFont="1" applyBorder="1"/>
    <xf numFmtId="165" fontId="0" fillId="0" borderId="0" xfId="2" applyNumberFormat="1" applyFont="1"/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4" fontId="0" fillId="0" borderId="0" xfId="0" applyNumberFormat="1" applyBorder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2" fillId="0" borderId="0" xfId="0" applyFont="1"/>
    <xf numFmtId="166" fontId="0" fillId="0" borderId="0" xfId="1" applyNumberFormat="1" applyFont="1"/>
    <xf numFmtId="166" fontId="0" fillId="0" borderId="0" xfId="0" applyNumberFormat="1"/>
    <xf numFmtId="167" fontId="0" fillId="0" borderId="0" xfId="3" applyNumberFormat="1" applyFont="1"/>
    <xf numFmtId="168" fontId="0" fillId="0" borderId="0" xfId="2" applyNumberFormat="1" applyFont="1"/>
    <xf numFmtId="168" fontId="0" fillId="0" borderId="0" xfId="0" applyNumberFormat="1"/>
    <xf numFmtId="168" fontId="0" fillId="0" borderId="1" xfId="2" applyNumberFormat="1" applyFont="1" applyBorder="1"/>
    <xf numFmtId="0" fontId="0" fillId="0" borderId="0" xfId="0" applyFill="1" applyAlignment="1">
      <alignment horizontal="right"/>
    </xf>
    <xf numFmtId="44" fontId="0" fillId="0" borderId="0" xfId="1" applyFont="1" applyFill="1"/>
    <xf numFmtId="10" fontId="0" fillId="0" borderId="0" xfId="2" applyNumberFormat="1" applyFont="1" applyFill="1"/>
    <xf numFmtId="44" fontId="0" fillId="0" borderId="0" xfId="0" applyNumberFormat="1" applyFill="1"/>
    <xf numFmtId="169" fontId="0" fillId="0" borderId="0" xfId="0" applyNumberForma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</cellXfs>
  <cellStyles count="9">
    <cellStyle name="Comma" xfId="3" builtinId="3"/>
    <cellStyle name="Comma 2" xfId="7"/>
    <cellStyle name="Currency" xfId="1" builtinId="4"/>
    <cellStyle name="Currency 2" xfId="8"/>
    <cellStyle name="Normal" xfId="0" builtinId="0"/>
    <cellStyle name="Normal 2" xfId="4"/>
    <cellStyle name="Percent" xfId="2" builtinId="5"/>
    <cellStyle name="Percent 2" xfId="5"/>
    <cellStyle name="Percent 2 2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="85" zoomScaleNormal="100" zoomScaleSheetLayoutView="85" workbookViewId="0"/>
  </sheetViews>
  <sheetFormatPr defaultRowHeight="15" x14ac:dyDescent="0.25"/>
  <cols>
    <col min="2" max="2" width="11" customWidth="1"/>
    <col min="3" max="3" width="28.7109375" customWidth="1"/>
    <col min="4" max="4" width="13.42578125" customWidth="1"/>
    <col min="5" max="5" width="14.28515625" customWidth="1"/>
    <col min="6" max="6" width="11.140625" customWidth="1"/>
    <col min="7" max="7" width="16" customWidth="1"/>
    <col min="8" max="8" width="11.7109375" customWidth="1"/>
    <col min="9" max="9" width="14" customWidth="1"/>
    <col min="10" max="10" width="14.42578125" customWidth="1"/>
    <col min="11" max="11" width="17.140625" customWidth="1"/>
    <col min="12" max="12" width="19.140625" customWidth="1"/>
    <col min="13" max="13" width="12.140625" customWidth="1"/>
  </cols>
  <sheetData>
    <row r="1" spans="1:14" ht="18.75" x14ac:dyDescent="0.3">
      <c r="M1" s="32" t="s">
        <v>71</v>
      </c>
    </row>
    <row r="2" spans="1:14" ht="18.75" x14ac:dyDescent="0.3">
      <c r="M2" s="32" t="s">
        <v>72</v>
      </c>
    </row>
    <row r="3" spans="1:14" ht="18.75" x14ac:dyDescent="0.3">
      <c r="A3" s="30" t="s">
        <v>69</v>
      </c>
      <c r="B3" s="30"/>
      <c r="C3" s="30"/>
    </row>
    <row r="4" spans="1:14" ht="15.75" x14ac:dyDescent="0.25">
      <c r="A4" s="31" t="s">
        <v>70</v>
      </c>
    </row>
    <row r="6" spans="1:14" x14ac:dyDescent="0.25">
      <c r="C6" s="3"/>
      <c r="D6" s="3"/>
      <c r="E6" s="3"/>
      <c r="F6" s="3"/>
      <c r="G6" s="3"/>
      <c r="H6" s="3"/>
      <c r="I6" s="3"/>
      <c r="J6" s="3" t="s">
        <v>13</v>
      </c>
      <c r="K6" s="3" t="s">
        <v>13</v>
      </c>
      <c r="L6" s="3"/>
    </row>
    <row r="7" spans="1:14" x14ac:dyDescent="0.25">
      <c r="C7" s="3"/>
      <c r="D7" s="3"/>
      <c r="E7" s="3"/>
      <c r="F7" s="3"/>
      <c r="G7" s="3"/>
      <c r="H7" s="3" t="s">
        <v>10</v>
      </c>
      <c r="I7" s="3" t="s">
        <v>13</v>
      </c>
      <c r="J7" s="3" t="s">
        <v>15</v>
      </c>
      <c r="K7" s="3" t="s">
        <v>17</v>
      </c>
      <c r="L7" s="3" t="s">
        <v>8</v>
      </c>
    </row>
    <row r="8" spans="1:14" x14ac:dyDescent="0.25">
      <c r="B8" s="8" t="s">
        <v>22</v>
      </c>
      <c r="C8" s="3"/>
      <c r="D8" s="3"/>
      <c r="E8" s="3"/>
      <c r="F8" s="3" t="s">
        <v>6</v>
      </c>
      <c r="G8" s="3" t="s">
        <v>8</v>
      </c>
      <c r="H8" s="3" t="s">
        <v>11</v>
      </c>
      <c r="I8" s="3" t="s">
        <v>11</v>
      </c>
      <c r="J8" s="3" t="s">
        <v>16</v>
      </c>
      <c r="K8" s="8" t="s">
        <v>42</v>
      </c>
      <c r="L8" s="3" t="s">
        <v>18</v>
      </c>
      <c r="M8" s="3" t="s">
        <v>20</v>
      </c>
    </row>
    <row r="9" spans="1:14" x14ac:dyDescent="0.25">
      <c r="A9" s="4" t="s">
        <v>23</v>
      </c>
      <c r="B9" s="4" t="s">
        <v>44</v>
      </c>
      <c r="C9" s="4" t="s">
        <v>43</v>
      </c>
      <c r="D9" s="4" t="s">
        <v>4</v>
      </c>
      <c r="E9" s="4" t="s">
        <v>5</v>
      </c>
      <c r="F9" s="4" t="s">
        <v>7</v>
      </c>
      <c r="G9" s="4" t="s">
        <v>9</v>
      </c>
      <c r="H9" s="4" t="s">
        <v>12</v>
      </c>
      <c r="I9" s="4" t="s">
        <v>14</v>
      </c>
      <c r="J9" s="4" t="s">
        <v>14</v>
      </c>
      <c r="K9" s="9">
        <v>7.2639999999999996E-2</v>
      </c>
      <c r="L9" s="4" t="s">
        <v>19</v>
      </c>
      <c r="M9" s="4" t="s">
        <v>21</v>
      </c>
    </row>
    <row r="11" spans="1:14" x14ac:dyDescent="0.25">
      <c r="A11" t="s">
        <v>0</v>
      </c>
      <c r="B11" s="5" t="s">
        <v>1</v>
      </c>
      <c r="C11" s="2" t="s">
        <v>24</v>
      </c>
      <c r="D11">
        <v>71</v>
      </c>
      <c r="E11" s="2" t="s">
        <v>29</v>
      </c>
      <c r="F11">
        <v>25</v>
      </c>
      <c r="G11" s="1">
        <v>654.21571399595973</v>
      </c>
      <c r="H11" s="6">
        <v>0.14900304665709527</v>
      </c>
      <c r="I11" s="7">
        <f>G11*H11</f>
        <v>97.480134556344879</v>
      </c>
      <c r="J11" s="1">
        <v>4.63</v>
      </c>
      <c r="K11" s="7">
        <f t="shared" ref="K11:K34" si="0">((D11/1000)*4000)*$K$9</f>
        <v>20.629759999999997</v>
      </c>
      <c r="L11" s="7">
        <f t="shared" ref="L11:L34" si="1">SUM(I11:K11)</f>
        <v>122.73989455634486</v>
      </c>
      <c r="M11" s="7">
        <f>L11/12</f>
        <v>10.228324546362073</v>
      </c>
      <c r="N11" s="10"/>
    </row>
    <row r="12" spans="1:14" x14ac:dyDescent="0.25">
      <c r="A12" t="s">
        <v>0</v>
      </c>
      <c r="B12" s="5" t="s">
        <v>1</v>
      </c>
      <c r="C12" s="2" t="s">
        <v>24</v>
      </c>
      <c r="D12">
        <v>122</v>
      </c>
      <c r="E12" s="2" t="s">
        <v>30</v>
      </c>
      <c r="F12">
        <v>25</v>
      </c>
      <c r="G12" s="1">
        <v>725.08871399595967</v>
      </c>
      <c r="H12" s="6">
        <v>0.14900304665709527</v>
      </c>
      <c r="I12" s="7">
        <f t="shared" ref="I12:I34" si="2">G12*H12</f>
        <v>108.04042748207318</v>
      </c>
      <c r="J12" s="1">
        <v>4.63</v>
      </c>
      <c r="K12" s="7">
        <f t="shared" si="0"/>
        <v>35.448319999999995</v>
      </c>
      <c r="L12" s="7">
        <f t="shared" si="1"/>
        <v>148.11874748207316</v>
      </c>
      <c r="M12" s="7">
        <f t="shared" ref="M12:M34" si="3">L12/12</f>
        <v>12.343228956839431</v>
      </c>
      <c r="N12" s="10"/>
    </row>
    <row r="13" spans="1:14" x14ac:dyDescent="0.25">
      <c r="A13" t="s">
        <v>0</v>
      </c>
      <c r="B13" s="5" t="s">
        <v>1</v>
      </c>
      <c r="C13" s="2" t="s">
        <v>24</v>
      </c>
      <c r="D13">
        <v>194</v>
      </c>
      <c r="E13" s="2" t="s">
        <v>31</v>
      </c>
      <c r="F13">
        <v>25</v>
      </c>
      <c r="G13" s="1">
        <v>852.66011399595959</v>
      </c>
      <c r="H13" s="6">
        <v>0.14900304665709527</v>
      </c>
      <c r="I13" s="7">
        <f t="shared" si="2"/>
        <v>127.04895474838413</v>
      </c>
      <c r="J13" s="1">
        <v>4.63</v>
      </c>
      <c r="K13" s="7">
        <f t="shared" si="0"/>
        <v>56.368639999999999</v>
      </c>
      <c r="L13" s="7">
        <f t="shared" si="1"/>
        <v>188.04759474838414</v>
      </c>
      <c r="M13" s="7">
        <f t="shared" si="3"/>
        <v>15.670632895698679</v>
      </c>
      <c r="N13" s="10"/>
    </row>
    <row r="14" spans="1:14" x14ac:dyDescent="0.25">
      <c r="A14" t="s">
        <v>0</v>
      </c>
      <c r="B14" s="5" t="s">
        <v>1</v>
      </c>
      <c r="C14" s="2" t="s">
        <v>25</v>
      </c>
      <c r="D14">
        <v>48</v>
      </c>
      <c r="E14" s="2" t="s">
        <v>32</v>
      </c>
      <c r="F14">
        <v>15</v>
      </c>
      <c r="G14" s="1">
        <v>495.71952800000003</v>
      </c>
      <c r="H14" s="6">
        <v>0.17566971332376194</v>
      </c>
      <c r="I14" s="7">
        <f t="shared" si="2"/>
        <v>87.082907372750583</v>
      </c>
      <c r="J14" s="1">
        <v>4.63</v>
      </c>
      <c r="K14" s="7">
        <f t="shared" si="0"/>
        <v>13.94688</v>
      </c>
      <c r="L14" s="7">
        <f t="shared" si="1"/>
        <v>105.65978737275057</v>
      </c>
      <c r="M14" s="7">
        <f t="shared" si="3"/>
        <v>8.8049822810625482</v>
      </c>
      <c r="N14" s="10"/>
    </row>
    <row r="15" spans="1:14" x14ac:dyDescent="0.25">
      <c r="A15" t="s">
        <v>0</v>
      </c>
      <c r="B15" s="5" t="s">
        <v>1</v>
      </c>
      <c r="C15" s="2" t="s">
        <v>24</v>
      </c>
      <c r="D15">
        <v>22</v>
      </c>
      <c r="E15" s="2" t="s">
        <v>33</v>
      </c>
      <c r="F15">
        <v>25</v>
      </c>
      <c r="G15" s="1">
        <v>647.1284139959597</v>
      </c>
      <c r="H15" s="6">
        <v>0.14900304665709527</v>
      </c>
      <c r="I15" s="7">
        <f t="shared" si="2"/>
        <v>96.424105263772049</v>
      </c>
      <c r="J15" s="1">
        <v>4.63</v>
      </c>
      <c r="K15" s="7">
        <f t="shared" si="0"/>
        <v>6.3923199999999998</v>
      </c>
      <c r="L15" s="7">
        <f t="shared" si="1"/>
        <v>107.44642526377204</v>
      </c>
      <c r="M15" s="7">
        <f t="shared" si="3"/>
        <v>8.9538687719810035</v>
      </c>
      <c r="N15" s="10"/>
    </row>
    <row r="16" spans="1:14" x14ac:dyDescent="0.25">
      <c r="A16" t="s">
        <v>0</v>
      </c>
      <c r="B16" s="5" t="s">
        <v>1</v>
      </c>
      <c r="C16" s="2" t="s">
        <v>26</v>
      </c>
      <c r="D16">
        <v>30</v>
      </c>
      <c r="E16" s="2" t="s">
        <v>32</v>
      </c>
      <c r="F16">
        <v>25</v>
      </c>
      <c r="G16" s="1">
        <v>848.88613000000009</v>
      </c>
      <c r="H16" s="6">
        <v>0.14900304665709527</v>
      </c>
      <c r="I16" s="7">
        <f t="shared" si="2"/>
        <v>126.48661963495105</v>
      </c>
      <c r="J16" s="1">
        <v>4.63</v>
      </c>
      <c r="K16" s="7">
        <f t="shared" si="0"/>
        <v>8.7167999999999992</v>
      </c>
      <c r="L16" s="7">
        <f t="shared" si="1"/>
        <v>139.83341963495107</v>
      </c>
      <c r="M16" s="7">
        <f t="shared" si="3"/>
        <v>11.652784969579256</v>
      </c>
      <c r="N16" s="10"/>
    </row>
    <row r="17" spans="1:14" x14ac:dyDescent="0.25">
      <c r="A17" t="s">
        <v>0</v>
      </c>
      <c r="B17" s="5" t="s">
        <v>1</v>
      </c>
      <c r="C17" s="2" t="s">
        <v>26</v>
      </c>
      <c r="D17">
        <v>96</v>
      </c>
      <c r="E17" s="2" t="s">
        <v>34</v>
      </c>
      <c r="F17">
        <v>25</v>
      </c>
      <c r="G17" s="1">
        <v>870.14803000000006</v>
      </c>
      <c r="H17" s="6">
        <v>0.14900304665709527</v>
      </c>
      <c r="I17" s="7">
        <f t="shared" si="2"/>
        <v>129.65470751266955</v>
      </c>
      <c r="J17" s="1">
        <v>4.63</v>
      </c>
      <c r="K17" s="7">
        <f t="shared" si="0"/>
        <v>27.89376</v>
      </c>
      <c r="L17" s="7">
        <f t="shared" si="1"/>
        <v>162.17846751266956</v>
      </c>
      <c r="M17" s="7">
        <f t="shared" si="3"/>
        <v>13.514872292722464</v>
      </c>
      <c r="N17" s="10"/>
    </row>
    <row r="18" spans="1:14" x14ac:dyDescent="0.25">
      <c r="A18" t="s">
        <v>0</v>
      </c>
      <c r="B18" s="5" t="s">
        <v>1</v>
      </c>
      <c r="C18" s="2" t="s">
        <v>26</v>
      </c>
      <c r="D18">
        <v>175</v>
      </c>
      <c r="E18" s="2" t="s">
        <v>35</v>
      </c>
      <c r="F18">
        <v>25</v>
      </c>
      <c r="G18" s="1">
        <v>912.67183</v>
      </c>
      <c r="H18" s="6">
        <v>0.14900304665709527</v>
      </c>
      <c r="I18" s="7">
        <f t="shared" si="2"/>
        <v>135.99088326810653</v>
      </c>
      <c r="J18" s="1">
        <v>4.63</v>
      </c>
      <c r="K18" s="7">
        <f t="shared" si="0"/>
        <v>50.847999999999999</v>
      </c>
      <c r="L18" s="7">
        <f t="shared" si="1"/>
        <v>191.46888326810654</v>
      </c>
      <c r="M18" s="7">
        <f t="shared" si="3"/>
        <v>15.955740272342211</v>
      </c>
      <c r="N18" s="10"/>
    </row>
    <row r="19" spans="1:14" x14ac:dyDescent="0.25">
      <c r="A19" t="s">
        <v>0</v>
      </c>
      <c r="B19" s="5" t="s">
        <v>1</v>
      </c>
      <c r="C19" s="2" t="s">
        <v>26</v>
      </c>
      <c r="D19">
        <v>297</v>
      </c>
      <c r="E19" s="2" t="s">
        <v>36</v>
      </c>
      <c r="F19">
        <v>25</v>
      </c>
      <c r="G19" s="1">
        <v>1231.60033</v>
      </c>
      <c r="H19" s="6">
        <v>0.14900304665709527</v>
      </c>
      <c r="I19" s="7">
        <f t="shared" si="2"/>
        <v>183.51220143388392</v>
      </c>
      <c r="J19" s="1">
        <v>4.63</v>
      </c>
      <c r="K19" s="7">
        <f t="shared" si="0"/>
        <v>86.296319999999994</v>
      </c>
      <c r="L19" s="7">
        <f t="shared" si="1"/>
        <v>274.43852143388392</v>
      </c>
      <c r="M19" s="7">
        <f t="shared" si="3"/>
        <v>22.869876786156993</v>
      </c>
      <c r="N19" s="10"/>
    </row>
    <row r="20" spans="1:14" x14ac:dyDescent="0.25">
      <c r="A20" t="s">
        <v>0</v>
      </c>
      <c r="B20" s="5" t="s">
        <v>2</v>
      </c>
      <c r="C20" s="2" t="s">
        <v>24</v>
      </c>
      <c r="D20">
        <v>71</v>
      </c>
      <c r="E20" s="2" t="s">
        <v>29</v>
      </c>
      <c r="F20">
        <v>25</v>
      </c>
      <c r="G20" s="1">
        <v>296.67759999999998</v>
      </c>
      <c r="H20" s="6">
        <v>0.14900304665709527</v>
      </c>
      <c r="I20" s="7">
        <f t="shared" si="2"/>
        <v>44.205866274915046</v>
      </c>
      <c r="J20" s="1">
        <v>0</v>
      </c>
      <c r="K20" s="7">
        <f t="shared" si="0"/>
        <v>20.629759999999997</v>
      </c>
      <c r="L20" s="7">
        <f t="shared" si="1"/>
        <v>64.835626274915043</v>
      </c>
      <c r="M20" s="7">
        <f t="shared" si="3"/>
        <v>5.4029688562429206</v>
      </c>
      <c r="N20" s="10"/>
    </row>
    <row r="21" spans="1:14" x14ac:dyDescent="0.25">
      <c r="A21" t="s">
        <v>0</v>
      </c>
      <c r="B21" s="5" t="s">
        <v>2</v>
      </c>
      <c r="C21" s="2" t="s">
        <v>24</v>
      </c>
      <c r="D21">
        <v>122</v>
      </c>
      <c r="E21" s="2" t="s">
        <v>30</v>
      </c>
      <c r="F21">
        <v>25</v>
      </c>
      <c r="G21" s="1">
        <v>367.55060000000003</v>
      </c>
      <c r="H21" s="6">
        <v>0.14900304665709527</v>
      </c>
      <c r="I21" s="7">
        <f t="shared" si="2"/>
        <v>54.766159200643365</v>
      </c>
      <c r="J21" s="1">
        <v>0</v>
      </c>
      <c r="K21" s="7">
        <f t="shared" si="0"/>
        <v>35.448319999999995</v>
      </c>
      <c r="L21" s="7">
        <f t="shared" si="1"/>
        <v>90.214479200643353</v>
      </c>
      <c r="M21" s="7">
        <f t="shared" si="3"/>
        <v>7.5178732667202794</v>
      </c>
      <c r="N21" s="10"/>
    </row>
    <row r="22" spans="1:14" x14ac:dyDescent="0.25">
      <c r="A22" s="14" t="s">
        <v>0</v>
      </c>
      <c r="B22" s="5" t="s">
        <v>2</v>
      </c>
      <c r="C22" s="25" t="s">
        <v>24</v>
      </c>
      <c r="D22" s="14">
        <v>194</v>
      </c>
      <c r="E22" s="25" t="s">
        <v>31</v>
      </c>
      <c r="F22">
        <v>25</v>
      </c>
      <c r="G22" s="26">
        <v>495.12199999999996</v>
      </c>
      <c r="H22" s="27">
        <v>0.14900304665709527</v>
      </c>
      <c r="I22" s="28">
        <f t="shared" si="2"/>
        <v>73.774686466954321</v>
      </c>
      <c r="J22" s="26">
        <v>0</v>
      </c>
      <c r="K22" s="28">
        <f t="shared" si="0"/>
        <v>56.368639999999999</v>
      </c>
      <c r="L22" s="29">
        <f t="shared" si="1"/>
        <v>130.14332646695431</v>
      </c>
      <c r="M22" s="28">
        <f t="shared" si="3"/>
        <v>10.845277205579526</v>
      </c>
      <c r="N22" s="10"/>
    </row>
    <row r="23" spans="1:14" x14ac:dyDescent="0.25">
      <c r="A23" s="14" t="s">
        <v>0</v>
      </c>
      <c r="B23" s="5" t="s">
        <v>2</v>
      </c>
      <c r="C23" s="25" t="s">
        <v>27</v>
      </c>
      <c r="D23" s="14">
        <v>44</v>
      </c>
      <c r="E23" s="25" t="s">
        <v>37</v>
      </c>
      <c r="F23">
        <v>25</v>
      </c>
      <c r="G23" s="26">
        <v>530.55849999999998</v>
      </c>
      <c r="H23" s="27">
        <v>0.14900304665709527</v>
      </c>
      <c r="I23" s="28">
        <f t="shared" si="2"/>
        <v>79.054832929818474</v>
      </c>
      <c r="J23" s="26">
        <v>0</v>
      </c>
      <c r="K23" s="28">
        <f t="shared" si="0"/>
        <v>12.78464</v>
      </c>
      <c r="L23" s="28">
        <f t="shared" si="1"/>
        <v>91.83947292981847</v>
      </c>
      <c r="M23" s="28">
        <f t="shared" si="3"/>
        <v>7.6532894108182061</v>
      </c>
      <c r="N23" s="10"/>
    </row>
    <row r="24" spans="1:14" x14ac:dyDescent="0.25">
      <c r="A24" s="14" t="s">
        <v>0</v>
      </c>
      <c r="B24" s="5" t="s">
        <v>2</v>
      </c>
      <c r="C24" s="25" t="s">
        <v>28</v>
      </c>
      <c r="D24" s="14">
        <v>40</v>
      </c>
      <c r="E24" s="25" t="s">
        <v>37</v>
      </c>
      <c r="F24">
        <v>25</v>
      </c>
      <c r="G24" s="26">
        <v>656.71244000000002</v>
      </c>
      <c r="H24" s="27">
        <v>0.14900304665709527</v>
      </c>
      <c r="I24" s="28">
        <f t="shared" si="2"/>
        <v>97.852154337614877</v>
      </c>
      <c r="J24" s="26">
        <v>0</v>
      </c>
      <c r="K24" s="28">
        <f t="shared" si="0"/>
        <v>11.622399999999999</v>
      </c>
      <c r="L24" s="28">
        <f t="shared" si="1"/>
        <v>109.47455433761488</v>
      </c>
      <c r="M24" s="28">
        <f t="shared" si="3"/>
        <v>9.1228795281345736</v>
      </c>
      <c r="N24" s="10"/>
    </row>
    <row r="25" spans="1:14" x14ac:dyDescent="0.25">
      <c r="A25" s="14" t="s">
        <v>0</v>
      </c>
      <c r="B25" s="5" t="s">
        <v>2</v>
      </c>
      <c r="C25" s="25" t="s">
        <v>3</v>
      </c>
      <c r="D25" s="14">
        <v>57</v>
      </c>
      <c r="E25" s="25" t="s">
        <v>37</v>
      </c>
      <c r="F25">
        <v>25</v>
      </c>
      <c r="G25" s="26">
        <v>459.68550000000005</v>
      </c>
      <c r="H25" s="27">
        <v>0.14900304665709527</v>
      </c>
      <c r="I25" s="28">
        <f t="shared" si="2"/>
        <v>68.494540004090169</v>
      </c>
      <c r="J25" s="26">
        <v>0</v>
      </c>
      <c r="K25" s="28">
        <f t="shared" si="0"/>
        <v>16.561920000000001</v>
      </c>
      <c r="L25" s="28">
        <f t="shared" si="1"/>
        <v>85.056460004090169</v>
      </c>
      <c r="M25" s="28">
        <f t="shared" si="3"/>
        <v>7.0880383336741808</v>
      </c>
      <c r="N25" s="10"/>
    </row>
    <row r="26" spans="1:14" x14ac:dyDescent="0.25">
      <c r="A26" s="14" t="s">
        <v>0</v>
      </c>
      <c r="B26" s="5" t="s">
        <v>2</v>
      </c>
      <c r="C26" s="25" t="s">
        <v>3</v>
      </c>
      <c r="D26" s="14">
        <v>87</v>
      </c>
      <c r="E26" s="25" t="s">
        <v>38</v>
      </c>
      <c r="F26">
        <v>25</v>
      </c>
      <c r="G26" s="26">
        <v>495.12199999999996</v>
      </c>
      <c r="H26" s="27">
        <v>0.14900304665709527</v>
      </c>
      <c r="I26" s="28">
        <f t="shared" si="2"/>
        <v>73.774686466954321</v>
      </c>
      <c r="J26" s="26">
        <v>0</v>
      </c>
      <c r="K26" s="28">
        <f t="shared" si="0"/>
        <v>25.27872</v>
      </c>
      <c r="L26" s="28">
        <f t="shared" si="1"/>
        <v>99.053406466954328</v>
      </c>
      <c r="M26" s="28">
        <f t="shared" si="3"/>
        <v>8.2544505389128613</v>
      </c>
      <c r="N26" s="10"/>
    </row>
    <row r="27" spans="1:14" x14ac:dyDescent="0.25">
      <c r="A27" s="14" t="s">
        <v>0</v>
      </c>
      <c r="B27" s="5" t="s">
        <v>2</v>
      </c>
      <c r="C27" s="25" t="s">
        <v>3</v>
      </c>
      <c r="D27" s="14">
        <v>143</v>
      </c>
      <c r="E27" s="25" t="s">
        <v>39</v>
      </c>
      <c r="F27">
        <v>25</v>
      </c>
      <c r="G27" s="26">
        <v>529.14104000000009</v>
      </c>
      <c r="H27" s="27">
        <v>0.14900304665709527</v>
      </c>
      <c r="I27" s="28">
        <f t="shared" si="2"/>
        <v>78.843627071303928</v>
      </c>
      <c r="J27" s="26">
        <v>0</v>
      </c>
      <c r="K27" s="28">
        <f t="shared" si="0"/>
        <v>41.550080000000001</v>
      </c>
      <c r="L27" s="28">
        <f t="shared" si="1"/>
        <v>120.39370707130394</v>
      </c>
      <c r="M27" s="28">
        <f t="shared" si="3"/>
        <v>10.032808922608661</v>
      </c>
      <c r="N27" s="10"/>
    </row>
    <row r="28" spans="1:14" x14ac:dyDescent="0.25">
      <c r="A28" s="14" t="s">
        <v>0</v>
      </c>
      <c r="B28" s="5" t="s">
        <v>2</v>
      </c>
      <c r="C28" s="25" t="s">
        <v>3</v>
      </c>
      <c r="D28" s="14">
        <v>220</v>
      </c>
      <c r="E28" s="25" t="s">
        <v>40</v>
      </c>
      <c r="F28">
        <v>25</v>
      </c>
      <c r="G28" s="26">
        <v>743.17750000000012</v>
      </c>
      <c r="H28" s="27">
        <v>0.14900304665709527</v>
      </c>
      <c r="I28" s="28">
        <f t="shared" si="2"/>
        <v>110.73571170700343</v>
      </c>
      <c r="J28" s="26">
        <v>0</v>
      </c>
      <c r="K28" s="28">
        <f t="shared" si="0"/>
        <v>63.923199999999994</v>
      </c>
      <c r="L28" s="28">
        <f t="shared" si="1"/>
        <v>174.65891170700343</v>
      </c>
      <c r="M28" s="28">
        <f t="shared" si="3"/>
        <v>14.554909308916953</v>
      </c>
      <c r="N28" s="10"/>
    </row>
    <row r="29" spans="1:14" x14ac:dyDescent="0.25">
      <c r="A29" t="s">
        <v>0</v>
      </c>
      <c r="B29" s="5" t="s">
        <v>2</v>
      </c>
      <c r="C29" s="2" t="s">
        <v>3</v>
      </c>
      <c r="D29">
        <v>380</v>
      </c>
      <c r="E29" s="2" t="s">
        <v>41</v>
      </c>
      <c r="F29">
        <v>25</v>
      </c>
      <c r="G29" s="1">
        <v>1026.6695000000002</v>
      </c>
      <c r="H29" s="6">
        <v>0.14900304665709527</v>
      </c>
      <c r="I29" s="7">
        <f t="shared" si="2"/>
        <v>152.9768834099167</v>
      </c>
      <c r="J29" s="1">
        <v>0</v>
      </c>
      <c r="K29" s="7">
        <f t="shared" si="0"/>
        <v>110.41279999999999</v>
      </c>
      <c r="L29" s="7">
        <f t="shared" si="1"/>
        <v>263.3896834099167</v>
      </c>
      <c r="M29" s="7">
        <f t="shared" si="3"/>
        <v>21.949140284159725</v>
      </c>
      <c r="N29" s="10"/>
    </row>
    <row r="30" spans="1:14" x14ac:dyDescent="0.25">
      <c r="A30" t="s">
        <v>0</v>
      </c>
      <c r="B30" s="5" t="s">
        <v>2</v>
      </c>
      <c r="C30" s="2" t="s">
        <v>24</v>
      </c>
      <c r="D30">
        <v>22</v>
      </c>
      <c r="E30" s="2" t="s">
        <v>33</v>
      </c>
      <c r="F30">
        <v>25</v>
      </c>
      <c r="G30" s="1">
        <v>289.59030000000001</v>
      </c>
      <c r="H30" s="6">
        <v>0.14900304665709527</v>
      </c>
      <c r="I30" s="7">
        <f t="shared" si="2"/>
        <v>43.149836982342215</v>
      </c>
      <c r="J30" s="1">
        <v>0</v>
      </c>
      <c r="K30" s="7">
        <f t="shared" si="0"/>
        <v>6.3923199999999998</v>
      </c>
      <c r="L30" s="7">
        <f t="shared" si="1"/>
        <v>49.542156982342213</v>
      </c>
      <c r="M30" s="7">
        <f t="shared" si="3"/>
        <v>4.1285130818618514</v>
      </c>
      <c r="N30" s="10"/>
    </row>
    <row r="31" spans="1:14" x14ac:dyDescent="0.25">
      <c r="A31" t="s">
        <v>0</v>
      </c>
      <c r="B31" s="5" t="s">
        <v>2</v>
      </c>
      <c r="C31" s="2" t="s">
        <v>26</v>
      </c>
      <c r="D31">
        <v>30</v>
      </c>
      <c r="E31" s="2" t="s">
        <v>32</v>
      </c>
      <c r="F31">
        <v>25</v>
      </c>
      <c r="G31" s="1">
        <v>622.13930200000004</v>
      </c>
      <c r="H31" s="6">
        <v>0.14900304665709527</v>
      </c>
      <c r="I31" s="7">
        <f t="shared" si="2"/>
        <v>92.700651443118687</v>
      </c>
      <c r="J31" s="1">
        <v>0</v>
      </c>
      <c r="K31" s="7">
        <f t="shared" si="0"/>
        <v>8.7167999999999992</v>
      </c>
      <c r="L31" s="7">
        <f t="shared" si="1"/>
        <v>101.41745144311869</v>
      </c>
      <c r="M31" s="7">
        <f t="shared" si="3"/>
        <v>8.4514542869265572</v>
      </c>
      <c r="N31" s="10"/>
    </row>
    <row r="32" spans="1:14" x14ac:dyDescent="0.25">
      <c r="A32" t="s">
        <v>0</v>
      </c>
      <c r="B32" s="5" t="s">
        <v>2</v>
      </c>
      <c r="C32" s="2" t="s">
        <v>26</v>
      </c>
      <c r="D32">
        <v>96</v>
      </c>
      <c r="E32" s="2" t="s">
        <v>34</v>
      </c>
      <c r="F32">
        <v>25</v>
      </c>
      <c r="G32" s="1">
        <v>643.40120200000013</v>
      </c>
      <c r="H32" s="6">
        <v>0.14900304665709527</v>
      </c>
      <c r="I32" s="7">
        <f t="shared" si="2"/>
        <v>95.868739320837193</v>
      </c>
      <c r="J32" s="1">
        <v>0</v>
      </c>
      <c r="K32" s="7">
        <f t="shared" si="0"/>
        <v>27.89376</v>
      </c>
      <c r="L32" s="7">
        <f t="shared" si="1"/>
        <v>123.76249932083719</v>
      </c>
      <c r="M32" s="7">
        <f t="shared" si="3"/>
        <v>10.313541610069766</v>
      </c>
      <c r="N32" s="10"/>
    </row>
    <row r="33" spans="1:14" x14ac:dyDescent="0.25">
      <c r="A33" t="s">
        <v>0</v>
      </c>
      <c r="B33" s="5" t="s">
        <v>2</v>
      </c>
      <c r="C33" s="2" t="s">
        <v>26</v>
      </c>
      <c r="D33">
        <v>175</v>
      </c>
      <c r="E33" s="2" t="s">
        <v>35</v>
      </c>
      <c r="F33">
        <v>25</v>
      </c>
      <c r="G33" s="1">
        <v>685.92500200000006</v>
      </c>
      <c r="H33" s="6">
        <v>0.14900304665709527</v>
      </c>
      <c r="I33" s="7">
        <f t="shared" si="2"/>
        <v>102.20491507627418</v>
      </c>
      <c r="J33" s="1">
        <v>0</v>
      </c>
      <c r="K33" s="7">
        <f t="shared" si="0"/>
        <v>50.847999999999999</v>
      </c>
      <c r="L33" s="7">
        <f t="shared" si="1"/>
        <v>153.05291507627419</v>
      </c>
      <c r="M33" s="7">
        <f t="shared" si="3"/>
        <v>12.754409589689516</v>
      </c>
      <c r="N33" s="10"/>
    </row>
    <row r="34" spans="1:14" x14ac:dyDescent="0.25">
      <c r="A34" t="s">
        <v>0</v>
      </c>
      <c r="B34" s="5" t="s">
        <v>2</v>
      </c>
      <c r="C34" s="2" t="s">
        <v>26</v>
      </c>
      <c r="D34">
        <v>297</v>
      </c>
      <c r="E34" s="2" t="s">
        <v>36</v>
      </c>
      <c r="F34">
        <v>25</v>
      </c>
      <c r="G34" s="1">
        <v>1004.853502</v>
      </c>
      <c r="H34" s="6">
        <v>0.14900304665709527</v>
      </c>
      <c r="I34" s="7">
        <f t="shared" si="2"/>
        <v>149.72623324205159</v>
      </c>
      <c r="J34" s="1">
        <v>0</v>
      </c>
      <c r="K34" s="7">
        <f t="shared" si="0"/>
        <v>86.296319999999994</v>
      </c>
      <c r="L34" s="7">
        <f t="shared" si="1"/>
        <v>236.02255324205157</v>
      </c>
      <c r="M34" s="7">
        <f t="shared" si="3"/>
        <v>19.668546103504298</v>
      </c>
      <c r="N34" s="10"/>
    </row>
    <row r="36" spans="1:14" x14ac:dyDescent="0.25">
      <c r="C36" s="3"/>
      <c r="D36" s="3"/>
      <c r="E36" s="3"/>
      <c r="F36" s="3"/>
      <c r="G36" s="3"/>
      <c r="H36" s="3"/>
      <c r="I36" s="3"/>
      <c r="J36" s="3" t="s">
        <v>13</v>
      </c>
      <c r="K36" s="8"/>
      <c r="L36" s="3"/>
    </row>
    <row r="37" spans="1:14" x14ac:dyDescent="0.25">
      <c r="C37" s="3"/>
      <c r="D37" s="3"/>
      <c r="E37" s="3"/>
      <c r="F37" s="3"/>
      <c r="G37" s="3"/>
      <c r="H37" s="3" t="s">
        <v>10</v>
      </c>
      <c r="I37" s="3" t="s">
        <v>13</v>
      </c>
      <c r="J37" s="3" t="s">
        <v>15</v>
      </c>
      <c r="K37" s="3" t="s">
        <v>8</v>
      </c>
    </row>
    <row r="38" spans="1:14" x14ac:dyDescent="0.25">
      <c r="B38" s="8" t="s">
        <v>22</v>
      </c>
      <c r="C38" s="3"/>
      <c r="D38" s="3"/>
      <c r="E38" s="3"/>
      <c r="F38" s="3" t="s">
        <v>6</v>
      </c>
      <c r="G38" s="3" t="s">
        <v>8</v>
      </c>
      <c r="H38" s="3" t="s">
        <v>11</v>
      </c>
      <c r="I38" s="3" t="s">
        <v>11</v>
      </c>
      <c r="J38" s="3" t="s">
        <v>16</v>
      </c>
      <c r="K38" s="3" t="s">
        <v>18</v>
      </c>
      <c r="L38" s="3" t="s">
        <v>20</v>
      </c>
    </row>
    <row r="39" spans="1:14" ht="15.75" thickBot="1" x14ac:dyDescent="0.3">
      <c r="A39" s="4" t="s">
        <v>23</v>
      </c>
      <c r="B39" s="4" t="s">
        <v>44</v>
      </c>
      <c r="C39" s="4" t="s">
        <v>43</v>
      </c>
      <c r="D39" s="4" t="s">
        <v>4</v>
      </c>
      <c r="E39" s="4" t="s">
        <v>5</v>
      </c>
      <c r="F39" s="4" t="s">
        <v>7</v>
      </c>
      <c r="G39" s="4" t="s">
        <v>9</v>
      </c>
      <c r="H39" s="4" t="s">
        <v>12</v>
      </c>
      <c r="I39" s="4" t="s">
        <v>14</v>
      </c>
      <c r="J39" s="4" t="s">
        <v>14</v>
      </c>
      <c r="K39" s="4" t="s">
        <v>19</v>
      </c>
      <c r="L39" s="4" t="s">
        <v>21</v>
      </c>
    </row>
    <row r="40" spans="1:14" x14ac:dyDescent="0.25">
      <c r="A40" t="s">
        <v>0</v>
      </c>
      <c r="B40" s="2" t="s">
        <v>44</v>
      </c>
      <c r="C40" s="11" t="s">
        <v>45</v>
      </c>
      <c r="F40">
        <v>28</v>
      </c>
      <c r="G40" s="1">
        <v>886.02168932062807</v>
      </c>
      <c r="H40" s="6">
        <v>0.16392527775058691</v>
      </c>
      <c r="I40" s="7">
        <f t="shared" ref="I40:I43" si="4">G40*H40</f>
        <v>145.24135151492817</v>
      </c>
      <c r="J40" s="7">
        <f>J19</f>
        <v>4.63</v>
      </c>
      <c r="K40" s="13">
        <f>I40+J40</f>
        <v>149.87135151492816</v>
      </c>
      <c r="L40" s="7">
        <f>K40/12</f>
        <v>12.48927929291068</v>
      </c>
    </row>
    <row r="41" spans="1:14" x14ac:dyDescent="0.25">
      <c r="A41" t="s">
        <v>0</v>
      </c>
      <c r="B41" s="2" t="s">
        <v>44</v>
      </c>
      <c r="C41" s="12" t="s">
        <v>46</v>
      </c>
      <c r="F41">
        <v>28</v>
      </c>
      <c r="G41" s="1">
        <v>575.38495180149255</v>
      </c>
      <c r="H41" s="6">
        <v>0.16392527775058691</v>
      </c>
      <c r="I41" s="7">
        <f t="shared" si="4"/>
        <v>94.32013803756773</v>
      </c>
      <c r="J41" s="7">
        <f>J40</f>
        <v>4.63</v>
      </c>
      <c r="K41" s="13">
        <f t="shared" ref="K41:K43" si="5">I41+J41</f>
        <v>98.950138037567726</v>
      </c>
      <c r="L41" s="7">
        <f t="shared" ref="L41:L43" si="6">K41/12</f>
        <v>8.2458448364639771</v>
      </c>
    </row>
    <row r="42" spans="1:14" x14ac:dyDescent="0.25">
      <c r="A42" t="s">
        <v>0</v>
      </c>
      <c r="B42" s="2" t="s">
        <v>44</v>
      </c>
      <c r="C42" s="12" t="s">
        <v>3</v>
      </c>
      <c r="F42">
        <v>28</v>
      </c>
      <c r="G42" s="1">
        <v>850.06930635905815</v>
      </c>
      <c r="H42" s="6">
        <v>0.16392527775058691</v>
      </c>
      <c r="I42" s="7">
        <f t="shared" si="4"/>
        <v>139.34784715215736</v>
      </c>
      <c r="J42" s="7">
        <f t="shared" ref="J42:J43" si="7">J41</f>
        <v>4.63</v>
      </c>
      <c r="K42" s="13">
        <f t="shared" si="5"/>
        <v>143.97784715215735</v>
      </c>
      <c r="L42" s="7">
        <f t="shared" si="6"/>
        <v>11.998153929346445</v>
      </c>
    </row>
    <row r="43" spans="1:14" x14ac:dyDescent="0.25">
      <c r="A43" t="s">
        <v>0</v>
      </c>
      <c r="B43" s="2" t="s">
        <v>44</v>
      </c>
      <c r="C43" s="12" t="s">
        <v>47</v>
      </c>
      <c r="F43">
        <v>28</v>
      </c>
      <c r="G43" s="1">
        <v>1104.7031350557143</v>
      </c>
      <c r="H43" s="6">
        <v>0.16392527775058691</v>
      </c>
      <c r="I43" s="7">
        <f t="shared" si="4"/>
        <v>181.08876824595208</v>
      </c>
      <c r="J43" s="7">
        <f t="shared" si="7"/>
        <v>4.63</v>
      </c>
      <c r="K43" s="13">
        <f t="shared" si="5"/>
        <v>185.71876824595208</v>
      </c>
      <c r="L43" s="7">
        <f t="shared" si="6"/>
        <v>15.476564020496006</v>
      </c>
    </row>
  </sheetData>
  <conditionalFormatting sqref="B11:B34">
    <cfRule type="expression" dxfId="2" priority="2">
      <formula>MOD(COLUMN(),2)=0</formula>
    </cfRule>
  </conditionalFormatting>
  <conditionalFormatting sqref="C40:C43">
    <cfRule type="expression" dxfId="1" priority="1">
      <formula>MOD(COLUMN(),2)=0</formula>
    </cfRule>
  </conditionalFormatting>
  <pageMargins left="0.7" right="0.7" top="0.75" bottom="0.75" header="0.3" footer="0.3"/>
  <pageSetup scale="59" orientation="landscape" blackAndWhite="1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="85" zoomScaleNormal="100" zoomScaleSheetLayoutView="85" workbookViewId="0"/>
  </sheetViews>
  <sheetFormatPr defaultRowHeight="15" x14ac:dyDescent="0.25"/>
  <cols>
    <col min="2" max="2" width="11" customWidth="1"/>
    <col min="3" max="3" width="28.7109375" customWidth="1"/>
    <col min="4" max="4" width="13.42578125" customWidth="1"/>
    <col min="5" max="5" width="14.28515625" customWidth="1"/>
    <col min="6" max="6" width="11.140625" customWidth="1"/>
    <col min="7" max="7" width="16" customWidth="1"/>
    <col min="8" max="8" width="11.7109375" customWidth="1"/>
    <col min="9" max="9" width="14" customWidth="1"/>
    <col min="10" max="10" width="14.42578125" customWidth="1"/>
    <col min="11" max="11" width="17.140625" customWidth="1"/>
    <col min="12" max="12" width="19.140625" customWidth="1"/>
    <col min="13" max="13" width="12.140625" customWidth="1"/>
  </cols>
  <sheetData>
    <row r="1" spans="1:14" ht="18.75" x14ac:dyDescent="0.3">
      <c r="M1" s="32" t="s">
        <v>71</v>
      </c>
    </row>
    <row r="2" spans="1:14" ht="18.75" x14ac:dyDescent="0.3">
      <c r="M2" s="32" t="s">
        <v>73</v>
      </c>
    </row>
    <row r="3" spans="1:14" ht="18.75" x14ac:dyDescent="0.3">
      <c r="A3" s="30" t="s">
        <v>54</v>
      </c>
      <c r="B3" s="30"/>
      <c r="C3" s="30"/>
    </row>
    <row r="4" spans="1:14" ht="15.75" x14ac:dyDescent="0.25">
      <c r="A4" s="31" t="s">
        <v>70</v>
      </c>
    </row>
    <row r="6" spans="1:14" x14ac:dyDescent="0.25">
      <c r="C6" s="3"/>
      <c r="D6" s="3"/>
      <c r="E6" s="3"/>
      <c r="F6" s="3"/>
      <c r="G6" s="3"/>
      <c r="H6" s="3"/>
      <c r="I6" s="3"/>
      <c r="J6" s="3" t="s">
        <v>13</v>
      </c>
      <c r="K6" s="3" t="s">
        <v>13</v>
      </c>
      <c r="L6" s="3"/>
    </row>
    <row r="7" spans="1:14" x14ac:dyDescent="0.25">
      <c r="C7" s="3"/>
      <c r="D7" s="3"/>
      <c r="E7" s="3"/>
      <c r="F7" s="3"/>
      <c r="G7" s="3"/>
      <c r="H7" s="3" t="s">
        <v>10</v>
      </c>
      <c r="I7" s="3" t="s">
        <v>13</v>
      </c>
      <c r="J7" s="3" t="s">
        <v>15</v>
      </c>
      <c r="K7" s="3" t="s">
        <v>17</v>
      </c>
      <c r="L7" s="3" t="s">
        <v>8</v>
      </c>
    </row>
    <row r="8" spans="1:14" x14ac:dyDescent="0.25">
      <c r="B8" s="8" t="s">
        <v>22</v>
      </c>
      <c r="C8" s="3"/>
      <c r="D8" s="3"/>
      <c r="E8" s="3"/>
      <c r="F8" s="3" t="s">
        <v>6</v>
      </c>
      <c r="G8" s="3" t="s">
        <v>8</v>
      </c>
      <c r="H8" s="3" t="s">
        <v>11</v>
      </c>
      <c r="I8" s="3" t="s">
        <v>11</v>
      </c>
      <c r="J8" s="3" t="s">
        <v>16</v>
      </c>
      <c r="K8" s="8" t="s">
        <v>42</v>
      </c>
      <c r="L8" s="3" t="s">
        <v>18</v>
      </c>
      <c r="M8" s="3" t="s">
        <v>20</v>
      </c>
    </row>
    <row r="9" spans="1:14" x14ac:dyDescent="0.25">
      <c r="A9" s="4" t="s">
        <v>23</v>
      </c>
      <c r="B9" s="4" t="s">
        <v>44</v>
      </c>
      <c r="C9" s="4" t="s">
        <v>43</v>
      </c>
      <c r="D9" s="4" t="s">
        <v>4</v>
      </c>
      <c r="E9" s="4" t="s">
        <v>5</v>
      </c>
      <c r="F9" s="4" t="s">
        <v>7</v>
      </c>
      <c r="G9" s="4" t="s">
        <v>9</v>
      </c>
      <c r="H9" s="4" t="s">
        <v>12</v>
      </c>
      <c r="I9" s="4" t="s">
        <v>14</v>
      </c>
      <c r="J9" s="4" t="s">
        <v>14</v>
      </c>
      <c r="K9" s="9">
        <v>7.0459999999999995E-2</v>
      </c>
      <c r="L9" s="4" t="s">
        <v>19</v>
      </c>
      <c r="M9" s="4" t="s">
        <v>21</v>
      </c>
    </row>
    <row r="11" spans="1:14" x14ac:dyDescent="0.25">
      <c r="A11" t="s">
        <v>48</v>
      </c>
      <c r="B11" s="15" t="s">
        <v>1</v>
      </c>
      <c r="C11" s="16" t="s">
        <v>24</v>
      </c>
      <c r="D11" s="17">
        <v>71</v>
      </c>
      <c r="E11" s="2" t="s">
        <v>51</v>
      </c>
      <c r="F11">
        <v>25</v>
      </c>
      <c r="G11" s="1">
        <v>596.59608310775047</v>
      </c>
      <c r="H11" s="6">
        <v>0.15166151673391073</v>
      </c>
      <c r="I11" s="7">
        <f>G11*H11</f>
        <v>90.480666841631702</v>
      </c>
      <c r="J11" s="1">
        <v>5.05</v>
      </c>
      <c r="K11" s="7">
        <f t="shared" ref="K11:K34" si="0">((D11/1000)*4000)*$K$9</f>
        <v>20.010639999999999</v>
      </c>
      <c r="L11" s="7">
        <f t="shared" ref="L11:L34" si="1">SUM(I11:K11)</f>
        <v>115.54130684163169</v>
      </c>
      <c r="M11" s="7">
        <f>L11/12</f>
        <v>9.6284422368026412</v>
      </c>
      <c r="N11" s="10"/>
    </row>
    <row r="12" spans="1:14" x14ac:dyDescent="0.25">
      <c r="A12" t="s">
        <v>48</v>
      </c>
      <c r="B12" s="15" t="s">
        <v>1</v>
      </c>
      <c r="C12" s="16" t="s">
        <v>24</v>
      </c>
      <c r="D12" s="17">
        <v>122</v>
      </c>
      <c r="E12" s="2" t="s">
        <v>30</v>
      </c>
      <c r="F12">
        <v>25</v>
      </c>
      <c r="G12" s="1">
        <v>661.7133331077506</v>
      </c>
      <c r="H12" s="6">
        <v>0.15166151673391073</v>
      </c>
      <c r="I12" s="7">
        <f t="shared" ref="I12:I34" si="2">G12*H12</f>
        <v>100.35644774217296</v>
      </c>
      <c r="J12" s="1">
        <v>5.05</v>
      </c>
      <c r="K12" s="7">
        <f t="shared" si="0"/>
        <v>34.384479999999996</v>
      </c>
      <c r="L12" s="7">
        <f t="shared" si="1"/>
        <v>139.79092774217295</v>
      </c>
      <c r="M12" s="7">
        <f t="shared" ref="M12:M34" si="3">L12/12</f>
        <v>11.649243978514413</v>
      </c>
      <c r="N12" s="10"/>
    </row>
    <row r="13" spans="1:14" x14ac:dyDescent="0.25">
      <c r="A13" t="s">
        <v>48</v>
      </c>
      <c r="B13" s="15" t="s">
        <v>1</v>
      </c>
      <c r="C13" s="16" t="s">
        <v>24</v>
      </c>
      <c r="D13" s="17">
        <v>144</v>
      </c>
      <c r="E13" s="2" t="s">
        <v>31</v>
      </c>
      <c r="F13">
        <v>25</v>
      </c>
      <c r="G13" s="1">
        <v>778.9243831077506</v>
      </c>
      <c r="H13" s="6">
        <v>0.15166151673391073</v>
      </c>
      <c r="I13" s="7">
        <f t="shared" si="2"/>
        <v>118.13285336314722</v>
      </c>
      <c r="J13" s="1">
        <v>5.05</v>
      </c>
      <c r="K13" s="7">
        <f t="shared" si="0"/>
        <v>40.584959999999995</v>
      </c>
      <c r="L13" s="7">
        <f t="shared" si="1"/>
        <v>163.76781336314721</v>
      </c>
      <c r="M13" s="7">
        <f t="shared" si="3"/>
        <v>13.647317780262268</v>
      </c>
      <c r="N13" s="10"/>
    </row>
    <row r="14" spans="1:14" x14ac:dyDescent="0.25">
      <c r="A14" t="s">
        <v>48</v>
      </c>
      <c r="B14" s="15" t="s">
        <v>1</v>
      </c>
      <c r="C14" s="16" t="s">
        <v>25</v>
      </c>
      <c r="D14" s="17">
        <v>48</v>
      </c>
      <c r="E14" s="2" t="s">
        <v>32</v>
      </c>
      <c r="F14">
        <v>15</v>
      </c>
      <c r="G14" s="1">
        <v>483.79554900000005</v>
      </c>
      <c r="H14" s="6">
        <v>0.17832818340057741</v>
      </c>
      <c r="I14" s="7">
        <f t="shared" si="2"/>
        <v>86.274381390455048</v>
      </c>
      <c r="J14" s="1">
        <v>5.05</v>
      </c>
      <c r="K14" s="7">
        <f t="shared" si="0"/>
        <v>13.528319999999999</v>
      </c>
      <c r="L14" s="7">
        <f t="shared" si="1"/>
        <v>104.85270139045504</v>
      </c>
      <c r="M14" s="7">
        <f t="shared" si="3"/>
        <v>8.7377251158712532</v>
      </c>
      <c r="N14" s="10"/>
    </row>
    <row r="15" spans="1:14" x14ac:dyDescent="0.25">
      <c r="A15" t="s">
        <v>48</v>
      </c>
      <c r="B15" s="15" t="s">
        <v>1</v>
      </c>
      <c r="C15" s="16" t="s">
        <v>24</v>
      </c>
      <c r="D15" s="17">
        <v>22</v>
      </c>
      <c r="E15" s="2" t="s">
        <v>33</v>
      </c>
      <c r="F15">
        <v>25</v>
      </c>
      <c r="G15" s="1">
        <v>590.08435810775052</v>
      </c>
      <c r="H15" s="6">
        <v>0.15166151673391073</v>
      </c>
      <c r="I15" s="7">
        <f t="shared" si="2"/>
        <v>89.493088751577574</v>
      </c>
      <c r="J15" s="1">
        <v>5.05</v>
      </c>
      <c r="K15" s="7">
        <f t="shared" si="0"/>
        <v>6.2004799999999998</v>
      </c>
      <c r="L15" s="7">
        <f t="shared" si="1"/>
        <v>100.74356875157757</v>
      </c>
      <c r="M15" s="7">
        <f t="shared" si="3"/>
        <v>8.3952973959647981</v>
      </c>
      <c r="N15" s="10"/>
    </row>
    <row r="16" spans="1:14" x14ac:dyDescent="0.25">
      <c r="A16" t="s">
        <v>48</v>
      </c>
      <c r="B16" s="15" t="s">
        <v>1</v>
      </c>
      <c r="C16" s="16" t="s">
        <v>26</v>
      </c>
      <c r="D16" s="17">
        <v>30</v>
      </c>
      <c r="E16" s="2" t="s">
        <v>32</v>
      </c>
      <c r="F16">
        <v>25</v>
      </c>
      <c r="G16" s="1">
        <v>798.24082950000025</v>
      </c>
      <c r="H16" s="6">
        <v>0.15166151673391073</v>
      </c>
      <c r="I16" s="7">
        <f t="shared" si="2"/>
        <v>121.06241492090507</v>
      </c>
      <c r="J16" s="1">
        <v>5.05</v>
      </c>
      <c r="K16" s="7">
        <f t="shared" si="0"/>
        <v>8.4551999999999996</v>
      </c>
      <c r="L16" s="7">
        <f t="shared" si="1"/>
        <v>134.56761492090507</v>
      </c>
      <c r="M16" s="7">
        <f t="shared" si="3"/>
        <v>11.213967910075423</v>
      </c>
      <c r="N16" s="10"/>
    </row>
    <row r="17" spans="1:14" x14ac:dyDescent="0.25">
      <c r="A17" t="s">
        <v>48</v>
      </c>
      <c r="B17" s="15" t="s">
        <v>1</v>
      </c>
      <c r="C17" s="16" t="s">
        <v>26</v>
      </c>
      <c r="D17" s="17">
        <v>96</v>
      </c>
      <c r="E17" s="2" t="s">
        <v>34</v>
      </c>
      <c r="F17">
        <v>25</v>
      </c>
      <c r="G17" s="1">
        <v>817.77600450000023</v>
      </c>
      <c r="H17" s="6">
        <v>0.15166151673391073</v>
      </c>
      <c r="I17" s="7">
        <f t="shared" si="2"/>
        <v>124.02514919106744</v>
      </c>
      <c r="J17" s="1">
        <v>5.05</v>
      </c>
      <c r="K17" s="7">
        <f t="shared" si="0"/>
        <v>27.056639999999998</v>
      </c>
      <c r="L17" s="7">
        <f t="shared" si="1"/>
        <v>156.13178919106744</v>
      </c>
      <c r="M17" s="7">
        <f t="shared" si="3"/>
        <v>13.010982432588953</v>
      </c>
      <c r="N17" s="10"/>
    </row>
    <row r="18" spans="1:14" x14ac:dyDescent="0.25">
      <c r="A18" t="s">
        <v>48</v>
      </c>
      <c r="B18" s="15" t="s">
        <v>1</v>
      </c>
      <c r="C18" s="16" t="s">
        <v>26</v>
      </c>
      <c r="D18" s="17">
        <v>175</v>
      </c>
      <c r="E18" s="2" t="s">
        <v>35</v>
      </c>
      <c r="F18">
        <v>25</v>
      </c>
      <c r="G18" s="1">
        <v>856.84635450000019</v>
      </c>
      <c r="H18" s="6">
        <v>0.15166151673391073</v>
      </c>
      <c r="I18" s="7">
        <f t="shared" si="2"/>
        <v>129.95061773139219</v>
      </c>
      <c r="J18" s="1">
        <v>5.05</v>
      </c>
      <c r="K18" s="7">
        <f t="shared" si="0"/>
        <v>49.321999999999996</v>
      </c>
      <c r="L18" s="7">
        <f t="shared" si="1"/>
        <v>184.3226177313922</v>
      </c>
      <c r="M18" s="7">
        <f t="shared" si="3"/>
        <v>15.360218144282683</v>
      </c>
      <c r="N18" s="10"/>
    </row>
    <row r="19" spans="1:14" x14ac:dyDescent="0.25">
      <c r="A19" t="s">
        <v>48</v>
      </c>
      <c r="B19" s="15" t="s">
        <v>1</v>
      </c>
      <c r="C19" s="16" t="s">
        <v>26</v>
      </c>
      <c r="D19" s="17">
        <v>297</v>
      </c>
      <c r="E19" s="2" t="s">
        <v>36</v>
      </c>
      <c r="F19">
        <v>25</v>
      </c>
      <c r="G19" s="1">
        <v>1149.8739794999999</v>
      </c>
      <c r="H19" s="6">
        <v>0.15166151673391073</v>
      </c>
      <c r="I19" s="7">
        <f t="shared" si="2"/>
        <v>174.39163178382776</v>
      </c>
      <c r="J19" s="1">
        <v>5.05</v>
      </c>
      <c r="K19" s="7">
        <f t="shared" si="0"/>
        <v>83.706479999999999</v>
      </c>
      <c r="L19" s="7">
        <f t="shared" si="1"/>
        <v>263.14811178382774</v>
      </c>
      <c r="M19" s="7">
        <f t="shared" si="3"/>
        <v>21.929009315318979</v>
      </c>
      <c r="N19" s="10"/>
    </row>
    <row r="20" spans="1:14" x14ac:dyDescent="0.25">
      <c r="A20" t="s">
        <v>48</v>
      </c>
      <c r="B20" s="15" t="s">
        <v>2</v>
      </c>
      <c r="C20" s="16" t="s">
        <v>24</v>
      </c>
      <c r="D20" s="17">
        <v>71</v>
      </c>
      <c r="E20" s="2" t="s">
        <v>51</v>
      </c>
      <c r="F20">
        <v>25</v>
      </c>
      <c r="G20" s="1">
        <v>277.20386100000002</v>
      </c>
      <c r="H20" s="6">
        <v>0.15166151673391073</v>
      </c>
      <c r="I20" s="7">
        <f t="shared" si="2"/>
        <v>42.041158003756166</v>
      </c>
      <c r="J20" s="1">
        <v>0</v>
      </c>
      <c r="K20" s="7">
        <f t="shared" si="0"/>
        <v>20.010639999999999</v>
      </c>
      <c r="L20" s="7">
        <f t="shared" si="1"/>
        <v>62.051798003756161</v>
      </c>
      <c r="M20" s="7">
        <f t="shared" si="3"/>
        <v>5.1709831669796804</v>
      </c>
      <c r="N20" s="10"/>
    </row>
    <row r="21" spans="1:14" x14ac:dyDescent="0.25">
      <c r="A21" t="s">
        <v>48</v>
      </c>
      <c r="B21" s="15" t="s">
        <v>2</v>
      </c>
      <c r="C21" s="16" t="s">
        <v>24</v>
      </c>
      <c r="D21" s="17">
        <v>122</v>
      </c>
      <c r="E21" s="2" t="s">
        <v>30</v>
      </c>
      <c r="F21">
        <v>25</v>
      </c>
      <c r="G21" s="1">
        <v>342.32111100000003</v>
      </c>
      <c r="H21" s="6">
        <v>0.15166151673391073</v>
      </c>
      <c r="I21" s="7">
        <f t="shared" si="2"/>
        <v>51.916938904297417</v>
      </c>
      <c r="J21" s="1">
        <v>0</v>
      </c>
      <c r="K21" s="7">
        <f t="shared" si="0"/>
        <v>34.384479999999996</v>
      </c>
      <c r="L21" s="7">
        <f t="shared" si="1"/>
        <v>86.301418904297407</v>
      </c>
      <c r="M21" s="7">
        <f t="shared" si="3"/>
        <v>7.1917849086914503</v>
      </c>
      <c r="N21" s="10"/>
    </row>
    <row r="22" spans="1:14" x14ac:dyDescent="0.25">
      <c r="A22" t="s">
        <v>48</v>
      </c>
      <c r="B22" s="15" t="s">
        <v>2</v>
      </c>
      <c r="C22" s="16" t="s">
        <v>24</v>
      </c>
      <c r="D22" s="17">
        <v>194</v>
      </c>
      <c r="E22" s="2" t="s">
        <v>31</v>
      </c>
      <c r="F22">
        <v>25</v>
      </c>
      <c r="G22" s="1">
        <v>459.53216100000003</v>
      </c>
      <c r="H22" s="6">
        <v>0.15166151673391073</v>
      </c>
      <c r="I22" s="7">
        <f t="shared" si="2"/>
        <v>69.693344525271669</v>
      </c>
      <c r="J22" s="1">
        <v>0</v>
      </c>
      <c r="K22" s="7">
        <f t="shared" si="0"/>
        <v>54.676959999999994</v>
      </c>
      <c r="L22" s="7">
        <f t="shared" si="1"/>
        <v>124.37030452527166</v>
      </c>
      <c r="M22" s="7">
        <f t="shared" si="3"/>
        <v>10.364192043772638</v>
      </c>
      <c r="N22" s="10"/>
    </row>
    <row r="23" spans="1:14" x14ac:dyDescent="0.25">
      <c r="A23" t="s">
        <v>48</v>
      </c>
      <c r="B23" s="15" t="s">
        <v>2</v>
      </c>
      <c r="C23" s="16" t="s">
        <v>27</v>
      </c>
      <c r="D23" s="17">
        <v>44</v>
      </c>
      <c r="E23" s="2" t="s">
        <v>37</v>
      </c>
      <c r="F23">
        <v>25</v>
      </c>
      <c r="G23" s="1">
        <v>492.09078600000004</v>
      </c>
      <c r="H23" s="6">
        <v>0.15166151673391073</v>
      </c>
      <c r="I23" s="7">
        <f t="shared" si="2"/>
        <v>74.631234975542299</v>
      </c>
      <c r="J23" s="1">
        <v>0</v>
      </c>
      <c r="K23" s="7">
        <f t="shared" si="0"/>
        <v>12.40096</v>
      </c>
      <c r="L23" s="7">
        <f t="shared" si="1"/>
        <v>87.032194975542296</v>
      </c>
      <c r="M23" s="7">
        <f t="shared" si="3"/>
        <v>7.252682914628525</v>
      </c>
      <c r="N23" s="10"/>
    </row>
    <row r="24" spans="1:14" x14ac:dyDescent="0.25">
      <c r="A24" t="s">
        <v>48</v>
      </c>
      <c r="B24" s="15" t="s">
        <v>2</v>
      </c>
      <c r="C24" s="16" t="s">
        <v>28</v>
      </c>
      <c r="D24" s="17">
        <v>40</v>
      </c>
      <c r="E24" s="2" t="s">
        <v>37</v>
      </c>
      <c r="F24">
        <v>25</v>
      </c>
      <c r="G24" s="1">
        <v>459.53216100000003</v>
      </c>
      <c r="H24" s="6">
        <v>0.15166151673391073</v>
      </c>
      <c r="I24" s="7">
        <f t="shared" si="2"/>
        <v>69.693344525271669</v>
      </c>
      <c r="J24" s="1">
        <v>0</v>
      </c>
      <c r="K24" s="7">
        <f t="shared" si="0"/>
        <v>11.273599999999998</v>
      </c>
      <c r="L24" s="7">
        <f t="shared" si="1"/>
        <v>80.966944525271671</v>
      </c>
      <c r="M24" s="7">
        <f t="shared" si="3"/>
        <v>6.7472453771059726</v>
      </c>
      <c r="N24" s="10"/>
    </row>
    <row r="25" spans="1:14" x14ac:dyDescent="0.25">
      <c r="A25" t="s">
        <v>48</v>
      </c>
      <c r="B25" s="15" t="s">
        <v>2</v>
      </c>
      <c r="C25" s="16" t="s">
        <v>3</v>
      </c>
      <c r="D25" s="17">
        <v>57</v>
      </c>
      <c r="E25" s="2" t="s">
        <v>37</v>
      </c>
      <c r="F25">
        <v>25</v>
      </c>
      <c r="G25" s="1">
        <v>426.97353600000002</v>
      </c>
      <c r="H25" s="6">
        <v>0.15166151673391073</v>
      </c>
      <c r="I25" s="7">
        <f t="shared" si="2"/>
        <v>64.75545407500104</v>
      </c>
      <c r="J25" s="1">
        <v>0</v>
      </c>
      <c r="K25" s="7">
        <f t="shared" si="0"/>
        <v>16.064879999999999</v>
      </c>
      <c r="L25" s="7">
        <f t="shared" si="1"/>
        <v>80.820334075001043</v>
      </c>
      <c r="M25" s="7">
        <f t="shared" si="3"/>
        <v>6.7350278395834202</v>
      </c>
      <c r="N25" s="10"/>
    </row>
    <row r="26" spans="1:14" x14ac:dyDescent="0.25">
      <c r="A26" t="s">
        <v>48</v>
      </c>
      <c r="B26" s="15" t="s">
        <v>2</v>
      </c>
      <c r="C26" s="16" t="s">
        <v>50</v>
      </c>
      <c r="D26" s="17">
        <v>87</v>
      </c>
      <c r="E26" s="2" t="s">
        <v>38</v>
      </c>
      <c r="F26">
        <v>25</v>
      </c>
      <c r="G26" s="1">
        <v>459.53216100000003</v>
      </c>
      <c r="H26" s="6">
        <v>0.15166151673391073</v>
      </c>
      <c r="I26" s="7">
        <f t="shared" si="2"/>
        <v>69.693344525271669</v>
      </c>
      <c r="J26" s="1">
        <v>0</v>
      </c>
      <c r="K26" s="7">
        <f t="shared" si="0"/>
        <v>24.520079999999997</v>
      </c>
      <c r="L26" s="7">
        <f t="shared" si="1"/>
        <v>94.213424525271662</v>
      </c>
      <c r="M26" s="7">
        <f t="shared" si="3"/>
        <v>7.8511187104393052</v>
      </c>
      <c r="N26" s="10"/>
    </row>
    <row r="27" spans="1:14" x14ac:dyDescent="0.25">
      <c r="A27" t="s">
        <v>48</v>
      </c>
      <c r="B27" s="15" t="s">
        <v>2</v>
      </c>
      <c r="C27" s="16" t="s">
        <v>3</v>
      </c>
      <c r="D27" s="17">
        <v>143</v>
      </c>
      <c r="E27" s="2" t="s">
        <v>39</v>
      </c>
      <c r="F27">
        <v>25</v>
      </c>
      <c r="G27" s="1">
        <v>490.78844100000009</v>
      </c>
      <c r="H27" s="6">
        <v>0.15166151673391073</v>
      </c>
      <c r="I27" s="7">
        <f t="shared" si="2"/>
        <v>74.433719357531473</v>
      </c>
      <c r="J27" s="1">
        <v>0</v>
      </c>
      <c r="K27" s="7">
        <f t="shared" si="0"/>
        <v>40.30312</v>
      </c>
      <c r="L27" s="7">
        <f t="shared" si="1"/>
        <v>114.73683935753147</v>
      </c>
      <c r="M27" s="7">
        <f t="shared" si="3"/>
        <v>9.5614032797942894</v>
      </c>
      <c r="N27" s="10"/>
    </row>
    <row r="28" spans="1:14" x14ac:dyDescent="0.25">
      <c r="A28" t="s">
        <v>48</v>
      </c>
      <c r="B28" s="15" t="s">
        <v>2</v>
      </c>
      <c r="C28" s="16" t="s">
        <v>3</v>
      </c>
      <c r="D28" s="17">
        <v>220</v>
      </c>
      <c r="E28" s="2" t="s">
        <v>40</v>
      </c>
      <c r="F28">
        <v>25</v>
      </c>
      <c r="G28" s="1">
        <v>687.44253600000013</v>
      </c>
      <c r="H28" s="6">
        <v>0.15166151673391073</v>
      </c>
      <c r="I28" s="7">
        <f t="shared" si="2"/>
        <v>104.25857767716606</v>
      </c>
      <c r="J28" s="1">
        <v>0</v>
      </c>
      <c r="K28" s="7">
        <f t="shared" si="0"/>
        <v>62.004799999999996</v>
      </c>
      <c r="L28" s="7">
        <f t="shared" si="1"/>
        <v>166.26337767716606</v>
      </c>
      <c r="M28" s="7">
        <f t="shared" si="3"/>
        <v>13.855281473097172</v>
      </c>
      <c r="N28" s="10"/>
    </row>
    <row r="29" spans="1:14" x14ac:dyDescent="0.25">
      <c r="A29" s="14" t="s">
        <v>48</v>
      </c>
      <c r="B29" s="15" t="s">
        <v>2</v>
      </c>
      <c r="C29" s="16" t="s">
        <v>3</v>
      </c>
      <c r="D29" s="17">
        <v>380</v>
      </c>
      <c r="E29" s="25" t="s">
        <v>41</v>
      </c>
      <c r="F29">
        <v>25</v>
      </c>
      <c r="G29" s="26">
        <v>947.91153600000018</v>
      </c>
      <c r="H29" s="27">
        <v>0.15166151673391073</v>
      </c>
      <c r="I29" s="28">
        <f t="shared" si="2"/>
        <v>143.76170127933105</v>
      </c>
      <c r="J29" s="26">
        <v>0</v>
      </c>
      <c r="K29" s="28">
        <f t="shared" si="0"/>
        <v>107.0992</v>
      </c>
      <c r="L29" s="28">
        <f t="shared" si="1"/>
        <v>250.86090127933105</v>
      </c>
      <c r="M29" s="28">
        <f t="shared" si="3"/>
        <v>20.905075106610919</v>
      </c>
      <c r="N29" s="10"/>
    </row>
    <row r="30" spans="1:14" x14ac:dyDescent="0.25">
      <c r="A30" t="s">
        <v>48</v>
      </c>
      <c r="B30" s="15" t="s">
        <v>2</v>
      </c>
      <c r="C30" s="16" t="s">
        <v>24</v>
      </c>
      <c r="D30" s="17">
        <v>22</v>
      </c>
      <c r="E30" s="2" t="s">
        <v>33</v>
      </c>
      <c r="F30">
        <v>25</v>
      </c>
      <c r="G30" s="1">
        <v>270.692136</v>
      </c>
      <c r="H30" s="6">
        <v>0.15166151673391073</v>
      </c>
      <c r="I30" s="7">
        <f t="shared" si="2"/>
        <v>41.053579913702038</v>
      </c>
      <c r="J30" s="1">
        <v>0</v>
      </c>
      <c r="K30" s="7">
        <f t="shared" si="0"/>
        <v>6.2004799999999998</v>
      </c>
      <c r="L30" s="7">
        <f t="shared" si="1"/>
        <v>47.254059913702037</v>
      </c>
      <c r="M30" s="7">
        <f t="shared" si="3"/>
        <v>3.9378383261418364</v>
      </c>
      <c r="N30" s="10"/>
    </row>
    <row r="31" spans="1:14" x14ac:dyDescent="0.25">
      <c r="A31" t="s">
        <v>48</v>
      </c>
      <c r="B31" s="15" t="s">
        <v>2</v>
      </c>
      <c r="C31" s="16" t="s">
        <v>49</v>
      </c>
      <c r="D31" s="17">
        <v>30</v>
      </c>
      <c r="E31" s="2" t="s">
        <v>32</v>
      </c>
      <c r="F31">
        <v>25</v>
      </c>
      <c r="G31" s="1">
        <v>566.19421650000015</v>
      </c>
      <c r="H31" s="6">
        <v>0.15166151673391073</v>
      </c>
      <c r="I31" s="7">
        <f t="shared" si="2"/>
        <v>85.86987364035825</v>
      </c>
      <c r="J31" s="1">
        <v>0</v>
      </c>
      <c r="K31" s="7">
        <f t="shared" si="0"/>
        <v>8.4551999999999996</v>
      </c>
      <c r="L31" s="7">
        <f t="shared" si="1"/>
        <v>94.325073640358255</v>
      </c>
      <c r="M31" s="7">
        <f t="shared" si="3"/>
        <v>7.8604228033631882</v>
      </c>
      <c r="N31" s="10"/>
    </row>
    <row r="32" spans="1:14" x14ac:dyDescent="0.25">
      <c r="A32" t="s">
        <v>48</v>
      </c>
      <c r="B32" s="15" t="s">
        <v>2</v>
      </c>
      <c r="C32" s="16" t="s">
        <v>49</v>
      </c>
      <c r="D32" s="17">
        <v>96</v>
      </c>
      <c r="E32" s="2" t="s">
        <v>34</v>
      </c>
      <c r="F32">
        <v>25</v>
      </c>
      <c r="G32" s="1">
        <v>585.72939150000013</v>
      </c>
      <c r="H32" s="6">
        <v>0.15166151673391073</v>
      </c>
      <c r="I32" s="7">
        <f t="shared" si="2"/>
        <v>88.832607910520622</v>
      </c>
      <c r="J32" s="1">
        <v>0</v>
      </c>
      <c r="K32" s="7">
        <f t="shared" si="0"/>
        <v>27.056639999999998</v>
      </c>
      <c r="L32" s="7">
        <f t="shared" si="1"/>
        <v>115.88924791052062</v>
      </c>
      <c r="M32" s="7">
        <f t="shared" si="3"/>
        <v>9.6574373258767192</v>
      </c>
      <c r="N32" s="10"/>
    </row>
    <row r="33" spans="1:14" x14ac:dyDescent="0.25">
      <c r="A33" t="s">
        <v>48</v>
      </c>
      <c r="B33" s="15" t="s">
        <v>2</v>
      </c>
      <c r="C33" s="16" t="s">
        <v>49</v>
      </c>
      <c r="D33" s="17">
        <v>175</v>
      </c>
      <c r="E33" s="2" t="s">
        <v>35</v>
      </c>
      <c r="F33">
        <v>25</v>
      </c>
      <c r="G33" s="1">
        <v>624.7997415000001</v>
      </c>
      <c r="H33" s="6">
        <v>0.15166151673391073</v>
      </c>
      <c r="I33" s="7">
        <f t="shared" si="2"/>
        <v>94.758076450845365</v>
      </c>
      <c r="J33" s="1">
        <v>0</v>
      </c>
      <c r="K33" s="7">
        <f t="shared" si="0"/>
        <v>49.321999999999996</v>
      </c>
      <c r="L33" s="7">
        <f t="shared" si="1"/>
        <v>144.08007645084535</v>
      </c>
      <c r="M33" s="7">
        <f t="shared" si="3"/>
        <v>12.006673037570446</v>
      </c>
      <c r="N33" s="10"/>
    </row>
    <row r="34" spans="1:14" x14ac:dyDescent="0.25">
      <c r="A34" t="s">
        <v>48</v>
      </c>
      <c r="B34" s="15" t="s">
        <v>2</v>
      </c>
      <c r="C34" s="16" t="s">
        <v>49</v>
      </c>
      <c r="D34" s="17">
        <v>297</v>
      </c>
      <c r="E34" s="2" t="s">
        <v>36</v>
      </c>
      <c r="F34">
        <v>25</v>
      </c>
      <c r="G34" s="1">
        <v>917.82736650000004</v>
      </c>
      <c r="H34" s="6">
        <v>0.15166151673391073</v>
      </c>
      <c r="I34" s="7">
        <f t="shared" si="2"/>
        <v>139.19909050328098</v>
      </c>
      <c r="J34" s="1">
        <v>0</v>
      </c>
      <c r="K34" s="7">
        <f t="shared" si="0"/>
        <v>83.706479999999999</v>
      </c>
      <c r="L34" s="7">
        <f t="shared" si="1"/>
        <v>222.90557050328098</v>
      </c>
      <c r="M34" s="7">
        <f t="shared" si="3"/>
        <v>18.57546420860675</v>
      </c>
      <c r="N34" s="10"/>
    </row>
    <row r="36" spans="1:14" x14ac:dyDescent="0.25">
      <c r="C36" s="3"/>
      <c r="D36" s="3"/>
      <c r="E36" s="3"/>
      <c r="F36" s="3"/>
      <c r="G36" s="3"/>
      <c r="H36" s="3"/>
      <c r="I36" s="3"/>
      <c r="J36" s="3" t="s">
        <v>13</v>
      </c>
      <c r="K36" s="8"/>
      <c r="L36" s="3"/>
    </row>
    <row r="37" spans="1:14" x14ac:dyDescent="0.25">
      <c r="C37" s="3"/>
      <c r="D37" s="3"/>
      <c r="E37" s="3"/>
      <c r="F37" s="3"/>
      <c r="G37" s="3"/>
      <c r="H37" s="3" t="s">
        <v>10</v>
      </c>
      <c r="I37" s="3" t="s">
        <v>13</v>
      </c>
      <c r="J37" s="3" t="s">
        <v>15</v>
      </c>
      <c r="K37" s="3" t="s">
        <v>8</v>
      </c>
    </row>
    <row r="38" spans="1:14" x14ac:dyDescent="0.25">
      <c r="B38" s="8" t="s">
        <v>22</v>
      </c>
      <c r="C38" s="3"/>
      <c r="D38" s="3"/>
      <c r="E38" s="3"/>
      <c r="F38" s="3" t="s">
        <v>6</v>
      </c>
      <c r="G38" s="3" t="s">
        <v>8</v>
      </c>
      <c r="H38" s="3" t="s">
        <v>11</v>
      </c>
      <c r="I38" s="3" t="s">
        <v>11</v>
      </c>
      <c r="J38" s="3" t="s">
        <v>16</v>
      </c>
      <c r="K38" s="3" t="s">
        <v>18</v>
      </c>
      <c r="L38" s="3" t="s">
        <v>20</v>
      </c>
    </row>
    <row r="39" spans="1:14" ht="15.75" thickBot="1" x14ac:dyDescent="0.3">
      <c r="A39" s="4" t="s">
        <v>23</v>
      </c>
      <c r="B39" s="4" t="s">
        <v>44</v>
      </c>
      <c r="C39" s="4" t="s">
        <v>43</v>
      </c>
      <c r="D39" s="4" t="s">
        <v>4</v>
      </c>
      <c r="E39" s="4" t="s">
        <v>5</v>
      </c>
      <c r="F39" s="4" t="s">
        <v>7</v>
      </c>
      <c r="G39" s="4" t="s">
        <v>9</v>
      </c>
      <c r="H39" s="4" t="s">
        <v>12</v>
      </c>
      <c r="I39" s="4" t="s">
        <v>14</v>
      </c>
      <c r="J39" s="4" t="s">
        <v>14</v>
      </c>
      <c r="K39" s="4" t="s">
        <v>19</v>
      </c>
      <c r="L39" s="4" t="s">
        <v>21</v>
      </c>
    </row>
    <row r="40" spans="1:14" x14ac:dyDescent="0.25">
      <c r="A40" t="s">
        <v>48</v>
      </c>
      <c r="B40" s="2" t="s">
        <v>44</v>
      </c>
      <c r="C40" s="11" t="s">
        <v>46</v>
      </c>
      <c r="F40">
        <v>28</v>
      </c>
      <c r="G40" s="1">
        <v>1006.4803687195423</v>
      </c>
      <c r="H40" s="6">
        <v>0.17065633221640586</v>
      </c>
      <c r="I40" s="7">
        <f t="shared" ref="I40:I44" si="4">G40*H40</f>
        <v>171.76224817349288</v>
      </c>
      <c r="J40" s="1">
        <v>5.05</v>
      </c>
      <c r="K40" s="13">
        <f>I40+J40</f>
        <v>176.81224817349289</v>
      </c>
      <c r="L40" s="7">
        <f>K40/12</f>
        <v>14.734354014457741</v>
      </c>
    </row>
    <row r="41" spans="1:14" x14ac:dyDescent="0.25">
      <c r="A41" t="s">
        <v>48</v>
      </c>
      <c r="B41" s="2" t="s">
        <v>44</v>
      </c>
      <c r="C41" s="12" t="s">
        <v>52</v>
      </c>
      <c r="F41">
        <v>28</v>
      </c>
      <c r="G41" s="1">
        <v>1020.7659234205462</v>
      </c>
      <c r="H41" s="6">
        <f>H40</f>
        <v>0.17065633221640586</v>
      </c>
      <c r="I41" s="7">
        <f t="shared" si="4"/>
        <v>174.20016854244304</v>
      </c>
      <c r="J41" s="7">
        <f>J40</f>
        <v>5.05</v>
      </c>
      <c r="K41" s="13">
        <f t="shared" ref="K41:K44" si="5">I41+J41</f>
        <v>179.25016854244305</v>
      </c>
      <c r="L41" s="7">
        <f t="shared" ref="L41:L44" si="6">K41/12</f>
        <v>14.937514045203587</v>
      </c>
    </row>
    <row r="42" spans="1:14" x14ac:dyDescent="0.25">
      <c r="A42" t="s">
        <v>48</v>
      </c>
      <c r="B42" s="2" t="s">
        <v>44</v>
      </c>
      <c r="C42" s="12" t="s">
        <v>53</v>
      </c>
      <c r="F42">
        <v>28</v>
      </c>
      <c r="G42" s="1">
        <v>1512.3982942283665</v>
      </c>
      <c r="H42" s="6">
        <f t="shared" ref="H42:H44" si="7">H41</f>
        <v>0.17065633221640586</v>
      </c>
      <c r="I42" s="7">
        <f t="shared" si="4"/>
        <v>258.10034574336163</v>
      </c>
      <c r="J42" s="7">
        <f t="shared" ref="J42:J44" si="8">J41</f>
        <v>5.05</v>
      </c>
      <c r="K42" s="13">
        <f t="shared" si="5"/>
        <v>263.15034574336164</v>
      </c>
      <c r="L42" s="7">
        <f t="shared" si="6"/>
        <v>21.929195478613469</v>
      </c>
    </row>
    <row r="43" spans="1:14" x14ac:dyDescent="0.25">
      <c r="A43" t="s">
        <v>48</v>
      </c>
      <c r="B43" s="2" t="s">
        <v>44</v>
      </c>
      <c r="C43" s="12" t="s">
        <v>45</v>
      </c>
      <c r="F43">
        <v>28</v>
      </c>
      <c r="G43" s="1">
        <v>2149.6578198722855</v>
      </c>
      <c r="H43" s="6">
        <f t="shared" si="7"/>
        <v>0.17065633221640586</v>
      </c>
      <c r="I43" s="7">
        <f t="shared" si="4"/>
        <v>366.8527190597195</v>
      </c>
      <c r="J43" s="7">
        <f t="shared" si="8"/>
        <v>5.05</v>
      </c>
      <c r="K43" s="13">
        <f t="shared" si="5"/>
        <v>371.90271905971952</v>
      </c>
      <c r="L43" s="7">
        <f t="shared" si="6"/>
        <v>30.991893254976628</v>
      </c>
    </row>
    <row r="44" spans="1:14" x14ac:dyDescent="0.25">
      <c r="A44" t="s">
        <v>48</v>
      </c>
      <c r="B44" s="2" t="s">
        <v>44</v>
      </c>
      <c r="C44" s="2" t="s">
        <v>47</v>
      </c>
      <c r="F44">
        <v>28</v>
      </c>
      <c r="G44">
        <v>1412.1843668669517</v>
      </c>
      <c r="H44" s="6">
        <f t="shared" si="7"/>
        <v>0.17065633221640586</v>
      </c>
      <c r="I44" s="7">
        <f t="shared" si="4"/>
        <v>240.99820446286128</v>
      </c>
      <c r="J44" s="7">
        <f t="shared" si="8"/>
        <v>5.05</v>
      </c>
      <c r="K44" s="13">
        <f t="shared" si="5"/>
        <v>246.04820446286129</v>
      </c>
      <c r="L44" s="7">
        <f t="shared" si="6"/>
        <v>20.504017038571774</v>
      </c>
    </row>
  </sheetData>
  <conditionalFormatting sqref="C40:C43">
    <cfRule type="expression" dxfId="0" priority="1">
      <formula>MOD(COLUMN(),2)=0</formula>
    </cfRule>
  </conditionalFormatting>
  <pageMargins left="0.7" right="0.7" top="0.75" bottom="0.75" header="0.3" footer="0.3"/>
  <pageSetup scale="63" orientation="landscape" blackAndWhite="1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="60" zoomScaleNormal="100" workbookViewId="0"/>
  </sheetViews>
  <sheetFormatPr defaultRowHeight="15" x14ac:dyDescent="0.25"/>
  <cols>
    <col min="4" max="4" width="10.5703125" bestFit="1" customWidth="1"/>
    <col min="5" max="5" width="15.42578125" customWidth="1"/>
  </cols>
  <sheetData>
    <row r="1" spans="1:11" ht="18.75" x14ac:dyDescent="0.3">
      <c r="K1" s="32" t="s">
        <v>74</v>
      </c>
    </row>
    <row r="2" spans="1:11" ht="18.75" x14ac:dyDescent="0.3">
      <c r="K2" s="32" t="s">
        <v>72</v>
      </c>
    </row>
    <row r="3" spans="1:11" ht="18.75" x14ac:dyDescent="0.3">
      <c r="A3" s="30" t="s">
        <v>69</v>
      </c>
    </row>
    <row r="4" spans="1:11" ht="15.75" x14ac:dyDescent="0.25">
      <c r="A4" s="31" t="s">
        <v>55</v>
      </c>
    </row>
    <row r="9" spans="1:11" x14ac:dyDescent="0.25">
      <c r="D9" s="21"/>
    </row>
    <row r="10" spans="1:11" x14ac:dyDescent="0.25">
      <c r="A10" t="s">
        <v>58</v>
      </c>
      <c r="D10" s="21">
        <v>172880</v>
      </c>
    </row>
    <row r="12" spans="1:11" x14ac:dyDescent="0.25">
      <c r="A12" t="s">
        <v>56</v>
      </c>
      <c r="E12" s="19">
        <v>77987535.879999995</v>
      </c>
    </row>
    <row r="14" spans="1:11" x14ac:dyDescent="0.25">
      <c r="A14" t="s">
        <v>57</v>
      </c>
      <c r="D14" s="6">
        <v>0.47339641082618172</v>
      </c>
      <c r="E14" s="20">
        <f>E12*D14</f>
        <v>36919019.574770063</v>
      </c>
    </row>
    <row r="15" spans="1:11" x14ac:dyDescent="0.25">
      <c r="A15" t="s">
        <v>59</v>
      </c>
      <c r="E15" s="20">
        <f>E12-E14</f>
        <v>41068516.305229932</v>
      </c>
    </row>
    <row r="16" spans="1:11" x14ac:dyDescent="0.25">
      <c r="A16" t="s">
        <v>60</v>
      </c>
      <c r="E16" s="1">
        <f>E15/D10</f>
        <v>237.55504572668863</v>
      </c>
    </row>
    <row r="19" spans="1:5" x14ac:dyDescent="0.25">
      <c r="A19" s="18" t="s">
        <v>61</v>
      </c>
    </row>
    <row r="20" spans="1:5" x14ac:dyDescent="0.25">
      <c r="A20" t="s">
        <v>62</v>
      </c>
      <c r="E20" s="22">
        <v>7.558886229999999E-2</v>
      </c>
    </row>
    <row r="21" spans="1:5" x14ac:dyDescent="0.25">
      <c r="A21" t="s">
        <v>63</v>
      </c>
      <c r="E21" s="22">
        <f>1/5</f>
        <v>0.2</v>
      </c>
    </row>
    <row r="22" spans="1:5" x14ac:dyDescent="0.25">
      <c r="A22" t="s">
        <v>64</v>
      </c>
      <c r="E22" s="22">
        <v>1.8303145133910726E-2</v>
      </c>
    </row>
    <row r="23" spans="1:5" x14ac:dyDescent="0.25">
      <c r="A23" t="s">
        <v>65</v>
      </c>
      <c r="E23" s="24">
        <v>1.511E-2</v>
      </c>
    </row>
    <row r="24" spans="1:5" x14ac:dyDescent="0.25">
      <c r="A24" t="s">
        <v>66</v>
      </c>
      <c r="E24" s="23">
        <f>SUM(E20:E23)</f>
        <v>0.30900200743391076</v>
      </c>
    </row>
    <row r="26" spans="1:5" x14ac:dyDescent="0.25">
      <c r="A26" t="s">
        <v>67</v>
      </c>
      <c r="E26" s="7">
        <f>E16*E24</f>
        <v>73.404986005601259</v>
      </c>
    </row>
    <row r="27" spans="1:5" x14ac:dyDescent="0.25">
      <c r="A27" t="s">
        <v>68</v>
      </c>
      <c r="E27" s="7">
        <f>E26/12</f>
        <v>6.1170821671334386</v>
      </c>
    </row>
  </sheetData>
  <pageMargins left="0.7" right="0.7" top="0.75" bottom="0.75" header="0.3" footer="0.3"/>
  <pageSetup scale="83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="60" zoomScaleNormal="100" workbookViewId="0"/>
  </sheetViews>
  <sheetFormatPr defaultRowHeight="15" x14ac:dyDescent="0.25"/>
  <cols>
    <col min="4" max="4" width="10.5703125" bestFit="1" customWidth="1"/>
    <col min="5" max="5" width="15.42578125" customWidth="1"/>
  </cols>
  <sheetData>
    <row r="1" spans="1:11" ht="18.75" x14ac:dyDescent="0.3">
      <c r="K1" s="32" t="s">
        <v>74</v>
      </c>
    </row>
    <row r="2" spans="1:11" ht="18.75" x14ac:dyDescent="0.3">
      <c r="K2" s="32" t="s">
        <v>73</v>
      </c>
    </row>
    <row r="3" spans="1:11" ht="18.75" x14ac:dyDescent="0.3">
      <c r="A3" s="30" t="s">
        <v>54</v>
      </c>
    </row>
    <row r="4" spans="1:11" ht="15.75" x14ac:dyDescent="0.25">
      <c r="A4" s="31" t="s">
        <v>55</v>
      </c>
    </row>
    <row r="9" spans="1:11" x14ac:dyDescent="0.25">
      <c r="D9" s="21"/>
    </row>
    <row r="10" spans="1:11" x14ac:dyDescent="0.25">
      <c r="A10" t="s">
        <v>58</v>
      </c>
      <c r="D10" s="21">
        <v>89627</v>
      </c>
    </row>
    <row r="12" spans="1:11" x14ac:dyDescent="0.25">
      <c r="A12" t="s">
        <v>56</v>
      </c>
      <c r="E12" s="19">
        <v>70512610</v>
      </c>
    </row>
    <row r="14" spans="1:11" x14ac:dyDescent="0.25">
      <c r="A14" t="s">
        <v>57</v>
      </c>
      <c r="D14" s="6">
        <v>0.63344105538709328</v>
      </c>
      <c r="E14" s="20">
        <f>E12*D14</f>
        <v>44665582.096498504</v>
      </c>
    </row>
    <row r="15" spans="1:11" x14ac:dyDescent="0.25">
      <c r="A15" t="s">
        <v>59</v>
      </c>
      <c r="E15" s="20">
        <f>E12-E14</f>
        <v>25847027.903501496</v>
      </c>
    </row>
    <row r="16" spans="1:11" x14ac:dyDescent="0.25">
      <c r="A16" t="s">
        <v>60</v>
      </c>
      <c r="E16" s="1">
        <f>E15/D10</f>
        <v>288.3843920191627</v>
      </c>
    </row>
    <row r="19" spans="1:5" x14ac:dyDescent="0.25">
      <c r="A19" s="18" t="s">
        <v>61</v>
      </c>
    </row>
    <row r="20" spans="1:5" x14ac:dyDescent="0.25">
      <c r="A20" t="s">
        <v>62</v>
      </c>
      <c r="E20" s="22">
        <v>7.6178371600000003E-2</v>
      </c>
    </row>
    <row r="21" spans="1:5" x14ac:dyDescent="0.25">
      <c r="A21" t="s">
        <v>63</v>
      </c>
      <c r="E21" s="22">
        <f>1/5</f>
        <v>0.2</v>
      </c>
    </row>
    <row r="22" spans="1:5" x14ac:dyDescent="0.25">
      <c r="A22" t="s">
        <v>64</v>
      </c>
      <c r="E22" s="22">
        <v>1.8303145133910726E-2</v>
      </c>
    </row>
    <row r="23" spans="1:5" x14ac:dyDescent="0.25">
      <c r="A23" t="s">
        <v>65</v>
      </c>
      <c r="E23" s="24">
        <v>1.7180000000000001E-2</v>
      </c>
    </row>
    <row r="24" spans="1:5" x14ac:dyDescent="0.25">
      <c r="A24" t="s">
        <v>66</v>
      </c>
      <c r="E24" s="23">
        <f>SUM(E20:E23)</f>
        <v>0.31166151673391074</v>
      </c>
    </row>
    <row r="26" spans="1:5" x14ac:dyDescent="0.25">
      <c r="A26" t="s">
        <v>67</v>
      </c>
      <c r="E26" s="7">
        <f>E16*E24</f>
        <v>89.878317019078949</v>
      </c>
    </row>
    <row r="27" spans="1:5" x14ac:dyDescent="0.25">
      <c r="A27" t="s">
        <v>68</v>
      </c>
      <c r="E27" s="7">
        <f>E26/12</f>
        <v>7.4898597515899121</v>
      </c>
    </row>
  </sheetData>
  <pageMargins left="0.7" right="0.7" top="0.75" bottom="0.75" header="0.3" footer="0.3"/>
  <pageSetup scale="8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WSS-4 p.1 KU LED Fixture &amp; Pole</vt:lpstr>
      <vt:lpstr>WSS-4 p.2 LG&amp;E LED Fix &amp; Poles</vt:lpstr>
      <vt:lpstr>WSS-5 p.1 (KU Conversion Fee)</vt:lpstr>
      <vt:lpstr>WSS-5 p.2 (LG&amp;E Conversion Fee)</vt:lpstr>
      <vt:lpstr>'WSS-4 p.1 KU LED Fixture &amp; Pole'!Print_Area</vt:lpstr>
      <vt:lpstr>'WSS-4 p.2 LG&amp;E LED Fix &amp; Poles'!Print_Area</vt:lpstr>
      <vt:lpstr>'WSS-5 p.1 (KU Conversion Fee)'!Print_Area</vt:lpstr>
      <vt:lpstr>'WSS-5 p.2 (LG&amp;E Conversion Fee)'!Print_Area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2018-09-27T20:24:13Z</dcterms:created>
  <dcterms:modified xsi:type="dcterms:W3CDTF">2018-09-27T20:24:17Z</dcterms:modified>
</cp:coreProperties>
</file>