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395" windowHeight="5340"/>
  </bookViews>
  <sheets>
    <sheet name="WSS-13" sheetId="10" r:id="rId1"/>
  </sheets>
  <definedNames>
    <definedName name="_xlnm.Print_Area" localSheetId="0">'WSS-13'!$A$1:$J$51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9" i="10" l="1"/>
  <c r="I49" i="10"/>
  <c r="H49" i="10"/>
  <c r="G49" i="10"/>
  <c r="J41" i="10" l="1"/>
  <c r="J36" i="10" l="1"/>
  <c r="J35" i="10" l="1"/>
  <c r="H25" i="10"/>
  <c r="I25" i="10"/>
  <c r="G12" i="10" l="1"/>
  <c r="G15" i="10" l="1"/>
  <c r="H12" i="10"/>
  <c r="H15" i="10"/>
  <c r="H17" i="10" l="1"/>
  <c r="I12" i="10"/>
  <c r="I15" i="10"/>
  <c r="I17" i="10" s="1"/>
  <c r="G17" i="10"/>
  <c r="J10" i="10"/>
  <c r="J15" i="10" l="1"/>
  <c r="J17" i="10"/>
  <c r="J19" i="10"/>
  <c r="J33" i="10"/>
  <c r="J12" i="10"/>
  <c r="J13" i="10"/>
  <c r="J37" i="10" l="1"/>
  <c r="J31" i="10" l="1"/>
  <c r="J20" i="10" l="1"/>
  <c r="I23" i="10" l="1"/>
  <c r="H23" i="10"/>
  <c r="I27" i="10" l="1"/>
  <c r="H27" i="10"/>
  <c r="J21" i="10"/>
  <c r="G23" i="10"/>
  <c r="G27" i="10" l="1"/>
  <c r="J23" i="10"/>
  <c r="J29" i="10"/>
  <c r="H39" i="10"/>
  <c r="H43" i="10" s="1"/>
  <c r="H51" i="10" s="1"/>
  <c r="I39" i="10"/>
  <c r="I43" i="10" s="1"/>
  <c r="I51" i="10" s="1"/>
  <c r="G39" i="10" l="1"/>
  <c r="J27" i="10"/>
  <c r="J39" i="10" l="1"/>
  <c r="J43" i="10" s="1"/>
  <c r="J51" i="10" s="1"/>
  <c r="G43" i="10"/>
  <c r="G51" i="10" s="1"/>
</calcChain>
</file>

<file path=xl/sharedStrings.xml><?xml version="1.0" encoding="utf-8"?>
<sst xmlns="http://schemas.openxmlformats.org/spreadsheetml/2006/main" count="34" uniqueCount="33">
  <si>
    <t>Accumulated Depreciation</t>
  </si>
  <si>
    <t>Net Plant</t>
  </si>
  <si>
    <t>Accumulated Deferred Income Taxes</t>
  </si>
  <si>
    <t>Net Cost Rate Base</t>
  </si>
  <si>
    <t>Depreciation Expenses</t>
  </si>
  <si>
    <t>Income Taxes</t>
  </si>
  <si>
    <t>Revenue Requirement</t>
  </si>
  <si>
    <t>Return</t>
  </si>
  <si>
    <t>Kentucky Utilities Company and Louisvillle Gas &amp; Electric Company</t>
  </si>
  <si>
    <t>Rate of Return</t>
  </si>
  <si>
    <t>Property Taxes</t>
  </si>
  <si>
    <t>Total</t>
  </si>
  <si>
    <t xml:space="preserve">35' </t>
  </si>
  <si>
    <t xml:space="preserve">40' </t>
  </si>
  <si>
    <t xml:space="preserve">45' </t>
  </si>
  <si>
    <t>Pole Description</t>
  </si>
  <si>
    <t>Remove Appurtenances</t>
  </si>
  <si>
    <t>Average Installed Cost</t>
  </si>
  <si>
    <t>Gross Plant</t>
  </si>
  <si>
    <t>Quantity</t>
  </si>
  <si>
    <t>Maintenance of Poles</t>
  </si>
  <si>
    <t>Tree Trimming of Poles</t>
  </si>
  <si>
    <t>Cash Working Capital</t>
  </si>
  <si>
    <t>Common Plant</t>
  </si>
  <si>
    <t>Gross Plant less Appurtenances</t>
  </si>
  <si>
    <t>Accumulated Depreciation less Appurtenances</t>
  </si>
  <si>
    <t>Pole Attachment Rate</t>
  </si>
  <si>
    <t>A&amp;G Expense Allocation to Poles</t>
  </si>
  <si>
    <t>Cost Support for Attachment Charges for Wireline Pole Attachments</t>
  </si>
  <si>
    <t>(1) Amount of Usable Space Occupied (in feet)</t>
  </si>
  <si>
    <t>(2) Total Usable Space (per Order 251)</t>
  </si>
  <si>
    <t>Space Usage Factor ((1) / (2))</t>
  </si>
  <si>
    <t>Based on 12 Months Ended April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</si>
</sst>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4" fillId="0" borderId="0"/>
    <xf numFmtId="43" fontId="4" fillId="0" borderId="0" applyFont="0" applyFill="0" applyBorder="0" applyAlignment="0" applyProtection="0"/>
    <xf numFmtId="0" fontId="9" fillId="0" borderId="0"/>
    <xf numFmtId="44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</cellStyleXfs>
  <cellXfs count="32">
    <xf numFmtId="0" fontId="0" fillId="0" borderId="0" xfId="0"/>
    <xf numFmtId="164" fontId="0" fillId="0" borderId="0" xfId="2" applyNumberFormat="1" applyFont="1"/>
    <xf numFmtId="164" fontId="0" fillId="0" borderId="0" xfId="0" applyNumberFormat="1"/>
    <xf numFmtId="165" fontId="0" fillId="0" borderId="0" xfId="1" applyNumberFormat="1" applyFont="1"/>
    <xf numFmtId="0" fontId="3" fillId="0" borderId="0" xfId="0" applyFont="1" applyAlignment="1">
      <alignment horizontal="right"/>
    </xf>
    <xf numFmtId="165" fontId="0" fillId="0" borderId="0" xfId="0" applyNumberFormat="1"/>
    <xf numFmtId="0" fontId="3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right"/>
    </xf>
    <xf numFmtId="44" fontId="0" fillId="0" borderId="0" xfId="0" applyNumberFormat="1"/>
    <xf numFmtId="9" fontId="0" fillId="0" borderId="0" xfId="7" applyFont="1"/>
    <xf numFmtId="0" fontId="0" fillId="0" borderId="0" xfId="0" applyBorder="1"/>
    <xf numFmtId="0" fontId="3" fillId="0" borderId="0" xfId="0" applyFont="1" applyBorder="1" applyAlignment="1">
      <alignment horizontal="right"/>
    </xf>
    <xf numFmtId="10" fontId="0" fillId="0" borderId="0" xfId="7" applyNumberFormat="1" applyFont="1"/>
    <xf numFmtId="164" fontId="0" fillId="0" borderId="0" xfId="0" applyNumberFormat="1" applyFont="1" applyBorder="1" applyAlignment="1">
      <alignment horizontal="right"/>
    </xf>
    <xf numFmtId="164" fontId="1" fillId="0" borderId="0" xfId="2" applyNumberFormat="1" applyFont="1" applyBorder="1" applyAlignment="1">
      <alignment horizontal="right"/>
    </xf>
    <xf numFmtId="165" fontId="1" fillId="0" borderId="0" xfId="1" applyNumberFormat="1" applyFont="1" applyBorder="1" applyAlignment="1">
      <alignment horizontal="right"/>
    </xf>
    <xf numFmtId="165" fontId="0" fillId="0" borderId="0" xfId="1" applyNumberFormat="1" applyFont="1" applyBorder="1"/>
    <xf numFmtId="44" fontId="0" fillId="0" borderId="0" xfId="2" applyFont="1" applyBorder="1"/>
    <xf numFmtId="0" fontId="2" fillId="0" borderId="0" xfId="0" applyFont="1" applyBorder="1"/>
    <xf numFmtId="166" fontId="0" fillId="0" borderId="0" xfId="0" applyNumberFormat="1" applyBorder="1"/>
    <xf numFmtId="44" fontId="3" fillId="0" borderId="0" xfId="2" applyFont="1" applyBorder="1"/>
    <xf numFmtId="164" fontId="0" fillId="0" borderId="0" xfId="7" applyNumberFormat="1" applyFont="1"/>
    <xf numFmtId="164" fontId="1" fillId="0" borderId="0" xfId="2" applyNumberFormat="1" applyFont="1" applyAlignment="1">
      <alignment horizontal="right"/>
    </xf>
    <xf numFmtId="164" fontId="0" fillId="0" borderId="0" xfId="2" applyNumberFormat="1" applyFont="1" applyBorder="1"/>
    <xf numFmtId="10" fontId="0" fillId="0" borderId="0" xfId="0" applyNumberFormat="1" applyFill="1"/>
    <xf numFmtId="10" fontId="0" fillId="0" borderId="0" xfId="7" applyNumberFormat="1" applyFont="1" applyFill="1"/>
    <xf numFmtId="44" fontId="3" fillId="0" borderId="2" xfId="2" applyFont="1" applyBorder="1"/>
    <xf numFmtId="0" fontId="5" fillId="0" borderId="0" xfId="0" applyFont="1" applyAlignment="1"/>
    <xf numFmtId="166" fontId="0" fillId="0" borderId="0" xfId="0" applyNumberFormat="1"/>
    <xf numFmtId="2" fontId="0" fillId="0" borderId="0" xfId="0" applyNumberFormat="1"/>
    <xf numFmtId="0" fontId="6" fillId="0" borderId="0" xfId="0" applyFont="1"/>
  </cellXfs>
  <cellStyles count="15">
    <cellStyle name="Comma" xfId="1" builtinId="3"/>
    <cellStyle name="Comma 2" xfId="6"/>
    <cellStyle name="Comma 3" xfId="10"/>
    <cellStyle name="Currency" xfId="2" builtinId="4"/>
    <cellStyle name="Currency 2" xfId="5"/>
    <cellStyle name="Currency 3" xfId="12"/>
    <cellStyle name="Normal" xfId="0" builtinId="0"/>
    <cellStyle name="Normal 2" xfId="4"/>
    <cellStyle name="Normal 2 2" xfId="14"/>
    <cellStyle name="Normal 3" xfId="9"/>
    <cellStyle name="Normal 4" xfId="11"/>
    <cellStyle name="Normal 48" xfId="8"/>
    <cellStyle name="Percent" xfId="7" builtinId="5"/>
    <cellStyle name="Percent 2" xfId="3"/>
    <cellStyle name="Percent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view="pageBreakPreview" zoomScaleNormal="100" zoomScaleSheetLayoutView="100" workbookViewId="0"/>
  </sheetViews>
  <sheetFormatPr defaultRowHeight="15" x14ac:dyDescent="0.25"/>
  <cols>
    <col min="5" max="5" width="8" bestFit="1" customWidth="1"/>
    <col min="6" max="6" width="3.42578125" customWidth="1"/>
    <col min="7" max="9" width="15.28515625" customWidth="1"/>
    <col min="10" max="10" width="15.140625" bestFit="1" customWidth="1"/>
    <col min="11" max="11" width="1.7109375" customWidth="1"/>
    <col min="12" max="12" width="4.5703125" bestFit="1" customWidth="1"/>
    <col min="13" max="13" width="18.28515625" customWidth="1"/>
    <col min="14" max="16" width="10.85546875" customWidth="1"/>
    <col min="17" max="17" width="15.28515625" bestFit="1" customWidth="1"/>
    <col min="18" max="18" width="7.7109375" bestFit="1" customWidth="1"/>
    <col min="19" max="19" width="12.5703125" bestFit="1" customWidth="1"/>
    <col min="20" max="21" width="13.7109375" bestFit="1" customWidth="1"/>
  </cols>
  <sheetData>
    <row r="1" spans="1:10" ht="15.75" x14ac:dyDescent="0.25">
      <c r="A1" s="28" t="s">
        <v>8</v>
      </c>
    </row>
    <row r="2" spans="1:10" x14ac:dyDescent="0.25">
      <c r="A2" t="s">
        <v>28</v>
      </c>
    </row>
    <row r="3" spans="1:10" x14ac:dyDescent="0.25">
      <c r="A3" s="31" t="s">
        <v>32</v>
      </c>
    </row>
    <row r="7" spans="1:10" x14ac:dyDescent="0.25">
      <c r="E7" s="4"/>
      <c r="G7" s="4"/>
      <c r="H7" s="4"/>
      <c r="I7" s="4"/>
    </row>
    <row r="8" spans="1:10" ht="15.75" thickBot="1" x14ac:dyDescent="0.3">
      <c r="A8" s="6" t="s">
        <v>15</v>
      </c>
      <c r="B8" s="7"/>
      <c r="C8" s="7"/>
      <c r="D8" s="7"/>
      <c r="E8" s="8"/>
      <c r="F8" s="7"/>
      <c r="G8" s="8" t="s">
        <v>12</v>
      </c>
      <c r="H8" s="8" t="s">
        <v>13</v>
      </c>
      <c r="I8" s="8" t="s">
        <v>14</v>
      </c>
      <c r="J8" s="8" t="s">
        <v>11</v>
      </c>
    </row>
    <row r="9" spans="1:10" x14ac:dyDescent="0.25">
      <c r="B9" s="11"/>
      <c r="C9" s="11"/>
      <c r="D9" s="11"/>
      <c r="E9" s="12"/>
      <c r="F9" s="11"/>
      <c r="G9" s="12"/>
      <c r="H9" s="12"/>
      <c r="I9" s="12"/>
    </row>
    <row r="10" spans="1:10" x14ac:dyDescent="0.25">
      <c r="A10" t="s">
        <v>18</v>
      </c>
      <c r="B10" s="11"/>
      <c r="C10" s="11"/>
      <c r="D10" s="11"/>
      <c r="E10" s="12"/>
      <c r="F10" s="11"/>
      <c r="G10" s="14">
        <v>42137018</v>
      </c>
      <c r="H10" s="14">
        <v>144958978.25999999</v>
      </c>
      <c r="I10" s="14">
        <v>132995340.92999993</v>
      </c>
      <c r="J10" s="2">
        <f>SUM(G10:I10)</f>
        <v>320091337.18999994</v>
      </c>
    </row>
    <row r="11" spans="1:10" x14ac:dyDescent="0.25">
      <c r="A11" t="s">
        <v>16</v>
      </c>
      <c r="G11" s="10">
        <v>0.15</v>
      </c>
      <c r="H11" s="10">
        <v>0.15</v>
      </c>
      <c r="I11" s="10">
        <v>0.15</v>
      </c>
    </row>
    <row r="12" spans="1:10" x14ac:dyDescent="0.25">
      <c r="A12" t="s">
        <v>24</v>
      </c>
      <c r="G12" s="2">
        <f>G10*(1-G11)</f>
        <v>35816465.299999997</v>
      </c>
      <c r="H12" s="2">
        <f>H10*(1-H11)</f>
        <v>123215131.52099998</v>
      </c>
      <c r="I12" s="2">
        <f>I10*(1-I11)</f>
        <v>113046039.79049994</v>
      </c>
      <c r="J12" s="2">
        <f>SUM(G12:I12)</f>
        <v>272077636.61149991</v>
      </c>
    </row>
    <row r="13" spans="1:10" x14ac:dyDescent="0.25">
      <c r="A13" t="s">
        <v>0</v>
      </c>
      <c r="B13" s="11"/>
      <c r="C13" s="11"/>
      <c r="D13" s="11"/>
      <c r="E13" s="12"/>
      <c r="F13" s="11"/>
      <c r="G13" s="16">
        <v>-17161319.983420882</v>
      </c>
      <c r="H13" s="16">
        <v>-59038050.827175558</v>
      </c>
      <c r="I13" s="16">
        <v>-54165570.0933531</v>
      </c>
      <c r="J13" s="5">
        <f>SUM(G13:I13)</f>
        <v>-130364940.90394953</v>
      </c>
    </row>
    <row r="14" spans="1:10" x14ac:dyDescent="0.25">
      <c r="A14" t="s">
        <v>16</v>
      </c>
      <c r="B14" s="11"/>
      <c r="C14" s="11"/>
      <c r="D14" s="11"/>
      <c r="E14" s="12"/>
      <c r="F14" s="11"/>
      <c r="G14" s="10">
        <v>0.15</v>
      </c>
      <c r="H14" s="10">
        <v>0.15</v>
      </c>
      <c r="I14" s="10">
        <v>0.15</v>
      </c>
    </row>
    <row r="15" spans="1:10" x14ac:dyDescent="0.25">
      <c r="A15" t="s">
        <v>25</v>
      </c>
      <c r="G15" s="1">
        <f>G13*(1-G14)</f>
        <v>-14587121.98590775</v>
      </c>
      <c r="H15" s="1">
        <f>H13*(1-H14)</f>
        <v>-50182343.203099221</v>
      </c>
      <c r="I15" s="1">
        <f>I13*(1-I14)</f>
        <v>-46040734.579350136</v>
      </c>
      <c r="J15" s="2">
        <f>SUM(G15:I15)</f>
        <v>-110810199.7683571</v>
      </c>
    </row>
    <row r="16" spans="1:10" x14ac:dyDescent="0.25">
      <c r="J16" s="3"/>
    </row>
    <row r="17" spans="1:10" x14ac:dyDescent="0.25">
      <c r="A17" t="s">
        <v>1</v>
      </c>
      <c r="B17" s="11"/>
      <c r="C17" s="11"/>
      <c r="D17" s="11"/>
      <c r="E17" s="12"/>
      <c r="F17" s="11"/>
      <c r="G17" s="15">
        <f>G12+G15</f>
        <v>21229343.314092249</v>
      </c>
      <c r="H17" s="15">
        <f>H12+H15</f>
        <v>73032788.317900762</v>
      </c>
      <c r="I17" s="15">
        <f>I12+I15</f>
        <v>67005305.211149804</v>
      </c>
      <c r="J17" s="2">
        <f>SUM(G17:I17)</f>
        <v>161267436.84314281</v>
      </c>
    </row>
    <row r="18" spans="1:10" x14ac:dyDescent="0.25">
      <c r="J18" s="10"/>
    </row>
    <row r="19" spans="1:10" x14ac:dyDescent="0.25">
      <c r="A19" t="s">
        <v>2</v>
      </c>
      <c r="G19" s="2">
        <v>-5644674.9312799992</v>
      </c>
      <c r="H19" s="2">
        <v>-19418704.727709595</v>
      </c>
      <c r="I19" s="2">
        <v>-17816055.870982789</v>
      </c>
      <c r="J19" s="22">
        <f>SUM(G19:I19)</f>
        <v>-42879435.529972382</v>
      </c>
    </row>
    <row r="20" spans="1:10" x14ac:dyDescent="0.25">
      <c r="A20" t="s">
        <v>22</v>
      </c>
      <c r="G20" s="3">
        <v>282729.61067233031</v>
      </c>
      <c r="H20" s="3">
        <v>972641.09878180258</v>
      </c>
      <c r="I20" s="3">
        <v>892367.86908776325</v>
      </c>
      <c r="J20" s="3">
        <f>SUM(G20:I20)</f>
        <v>2147738.5785418963</v>
      </c>
    </row>
    <row r="21" spans="1:10" x14ac:dyDescent="0.25">
      <c r="A21" t="s">
        <v>23</v>
      </c>
      <c r="G21" s="3">
        <v>907131.69969342533</v>
      </c>
      <c r="H21" s="3">
        <v>3120697.4431559457</v>
      </c>
      <c r="I21" s="3">
        <v>2863142.5619425043</v>
      </c>
      <c r="J21" s="3">
        <f>SUM(G21:I21)</f>
        <v>6890971.7047918756</v>
      </c>
    </row>
    <row r="22" spans="1:10" x14ac:dyDescent="0.25">
      <c r="J22" s="10"/>
    </row>
    <row r="23" spans="1:10" x14ac:dyDescent="0.25">
      <c r="A23" t="s">
        <v>3</v>
      </c>
      <c r="G23" s="2">
        <f>G17+G19+G20+G21</f>
        <v>16774529.693178006</v>
      </c>
      <c r="H23" s="2">
        <f>H17+H19+H20+H21</f>
        <v>57707422.132128917</v>
      </c>
      <c r="I23" s="2">
        <f>I17+I19+I20+I21</f>
        <v>52944759.771197282</v>
      </c>
      <c r="J23" s="2">
        <f>SUM(G23:I23)</f>
        <v>127426711.59650421</v>
      </c>
    </row>
    <row r="24" spans="1:10" x14ac:dyDescent="0.25">
      <c r="J24" s="10"/>
    </row>
    <row r="25" spans="1:10" x14ac:dyDescent="0.25">
      <c r="A25" t="s">
        <v>9</v>
      </c>
      <c r="G25" s="26">
        <v>7.5786498427023077E-2</v>
      </c>
      <c r="H25" s="13">
        <f>$G$25</f>
        <v>7.5786498427023077E-2</v>
      </c>
      <c r="I25" s="13">
        <f>$G$25</f>
        <v>7.5786498427023077E-2</v>
      </c>
      <c r="J25" s="10"/>
    </row>
    <row r="26" spans="1:10" x14ac:dyDescent="0.25">
      <c r="J26" s="10"/>
    </row>
    <row r="27" spans="1:10" x14ac:dyDescent="0.25">
      <c r="A27" t="s">
        <v>7</v>
      </c>
      <c r="G27" s="1">
        <f>G23*G25</f>
        <v>1271282.8682060868</v>
      </c>
      <c r="H27" s="1">
        <f>H23*H25</f>
        <v>4373443.4566441448</v>
      </c>
      <c r="I27" s="1">
        <f>I23*I25</f>
        <v>4012497.9531189576</v>
      </c>
      <c r="J27" s="22">
        <f>SUM(G27:I27)</f>
        <v>9657224.277969189</v>
      </c>
    </row>
    <row r="28" spans="1:10" x14ac:dyDescent="0.25">
      <c r="J28" s="10"/>
    </row>
    <row r="29" spans="1:10" x14ac:dyDescent="0.25">
      <c r="A29" t="s">
        <v>5</v>
      </c>
      <c r="E29" s="25">
        <v>0.2495</v>
      </c>
      <c r="G29" s="1">
        <v>307058.33689485968</v>
      </c>
      <c r="H29" s="1">
        <v>1056336.3259947277</v>
      </c>
      <c r="I29" s="1">
        <v>969155.62939766259</v>
      </c>
      <c r="J29" s="22">
        <f>SUM(G29:I29)</f>
        <v>2332550.29228725</v>
      </c>
    </row>
    <row r="30" spans="1:10" x14ac:dyDescent="0.25">
      <c r="J30" s="10"/>
    </row>
    <row r="31" spans="1:10" x14ac:dyDescent="0.25">
      <c r="A31" t="s">
        <v>10</v>
      </c>
      <c r="G31" s="1">
        <v>201411.52965436736</v>
      </c>
      <c r="H31" s="1">
        <v>692892.16309708438</v>
      </c>
      <c r="I31" s="1">
        <v>635706.94664760993</v>
      </c>
      <c r="J31" s="22">
        <f>SUM(G31:I31)</f>
        <v>1530010.6393990617</v>
      </c>
    </row>
    <row r="32" spans="1:10" x14ac:dyDescent="0.25">
      <c r="J32" s="10"/>
    </row>
    <row r="33" spans="1:10" x14ac:dyDescent="0.25">
      <c r="A33" t="s">
        <v>4</v>
      </c>
      <c r="G33" s="2">
        <v>1020034.3792797575</v>
      </c>
      <c r="H33" s="2">
        <v>3509103.1218788894</v>
      </c>
      <c r="I33" s="2">
        <v>3219492.6568518025</v>
      </c>
      <c r="J33" s="2">
        <f>SUM(G33:I33)</f>
        <v>7748630.1580104493</v>
      </c>
    </row>
    <row r="34" spans="1:10" x14ac:dyDescent="0.25">
      <c r="J34" s="9"/>
    </row>
    <row r="35" spans="1:10" x14ac:dyDescent="0.25">
      <c r="A35" t="s">
        <v>20</v>
      </c>
      <c r="G35" s="2">
        <v>463951.47572760447</v>
      </c>
      <c r="H35" s="2">
        <v>1596077.1567578116</v>
      </c>
      <c r="I35" s="2">
        <v>1464351.0057918513</v>
      </c>
      <c r="J35" s="2">
        <f>SUM(G35:I35)</f>
        <v>3524379.6382772671</v>
      </c>
    </row>
    <row r="36" spans="1:10" x14ac:dyDescent="0.25">
      <c r="A36" t="s">
        <v>21</v>
      </c>
      <c r="G36" s="3">
        <v>1605903.4118120931</v>
      </c>
      <c r="H36" s="3">
        <v>5524598.7687246632</v>
      </c>
      <c r="I36" s="3">
        <v>5068647.0446152454</v>
      </c>
      <c r="J36" s="2">
        <f>SUM(G36:I36)</f>
        <v>12199149.225152001</v>
      </c>
    </row>
    <row r="37" spans="1:10" x14ac:dyDescent="0.25">
      <c r="A37" t="s">
        <v>27</v>
      </c>
      <c r="G37" s="3">
        <v>312666.5391615777</v>
      </c>
      <c r="H37" s="3">
        <v>1075629.5581465345</v>
      </c>
      <c r="I37" s="3">
        <v>986856.5680940497</v>
      </c>
      <c r="J37" s="2">
        <f>SUM(G37:I37)</f>
        <v>2375152.6654021619</v>
      </c>
    </row>
    <row r="38" spans="1:10" x14ac:dyDescent="0.25">
      <c r="J38" s="9"/>
    </row>
    <row r="39" spans="1:10" x14ac:dyDescent="0.25">
      <c r="A39" t="s">
        <v>6</v>
      </c>
      <c r="G39" s="2">
        <f>G27+G29+G31+G33+G35+G36+G37</f>
        <v>5182308.5407363465</v>
      </c>
      <c r="H39" s="2">
        <f>H27+H29+H31+H33+H35+H36+H37</f>
        <v>17828080.551243857</v>
      </c>
      <c r="I39" s="2">
        <f>I27+I29+I31+I33+I35+I36+I37</f>
        <v>16356707.804517182</v>
      </c>
      <c r="J39" s="23">
        <f>SUM(G39:I39)</f>
        <v>39367096.896497384</v>
      </c>
    </row>
    <row r="40" spans="1:10" x14ac:dyDescent="0.25">
      <c r="J40" s="4"/>
    </row>
    <row r="41" spans="1:10" x14ac:dyDescent="0.25">
      <c r="A41" t="s">
        <v>19</v>
      </c>
      <c r="G41" s="3">
        <v>111058</v>
      </c>
      <c r="H41" s="3">
        <v>199906</v>
      </c>
      <c r="I41" s="3">
        <v>95859</v>
      </c>
      <c r="J41" s="5">
        <f>SUM(G41:I41)</f>
        <v>406823</v>
      </c>
    </row>
    <row r="42" spans="1:10" x14ac:dyDescent="0.25">
      <c r="J42" s="2"/>
    </row>
    <row r="43" spans="1:10" x14ac:dyDescent="0.25">
      <c r="A43" t="s">
        <v>17</v>
      </c>
      <c r="G43" s="9">
        <f>(G39/G41)</f>
        <v>46.663081819736952</v>
      </c>
      <c r="H43" s="9">
        <f>(H39/H41)</f>
        <v>89.182318445888853</v>
      </c>
      <c r="I43" s="9">
        <f>(I39/I41)</f>
        <v>170.63299016802995</v>
      </c>
      <c r="J43" s="9">
        <f>(J39/J41)</f>
        <v>96.767136805188954</v>
      </c>
    </row>
    <row r="45" spans="1:10" x14ac:dyDescent="0.25">
      <c r="A45" t="s">
        <v>29</v>
      </c>
      <c r="G45" s="30">
        <v>1</v>
      </c>
      <c r="H45" s="30">
        <v>1</v>
      </c>
      <c r="I45" s="30">
        <v>1</v>
      </c>
      <c r="J45" s="30">
        <v>1</v>
      </c>
    </row>
    <row r="47" spans="1:10" x14ac:dyDescent="0.25">
      <c r="A47" t="s">
        <v>30</v>
      </c>
      <c r="G47">
        <v>13.17</v>
      </c>
      <c r="H47">
        <v>13.17</v>
      </c>
      <c r="I47">
        <v>13.17</v>
      </c>
      <c r="J47">
        <v>13.17</v>
      </c>
    </row>
    <row r="49" spans="1:12" x14ac:dyDescent="0.25">
      <c r="A49" t="s">
        <v>31</v>
      </c>
      <c r="G49" s="29">
        <f>G45/G47</f>
        <v>7.5930144267274111E-2</v>
      </c>
      <c r="H49" s="29">
        <f>H45/H47</f>
        <v>7.5930144267274111E-2</v>
      </c>
      <c r="I49" s="29">
        <f>I45/I47</f>
        <v>7.5930144267274111E-2</v>
      </c>
      <c r="J49" s="29">
        <f>J45/J47</f>
        <v>7.5930144267274111E-2</v>
      </c>
    </row>
    <row r="50" spans="1:12" ht="15.75" thickBot="1" x14ac:dyDescent="0.3"/>
    <row r="51" spans="1:12" ht="15.75" thickBot="1" x14ac:dyDescent="0.3">
      <c r="A51" s="11" t="s">
        <v>26</v>
      </c>
      <c r="B51" s="11"/>
      <c r="C51" s="11"/>
      <c r="D51" s="11"/>
      <c r="E51" s="11"/>
      <c r="F51" s="11"/>
      <c r="G51" s="18">
        <f>G43*G49</f>
        <v>3.5431345345282423</v>
      </c>
      <c r="H51" s="18">
        <f>H43*H49</f>
        <v>6.771626305686322</v>
      </c>
      <c r="I51" s="18">
        <f>I43*I49</f>
        <v>12.956187560214879</v>
      </c>
      <c r="J51" s="27">
        <f>J43*J49</f>
        <v>7.3475426579490479</v>
      </c>
    </row>
    <row r="52" spans="1:12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x14ac:dyDescent="0.25">
      <c r="A53" s="11"/>
      <c r="B53" s="11"/>
      <c r="C53" s="11"/>
      <c r="D53" s="11"/>
      <c r="E53" s="11"/>
      <c r="F53" s="11"/>
      <c r="G53" s="18"/>
      <c r="H53" s="18"/>
      <c r="I53" s="18"/>
      <c r="J53" s="18"/>
      <c r="K53" s="18"/>
      <c r="L53" s="11"/>
    </row>
    <row r="54" spans="1:12" x14ac:dyDescent="0.25">
      <c r="A54" s="11"/>
      <c r="B54" s="11"/>
      <c r="C54" s="11"/>
      <c r="D54" s="11"/>
      <c r="E54" s="11"/>
      <c r="F54" s="11"/>
      <c r="G54" s="24"/>
      <c r="H54" s="24"/>
      <c r="I54" s="24"/>
      <c r="J54" s="24"/>
      <c r="K54" s="24"/>
      <c r="L54" s="11"/>
    </row>
    <row r="55" spans="1:12" x14ac:dyDescent="0.25">
      <c r="A55" s="11"/>
      <c r="B55" s="11"/>
      <c r="C55" s="11"/>
      <c r="D55" s="11"/>
      <c r="E55" s="11"/>
      <c r="F55" s="11"/>
      <c r="G55" s="18"/>
      <c r="H55" s="18"/>
      <c r="I55" s="18"/>
      <c r="J55" s="18"/>
      <c r="K55" s="18"/>
      <c r="L55" s="11"/>
    </row>
    <row r="56" spans="1:12" x14ac:dyDescent="0.25">
      <c r="A56" s="11"/>
      <c r="B56" s="11"/>
      <c r="C56" s="11"/>
      <c r="D56" s="11"/>
      <c r="E56" s="11"/>
      <c r="F56" s="11"/>
      <c r="G56" s="24"/>
      <c r="H56" s="24"/>
      <c r="I56" s="24"/>
      <c r="J56" s="24"/>
      <c r="K56" s="24"/>
      <c r="L56" s="11"/>
    </row>
    <row r="57" spans="1:12" x14ac:dyDescent="0.25">
      <c r="A57" s="11"/>
      <c r="B57" s="11"/>
      <c r="C57" s="11"/>
      <c r="D57" s="11"/>
      <c r="E57" s="11"/>
      <c r="F57" s="11"/>
      <c r="G57" s="17"/>
      <c r="H57" s="17"/>
      <c r="I57" s="17"/>
      <c r="J57" s="17"/>
      <c r="K57" s="17"/>
      <c r="L57" s="19"/>
    </row>
    <row r="58" spans="1:12" x14ac:dyDescent="0.25">
      <c r="A58" s="11"/>
      <c r="B58" s="11"/>
      <c r="C58" s="11"/>
      <c r="D58" s="11"/>
      <c r="E58" s="11"/>
      <c r="F58" s="11"/>
      <c r="G58" s="18"/>
      <c r="H58" s="18"/>
      <c r="I58" s="18"/>
      <c r="J58" s="18"/>
      <c r="K58" s="18"/>
      <c r="L58" s="11"/>
    </row>
    <row r="59" spans="1:12" x14ac:dyDescent="0.25">
      <c r="A59" s="11"/>
      <c r="B59" s="11"/>
      <c r="C59" s="11"/>
      <c r="D59" s="11"/>
      <c r="E59" s="11"/>
      <c r="F59" s="11"/>
      <c r="G59" s="18"/>
      <c r="H59" s="18"/>
      <c r="I59" s="18"/>
      <c r="J59" s="18"/>
      <c r="K59" s="18"/>
      <c r="L59" s="11"/>
    </row>
    <row r="60" spans="1:12" x14ac:dyDescent="0.25">
      <c r="A60" s="11"/>
      <c r="B60" s="11"/>
      <c r="C60" s="11"/>
      <c r="D60" s="11"/>
      <c r="E60" s="11"/>
      <c r="F60" s="11"/>
      <c r="G60" s="18"/>
      <c r="H60" s="18"/>
      <c r="I60" s="18"/>
      <c r="J60" s="18"/>
      <c r="K60" s="18"/>
      <c r="L60" s="11"/>
    </row>
    <row r="61" spans="1:12" x14ac:dyDescent="0.25">
      <c r="A61" s="11"/>
      <c r="B61" s="11"/>
      <c r="C61" s="11"/>
      <c r="D61" s="11"/>
      <c r="E61" s="11"/>
      <c r="F61" s="11"/>
      <c r="G61" s="20"/>
      <c r="H61" s="20"/>
      <c r="I61" s="20"/>
      <c r="J61" s="20"/>
      <c r="K61" s="20"/>
      <c r="L61" s="19"/>
    </row>
    <row r="62" spans="1:12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x14ac:dyDescent="0.25">
      <c r="A63" s="11"/>
      <c r="B63" s="11"/>
      <c r="C63" s="11"/>
      <c r="D63" s="11"/>
      <c r="E63" s="11"/>
      <c r="F63" s="11"/>
      <c r="G63" s="18"/>
      <c r="H63" s="18"/>
      <c r="I63" s="18"/>
      <c r="J63" s="21"/>
      <c r="K63" s="21"/>
      <c r="L63" s="11"/>
    </row>
    <row r="64" spans="1:12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x14ac:dyDescent="0.25">
      <c r="A65" s="11"/>
      <c r="B65" s="11"/>
      <c r="C65" s="11"/>
      <c r="D65" s="11"/>
      <c r="E65" s="11"/>
      <c r="F65" s="11"/>
      <c r="G65" s="20"/>
      <c r="H65" s="20"/>
      <c r="I65" s="20"/>
      <c r="J65" s="20"/>
      <c r="K65" s="20"/>
      <c r="L65" s="19"/>
    </row>
    <row r="66" spans="1:12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x14ac:dyDescent="0.25">
      <c r="A67" s="11"/>
      <c r="B67" s="11"/>
      <c r="C67" s="11"/>
      <c r="D67" s="11"/>
      <c r="E67" s="11"/>
      <c r="F67" s="11"/>
      <c r="G67" s="18"/>
      <c r="H67" s="18"/>
      <c r="I67" s="18"/>
      <c r="J67" s="21"/>
      <c r="K67" s="21"/>
      <c r="L67" s="11"/>
    </row>
  </sheetData>
  <pageMargins left="0.7" right="0.7" top="0.75" bottom="0.75" header="0.3" footer="0.3"/>
  <pageSetup scale="82" orientation="portrait" horizontalDpi="4294967295" verticalDpi="4294967295" r:id="rId1"/>
  <headerFooter>
    <oddHeader>&amp;RExhibit WSS-13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WSS-13</vt:lpstr>
      <vt:lpstr>'WSS-13'!Print_Area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2018-09-28T17:23:49Z</dcterms:created>
  <dcterms:modified xsi:type="dcterms:W3CDTF">2018-09-28T17:23:57Z</dcterms:modified>
</cp:coreProperties>
</file>