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185" yWindow="-15" windowWidth="7200" windowHeight="10230" tabRatio="824" activeTab="7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Fixed interest rate" sheetId="23" r:id="rId16"/>
    <sheet name="variable interest rate" sheetId="24" r:id="rId17"/>
    <sheet name="Rates" sheetId="25" r:id="rId18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5" hidden="1">#REF!</definedName>
    <definedName name="__123Graph_A" localSheetId="17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6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5" hidden="1">#REF!</definedName>
    <definedName name="__123Graph_B" localSheetId="17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6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5" hidden="1">#REF!</definedName>
    <definedName name="__123Graph_C" localSheetId="17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6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5" hidden="1">#REF!</definedName>
    <definedName name="__123Graph_D" localSheetId="17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6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5" hidden="1">#REF!</definedName>
    <definedName name="__123Graph_E" localSheetId="17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6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5" hidden="1">#REF!</definedName>
    <definedName name="__123Graph_F" localSheetId="17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6" hidden="1">#REF!</definedName>
    <definedName name="__123Graph_F" hidden="1">#REF!</definedName>
    <definedName name="__123Graph_X" localSheetId="15" hidden="1">#REF!</definedName>
    <definedName name="__123Graph_X" localSheetId="17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6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7">Rates!$A$41:$O$55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J-3'!$A$1:$P$138</definedName>
    <definedName name="_xlnm.Print_Area" localSheetId="16">'variable interest rate'!$A$1:$C$12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62913"/>
</workbook>
</file>

<file path=xl/calcChain.xml><?xml version="1.0" encoding="utf-8"?>
<calcChain xmlns="http://schemas.openxmlformats.org/spreadsheetml/2006/main">
  <c r="K62" i="1" l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61" i="1"/>
  <c r="J43" i="5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08" i="1"/>
  <c r="AE40" i="19" l="1"/>
  <c r="O36" i="19"/>
  <c r="K36" i="19"/>
  <c r="I36" i="19"/>
  <c r="G36" i="19"/>
  <c r="AE34" i="19"/>
  <c r="Q34" i="19"/>
  <c r="AE33" i="19"/>
  <c r="Q33" i="19"/>
  <c r="AE32" i="19"/>
  <c r="AE31" i="19"/>
  <c r="Q31" i="19"/>
  <c r="M36" i="19"/>
  <c r="E36" i="19"/>
  <c r="O25" i="19"/>
  <c r="M25" i="19"/>
  <c r="K25" i="19"/>
  <c r="E25" i="19"/>
  <c r="I25" i="19"/>
  <c r="G25" i="19"/>
  <c r="AE23" i="19"/>
  <c r="AE25" i="19" s="1"/>
  <c r="AE22" i="19"/>
  <c r="Q22" i="19"/>
  <c r="O19" i="19"/>
  <c r="O27" i="19" s="1"/>
  <c r="O38" i="19" s="1"/>
  <c r="O42" i="19" s="1"/>
  <c r="K19" i="19"/>
  <c r="K27" i="19" s="1"/>
  <c r="AE17" i="19"/>
  <c r="M19" i="19"/>
  <c r="I19" i="19"/>
  <c r="G19" i="19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M27" i="19" l="1"/>
  <c r="K38" i="19"/>
  <c r="AE14" i="19"/>
  <c r="AE19" i="19" s="1"/>
  <c r="AE27" i="19" s="1"/>
  <c r="E19" i="19"/>
  <c r="E27" i="19" s="1"/>
  <c r="Q14" i="19"/>
  <c r="M38" i="19"/>
  <c r="M42" i="19" s="1"/>
  <c r="K40" i="19"/>
  <c r="Q40" i="19" s="1"/>
  <c r="K42" i="19"/>
  <c r="G27" i="19"/>
  <c r="G38" i="19" s="1"/>
  <c r="G42" i="19" s="1"/>
  <c r="I27" i="19"/>
  <c r="I38" i="19" s="1"/>
  <c r="I42" i="19" s="1"/>
  <c r="AE30" i="19"/>
  <c r="AE36" i="19" s="1"/>
  <c r="Q17" i="19"/>
  <c r="Q23" i="19"/>
  <c r="Q25" i="19" s="1"/>
  <c r="Q32" i="19"/>
  <c r="Q30" i="19"/>
  <c r="Q36" i="19" s="1"/>
  <c r="AE40" i="18"/>
  <c r="O36" i="18"/>
  <c r="K36" i="18"/>
  <c r="I36" i="18"/>
  <c r="AE34" i="18"/>
  <c r="AE33" i="18"/>
  <c r="Q32" i="18"/>
  <c r="AE32" i="18"/>
  <c r="AE31" i="18"/>
  <c r="Q31" i="18"/>
  <c r="M36" i="18"/>
  <c r="O25" i="18"/>
  <c r="M25" i="18"/>
  <c r="K25" i="18"/>
  <c r="G25" i="18"/>
  <c r="Q23" i="18"/>
  <c r="I25" i="18"/>
  <c r="AE23" i="18"/>
  <c r="AE22" i="18"/>
  <c r="AE25" i="18" s="1"/>
  <c r="E25" i="18"/>
  <c r="O19" i="18"/>
  <c r="G19" i="18"/>
  <c r="AE17" i="18"/>
  <c r="AE14" i="18"/>
  <c r="AE19" i="18" s="1"/>
  <c r="AE27" i="18" s="1"/>
  <c r="M19" i="18"/>
  <c r="M27" i="18" s="1"/>
  <c r="K19" i="18"/>
  <c r="K27" i="18" s="1"/>
  <c r="I19" i="18"/>
  <c r="I27" i="18" s="1"/>
  <c r="E19" i="18"/>
  <c r="E27" i="18" s="1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I38" i="18" l="1"/>
  <c r="I42" i="18" s="1"/>
  <c r="K38" i="18"/>
  <c r="K40" i="18" s="1"/>
  <c r="Q40" i="18" s="1"/>
  <c r="G27" i="18"/>
  <c r="Q27" i="18" s="1"/>
  <c r="O27" i="18"/>
  <c r="O38" i="18" s="1"/>
  <c r="O42" i="18" s="1"/>
  <c r="Q19" i="19"/>
  <c r="E38" i="19"/>
  <c r="E42" i="19" s="1"/>
  <c r="Q27" i="19"/>
  <c r="Q38" i="19" s="1"/>
  <c r="Q42" i="19" s="1"/>
  <c r="AE38" i="19"/>
  <c r="AE42" i="19" s="1"/>
  <c r="M38" i="18"/>
  <c r="M42" i="18" s="1"/>
  <c r="Q22" i="18"/>
  <c r="Q25" i="18" s="1"/>
  <c r="Q34" i="18"/>
  <c r="Q14" i="18"/>
  <c r="Q17" i="18"/>
  <c r="Q19" i="18" l="1"/>
  <c r="AE44" i="19"/>
  <c r="W44" i="19"/>
  <c r="AC44" i="19"/>
  <c r="U44" i="19"/>
  <c r="AA44" i="19"/>
  <c r="S44" i="19"/>
  <c r="Y44" i="19"/>
  <c r="O44" i="19"/>
  <c r="K44" i="19"/>
  <c r="I44" i="19"/>
  <c r="Q44" i="19"/>
  <c r="M44" i="19"/>
  <c r="E44" i="19"/>
  <c r="G44" i="19"/>
  <c r="E36" i="18"/>
  <c r="E38" i="18" s="1"/>
  <c r="E42" i="18" s="1"/>
  <c r="Q30" i="18"/>
  <c r="AE30" i="18"/>
  <c r="AE36" i="18" s="1"/>
  <c r="AE38" i="18" s="1"/>
  <c r="AE42" i="18" s="1"/>
  <c r="M44" i="18" s="1"/>
  <c r="K42" i="18"/>
  <c r="K44" i="18" l="1"/>
  <c r="AE44" i="18"/>
  <c r="W44" i="18"/>
  <c r="AC44" i="18"/>
  <c r="U44" i="18"/>
  <c r="AA44" i="18"/>
  <c r="S44" i="18"/>
  <c r="Y44" i="18"/>
  <c r="O44" i="18"/>
  <c r="I44" i="18"/>
  <c r="E44" i="18"/>
  <c r="C60" i="4" l="1"/>
  <c r="O13" i="15" l="1"/>
  <c r="O12" i="15"/>
  <c r="O11" i="15"/>
  <c r="O135" i="1" l="1"/>
  <c r="N135" i="1"/>
  <c r="M135" i="1"/>
  <c r="L135" i="1"/>
  <c r="I135" i="1"/>
  <c r="H135" i="1"/>
  <c r="G135" i="1"/>
  <c r="F135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K135" i="1"/>
  <c r="P108" i="1"/>
  <c r="J135" i="1"/>
  <c r="O88" i="1"/>
  <c r="N88" i="1"/>
  <c r="M88" i="1"/>
  <c r="L88" i="1"/>
  <c r="I88" i="1"/>
  <c r="H88" i="1"/>
  <c r="G88" i="1"/>
  <c r="F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J88" i="1"/>
  <c r="P61" i="1"/>
  <c r="O42" i="1"/>
  <c r="N42" i="1"/>
  <c r="M42" i="1"/>
  <c r="L42" i="1"/>
  <c r="I42" i="1"/>
  <c r="H42" i="1"/>
  <c r="G42" i="1"/>
  <c r="F4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J42" i="1"/>
  <c r="A30" i="25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28" i="25"/>
  <c r="A27" i="25" s="1"/>
  <c r="A26" i="25" s="1"/>
  <c r="A25" i="25" s="1"/>
  <c r="A24" i="25" s="1"/>
  <c r="A23" i="25" s="1"/>
  <c r="Q17" i="25"/>
  <c r="I17" i="25"/>
  <c r="T15" i="25"/>
  <c r="T16" i="25" s="1"/>
  <c r="L15" i="25"/>
  <c r="L16" i="25" s="1"/>
  <c r="D15" i="25"/>
  <c r="D16" i="25" s="1"/>
  <c r="Q12" i="25"/>
  <c r="I12" i="25"/>
  <c r="X11" i="25"/>
  <c r="X4" i="25"/>
  <c r="X15" i="25" s="1"/>
  <c r="X16" i="25" s="1"/>
  <c r="W4" i="25"/>
  <c r="W11" i="25" s="1"/>
  <c r="V4" i="25"/>
  <c r="V11" i="25" s="1"/>
  <c r="U4" i="25"/>
  <c r="U17" i="25" s="1"/>
  <c r="T4" i="25"/>
  <c r="T17" i="25" s="1"/>
  <c r="S4" i="25"/>
  <c r="S15" i="25" s="1"/>
  <c r="S16" i="25" s="1"/>
  <c r="R4" i="25"/>
  <c r="R11" i="25" s="1"/>
  <c r="Q4" i="25"/>
  <c r="Q11" i="25" s="1"/>
  <c r="P4" i="25"/>
  <c r="P17" i="25" s="1"/>
  <c r="O4" i="25"/>
  <c r="O15" i="25" s="1"/>
  <c r="O16" i="25" s="1"/>
  <c r="N4" i="25"/>
  <c r="N11" i="25" s="1"/>
  <c r="M4" i="25"/>
  <c r="M11" i="25" s="1"/>
  <c r="L4" i="25"/>
  <c r="L17" i="25" s="1"/>
  <c r="K4" i="25"/>
  <c r="K15" i="25" s="1"/>
  <c r="K16" i="25" s="1"/>
  <c r="J4" i="25"/>
  <c r="J11" i="25" s="1"/>
  <c r="I4" i="25"/>
  <c r="I11" i="25" s="1"/>
  <c r="H4" i="25"/>
  <c r="H17" i="25" s="1"/>
  <c r="G4" i="25"/>
  <c r="G15" i="25" s="1"/>
  <c r="G16" i="25" s="1"/>
  <c r="F4" i="25"/>
  <c r="F11" i="25" s="1"/>
  <c r="E4" i="25"/>
  <c r="E11" i="25" s="1"/>
  <c r="D4" i="25"/>
  <c r="D17" i="25" s="1"/>
  <c r="C4" i="25"/>
  <c r="C15" i="25" s="1"/>
  <c r="C16" i="25" s="1"/>
  <c r="N12" i="24"/>
  <c r="M12" i="24"/>
  <c r="L12" i="24"/>
  <c r="K12" i="24"/>
  <c r="J12" i="24"/>
  <c r="I12" i="24"/>
  <c r="H12" i="24"/>
  <c r="G12" i="24"/>
  <c r="F12" i="24"/>
  <c r="E12" i="24"/>
  <c r="D12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L7" i="24"/>
  <c r="K7" i="24"/>
  <c r="J7" i="24"/>
  <c r="I7" i="24"/>
  <c r="H7" i="24"/>
  <c r="G7" i="24"/>
  <c r="F7" i="24"/>
  <c r="E7" i="24"/>
  <c r="D7" i="24"/>
  <c r="N6" i="24"/>
  <c r="M6" i="24"/>
  <c r="L6" i="24"/>
  <c r="K6" i="24"/>
  <c r="J6" i="24"/>
  <c r="I6" i="24"/>
  <c r="H6" i="24"/>
  <c r="G6" i="24"/>
  <c r="F6" i="24"/>
  <c r="E6" i="24"/>
  <c r="D6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I9" i="23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U9" i="23" s="1"/>
  <c r="V9" i="23" s="1"/>
  <c r="W9" i="23" s="1"/>
  <c r="X9" i="23" s="1"/>
  <c r="N8" i="23"/>
  <c r="O8" i="23" s="1"/>
  <c r="P8" i="23" s="1"/>
  <c r="Q8" i="23" s="1"/>
  <c r="R8" i="23" s="1"/>
  <c r="S8" i="23" s="1"/>
  <c r="T8" i="23" s="1"/>
  <c r="U8" i="23" s="1"/>
  <c r="V8" i="23" s="1"/>
  <c r="W8" i="23" s="1"/>
  <c r="X8" i="23" s="1"/>
  <c r="I10" i="25" l="1"/>
  <c r="Q10" i="25"/>
  <c r="J12" i="25"/>
  <c r="R12" i="25"/>
  <c r="E15" i="25"/>
  <c r="E16" i="25" s="1"/>
  <c r="M15" i="25"/>
  <c r="M16" i="25" s="1"/>
  <c r="V15" i="25"/>
  <c r="V16" i="25" s="1"/>
  <c r="J17" i="25"/>
  <c r="R17" i="25"/>
  <c r="J10" i="25"/>
  <c r="R10" i="25"/>
  <c r="E12" i="25"/>
  <c r="M12" i="25"/>
  <c r="U12" i="25"/>
  <c r="H15" i="25"/>
  <c r="H16" i="25" s="1"/>
  <c r="P15" i="25"/>
  <c r="P16" i="25" s="1"/>
  <c r="E17" i="25"/>
  <c r="M17" i="25"/>
  <c r="V17" i="25"/>
  <c r="F10" i="25"/>
  <c r="N10" i="25"/>
  <c r="V10" i="25"/>
  <c r="E10" i="25"/>
  <c r="M10" i="25"/>
  <c r="U10" i="25"/>
  <c r="F12" i="25"/>
  <c r="N12" i="25"/>
  <c r="V12" i="25"/>
  <c r="I15" i="25"/>
  <c r="I16" i="25" s="1"/>
  <c r="Q15" i="25"/>
  <c r="Q16" i="25" s="1"/>
  <c r="F17" i="25"/>
  <c r="N17" i="25"/>
  <c r="G11" i="25"/>
  <c r="O11" i="25"/>
  <c r="H11" i="25"/>
  <c r="P11" i="25"/>
  <c r="C12" i="25"/>
  <c r="K12" i="25"/>
  <c r="S12" i="25"/>
  <c r="C10" i="25"/>
  <c r="G10" i="25"/>
  <c r="K10" i="25"/>
  <c r="O10" i="25"/>
  <c r="S10" i="25"/>
  <c r="W10" i="25"/>
  <c r="D12" i="25"/>
  <c r="H12" i="25"/>
  <c r="L12" i="25"/>
  <c r="P12" i="25"/>
  <c r="T12" i="25"/>
  <c r="X12" i="25"/>
  <c r="F15" i="25"/>
  <c r="F16" i="25" s="1"/>
  <c r="J15" i="25"/>
  <c r="J16" i="25" s="1"/>
  <c r="N15" i="25"/>
  <c r="N16" i="25" s="1"/>
  <c r="R15" i="25"/>
  <c r="R16" i="25" s="1"/>
  <c r="W15" i="25"/>
  <c r="W16" i="25" s="1"/>
  <c r="C17" i="25"/>
  <c r="G17" i="25"/>
  <c r="K17" i="25"/>
  <c r="O17" i="25"/>
  <c r="S17" i="25"/>
  <c r="X17" i="25"/>
  <c r="C11" i="25"/>
  <c r="K11" i="25"/>
  <c r="S11" i="25"/>
  <c r="D11" i="25"/>
  <c r="L11" i="25"/>
  <c r="T11" i="25"/>
  <c r="G12" i="25"/>
  <c r="O12" i="25"/>
  <c r="W12" i="25"/>
  <c r="W17" i="25"/>
  <c r="D10" i="25"/>
  <c r="H10" i="25"/>
  <c r="D15" i="4" s="1"/>
  <c r="L10" i="25"/>
  <c r="P10" i="25"/>
  <c r="T10" i="25"/>
  <c r="X10" i="25"/>
  <c r="D37" i="4" s="1"/>
  <c r="U11" i="25"/>
  <c r="U15" i="25"/>
  <c r="U16" i="25" s="1"/>
  <c r="P109" i="1"/>
  <c r="P135" i="1" s="1"/>
  <c r="P137" i="1" s="1"/>
  <c r="P88" i="1"/>
  <c r="P90" i="1" s="1"/>
  <c r="K88" i="1"/>
  <c r="K42" i="1"/>
  <c r="P16" i="1"/>
  <c r="P42" i="1" s="1"/>
  <c r="P44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37" i="4"/>
  <c r="C15" i="4"/>
  <c r="AC280" i="11" l="1"/>
  <c r="AC279" i="11"/>
  <c r="AC278" i="11"/>
  <c r="AC277" i="11"/>
  <c r="AC276" i="11"/>
  <c r="AC275" i="11"/>
  <c r="S43" i="17" l="1"/>
  <c r="R43" i="17"/>
  <c r="S21" i="17"/>
  <c r="R21" i="17" l="1"/>
  <c r="AC159" i="11"/>
  <c r="G45" i="20" l="1"/>
  <c r="F45" i="20"/>
  <c r="T43" i="6" l="1"/>
  <c r="S43" i="6"/>
  <c r="T21" i="6" l="1"/>
  <c r="H22" i="20"/>
  <c r="R21" i="6"/>
  <c r="F22" i="20"/>
  <c r="G22" i="20"/>
  <c r="S21" i="6"/>
  <c r="E37" i="17" l="1"/>
  <c r="E37" i="6"/>
  <c r="E15" i="17" l="1"/>
  <c r="E39" i="5"/>
  <c r="E16" i="5"/>
  <c r="E15" i="6"/>
  <c r="D19" i="4" l="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J22" i="20" s="1"/>
  <c r="AC39" i="11"/>
  <c r="AC40" i="11"/>
  <c r="AC41" i="11"/>
  <c r="AC42" i="11"/>
  <c r="AC43" i="11"/>
  <c r="K22" i="20" s="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60" i="11"/>
  <c r="AC161" i="11"/>
  <c r="AC162" i="11"/>
  <c r="AC163" i="11"/>
  <c r="AC164" i="11"/>
  <c r="D20" i="5" s="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31" i="1" l="1"/>
  <c r="A132" i="1" s="1"/>
  <c r="A133" i="1" s="1"/>
  <c r="A134" i="1" s="1"/>
  <c r="A135" i="1" s="1"/>
  <c r="A136" i="1" s="1"/>
  <c r="A137" i="1" s="1"/>
  <c r="A82" i="1"/>
  <c r="A83" i="1" s="1"/>
  <c r="A84" i="1" s="1"/>
  <c r="A85" i="1" s="1"/>
  <c r="A86" i="1" s="1"/>
  <c r="A87" i="1" s="1"/>
  <c r="A88" i="1" s="1"/>
  <c r="A89" i="1" s="1"/>
  <c r="A90" i="1" s="1"/>
  <c r="I45" i="20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A30" i="17"/>
  <c r="A26" i="17"/>
  <c r="A24" i="17"/>
  <c r="A23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A38" i="1" l="1"/>
  <c r="A39" i="1" s="1"/>
  <c r="A40" i="1" s="1"/>
  <c r="A41" i="1" s="1"/>
  <c r="A42" i="1" s="1"/>
  <c r="A43" i="1" s="1"/>
  <c r="A44" i="1" s="1"/>
  <c r="E17" i="17"/>
  <c r="E39" i="6"/>
  <c r="E41" i="6"/>
  <c r="E18" i="5"/>
  <c r="E20" i="5"/>
  <c r="F41" i="6" l="1"/>
  <c r="F19" i="6"/>
  <c r="D20" i="20"/>
  <c r="D43" i="20" l="1"/>
  <c r="F20" i="5"/>
  <c r="D43" i="5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D37" i="17" s="1"/>
  <c r="F37" i="17" s="1"/>
  <c r="E17" i="4"/>
  <c r="E16" i="4"/>
  <c r="A16" i="4"/>
  <c r="A17" i="4" s="1"/>
  <c r="A19" i="4" s="1"/>
  <c r="A21" i="4" s="1"/>
  <c r="A8" i="4"/>
  <c r="A4" i="4"/>
  <c r="A2" i="4"/>
  <c r="A1" i="4"/>
  <c r="A100" i="1"/>
  <c r="A96" i="1"/>
  <c r="A93" i="1"/>
  <c r="A92" i="1"/>
  <c r="A53" i="1"/>
  <c r="A49" i="1"/>
  <c r="A47" i="1"/>
  <c r="A46" i="1"/>
  <c r="A8" i="1"/>
  <c r="A4" i="1"/>
  <c r="A2" i="1"/>
  <c r="A1" i="1"/>
  <c r="P54" i="1" l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L10" i="20"/>
  <c r="L33" i="20" s="1"/>
  <c r="D18" i="5"/>
  <c r="P101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H17" i="6" s="1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G15" i="6" l="1"/>
  <c r="L20" i="20"/>
  <c r="G20" i="5" s="1"/>
  <c r="H20" i="5" s="1"/>
  <c r="R22" i="6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G39" i="17"/>
  <c r="H39" i="17" s="1"/>
  <c r="S44" i="17"/>
  <c r="T44" i="6"/>
  <c r="G37" i="17"/>
  <c r="S44" i="6"/>
  <c r="G15" i="17"/>
  <c r="R22" i="17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L19" i="17"/>
  <c r="K16" i="5"/>
  <c r="I22" i="5"/>
  <c r="I21" i="17"/>
  <c r="K15" i="17"/>
  <c r="K21" i="17" s="1"/>
  <c r="I43" i="17"/>
  <c r="K43" i="17"/>
  <c r="L15" i="17" l="1"/>
  <c r="L15" i="6"/>
  <c r="J18" i="5" l="1"/>
  <c r="K18" i="5" s="1"/>
  <c r="J41" i="5" l="1"/>
  <c r="K41" i="5" s="1"/>
  <c r="K45" i="5" s="1"/>
  <c r="L17" i="17"/>
  <c r="L21" i="17" s="1"/>
  <c r="K22" i="5"/>
  <c r="L17" i="6"/>
  <c r="L21" i="6" s="1"/>
  <c r="Q33" i="18" l="1"/>
  <c r="Q36" i="18" s="1"/>
  <c r="Q38" i="18" s="1"/>
  <c r="Q42" i="18" s="1"/>
  <c r="Q44" i="18" s="1"/>
  <c r="G36" i="18"/>
  <c r="G38" i="18" s="1"/>
  <c r="G42" i="18" s="1"/>
  <c r="G44" i="18" l="1"/>
  <c r="R43" i="6"/>
  <c r="R41" i="6" l="1"/>
  <c r="G41" i="6" s="1"/>
  <c r="H41" i="6" s="1"/>
  <c r="R39" i="6"/>
  <c r="G39" i="6" s="1"/>
  <c r="H39" i="6" s="1"/>
  <c r="R37" i="6"/>
  <c r="R44" i="6" l="1"/>
  <c r="G37" i="6"/>
  <c r="H37" i="6" l="1"/>
  <c r="G43" i="6"/>
  <c r="H43" i="6" l="1"/>
  <c r="I41" i="6" l="1"/>
  <c r="K41" i="6" s="1"/>
  <c r="I39" i="6"/>
  <c r="K39" i="6" s="1"/>
  <c r="I37" i="6"/>
  <c r="K37" i="6" l="1"/>
  <c r="K43" i="6" s="1"/>
  <c r="I43" i="6"/>
</calcChain>
</file>

<file path=xl/sharedStrings.xml><?xml version="1.0" encoding="utf-8"?>
<sst xmlns="http://schemas.openxmlformats.org/spreadsheetml/2006/main" count="1323" uniqueCount="530">
  <si>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</si>
  <si>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</si>
  <si>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</si>
  <si>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</si>
  <si>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</si>
  <si>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</si>
  <si>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</si>
  <si>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</si>
  <si>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</si>
  <si>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</si>
  <si>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</si>
  <si>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</si>
  <si>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</si>
  <si>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</si>
  <si>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</si>
  <si>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</si>
  <si>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</si>
  <si>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</si>
  <si>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</si>
  <si>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</si>
  <si>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</si>
  <si>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</si>
  <si>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</si>
  <si>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</si>
  <si>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</si>
  <si>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</si>
  <si>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</si>
  <si>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</si>
  <si>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</si>
  <si>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</si>
  <si>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</si>
  <si>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</si>
  <si>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</si>
  <si>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</si>
  <si>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</si>
  <si>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</si>
  <si>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</si>
  <si>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</si>
  <si>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</si>
  <si>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</si>
  <si>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</si>
  <si>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</si>
  <si>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</si>
  <si>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</si>
  <si>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</si>
  <si>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</si>
  <si>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</si>
  <si>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</si>
  <si>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</si>
  <si>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</si>
  <si>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</si>
  <si>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</si>
  <si>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</si>
  <si>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Nov. 1, 2020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</si>
  <si>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</si>
  <si>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</si>
  <si>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</si>
  <si>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</si>
  <si>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</si>
  <si>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</si>
  <si>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</si>
  <si>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</si>
  <si>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</si>
  <si>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</si>
  <si>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</si>
  <si>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</si>
  <si>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</si>
  <si>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</si>
  <si>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</si>
  <si>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</si>
  <si>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</si>
  <si>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</si>
  <si>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</si>
  <si>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</si>
  <si>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</si>
  <si>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</si>
  <si>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</si>
  <si>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</si>
  <si>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</si>
  <si>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</si>
  <si>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</si>
  <si>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</si>
  <si>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</si>
  <si>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</si>
  <si>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</si>
  <si>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</si>
  <si>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</si>
  <si>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</si>
  <si>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</si>
  <si>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</si>
  <si>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</si>
  <si>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</si>
  <si>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</si>
  <si>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</si>
  <si>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</si>
  <si>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</si>
  <si>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</si>
  <si>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</si>
  <si>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</si>
  <si>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</si>
  <si>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</si>
  <si>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</si>
  <si>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</si>
  <si>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</si>
  <si>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</si>
  <si>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</si>
  <si>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</si>
  <si>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</si>
  <si>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</si>
  <si>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</si>
  <si>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</si>
  <si>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</si>
  <si>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</si>
  <si>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</si>
  <si>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</si>
  <si>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</si>
  <si>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</si>
  <si>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</si>
  <si>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</si>
  <si>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</si>
  <si>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</si>
  <si>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</si>
  <si>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</si>
  <si>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</si>
  <si>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</si>
  <si>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</si>
  <si>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</si>
  <si>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</si>
  <si>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</si>
  <si>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</si>
  <si>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</si>
  <si>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</si>
  <si>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</si>
  <si>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</si>
  <si>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</si>
  <si>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</si>
  <si>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</si>
  <si>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</si>
  <si>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</si>
  <si>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</si>
  <si>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</si>
  <si>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</si>
  <si>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</si>
  <si>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</si>
  <si>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</si>
  <si>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</si>
  <si>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</si>
  <si>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</si>
  <si>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</si>
  <si>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</si>
  <si>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</si>
  <si>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</si>
  <si>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</si>
  <si>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</si>
  <si>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</si>
  <si>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</si>
  <si>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</si>
  <si>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</si>
  <si>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</si>
  <si>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</si>
  <si>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</si>
  <si>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</si>
  <si>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</si>
  <si>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</si>
  <si>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</si>
  <si>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</si>
  <si>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</si>
  <si>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</si>
  <si>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</si>
  <si>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</si>
  <si>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</si>
  <si>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</si>
  <si>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</si>
  <si>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</si>
  <si>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</si>
  <si>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</si>
  <si>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</si>
  <si>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</si>
  <si>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</si>
  <si>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</si>
  <si>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</si>
  <si>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</si>
  <si>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</si>
  <si>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</si>
  <si>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</si>
  <si>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</si>
  <si>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</si>
  <si>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</si>
  <si>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</si>
  <si>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</si>
  <si>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</si>
  <si>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</si>
  <si>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</si>
  <si>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</si>
  <si>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</si>
  <si>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</si>
  <si>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</si>
  <si>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</si>
  <si>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</si>
  <si>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</si>
  <si>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</si>
  <si>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</si>
  <si>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</si>
  <si>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</si>
  <si>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</si>
  <si>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</si>
  <si>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</si>
  <si>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</si>
  <si>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</si>
  <si>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</si>
  <si>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</si>
  <si>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</si>
  <si>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</si>
  <si>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</si>
  <si>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</si>
  <si>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</si>
  <si>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</si>
  <si>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</si>
  <si>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</si>
  <si>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</si>
  <si>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</si>
  <si>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</si>
  <si>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</si>
  <si>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</si>
  <si>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</si>
  <si>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</si>
  <si>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</si>
  <si>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</si>
  <si>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</si>
  <si>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</si>
  <si>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</si>
  <si>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</si>
  <si>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</si>
  <si>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</si>
  <si>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</si>
  <si>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</si>
  <si>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</si>
  <si>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</si>
  <si>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</si>
  <si>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</si>
  <si>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</si>
  <si>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</si>
  <si>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</si>
  <si>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</si>
  <si>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</si>
  <si>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</si>
  <si>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</si>
  <si>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</si>
  <si>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</si>
  <si>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</si>
  <si>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</si>
  <si>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</si>
  <si>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</si>
  <si>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</si>
  <si>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</si>
  <si>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</si>
  <si>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</si>
  <si>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</si>
  <si>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</si>
  <si>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</si>
  <si>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</si>
  <si>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</si>
  <si>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</si>
  <si>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</si>
  <si>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</si>
  <si>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</si>
  <si>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</si>
  <si>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</si>
  <si>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</si>
  <si>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</si>
  <si>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</si>
  <si>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</si>
  <si>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</si>
  <si>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</si>
  <si>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</si>
  <si>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</si>
  <si>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</si>
  <si>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</si>
  <si>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</si>
  <si>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</si>
  <si>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</si>
  <si>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</si>
  <si>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</si>
  <si>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</si>
  <si>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</si>
  <si>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</si>
  <si>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</si>
  <si>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</si>
  <si>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</si>
  <si>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</si>
  <si>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</si>
  <si>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</si>
  <si>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</si>
  <si>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</si>
  <si>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</si>
  <si>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</si>
  <si>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</si>
  <si>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</si>
  <si>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</si>
  <si>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</si>
  <si>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</si>
  <si>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</si>
  <si>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</si>
  <si>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</si>
  <si>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</si>
  <si>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</si>
  <si>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</si>
  <si>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</si>
  <si>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</si>
  <si>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</si>
  <si>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</si>
  <si>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</si>
  <si>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</si>
  <si>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</si>
  <si>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</si>
  <si>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</si>
  <si>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</si>
  <si>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</si>
  <si>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</si>
  <si>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</si>
  <si>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</si>
  <si>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</si>
  <si>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</si>
  <si>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</si>
  <si>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</si>
  <si>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</si>
  <si>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</si>
  <si>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</si>
  <si>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</si>
  <si>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</si>
  <si>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</si>
  <si>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</si>
  <si>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</si>
  <si>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</si>
  <si>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</si>
  <si>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</si>
  <si>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</si>
  <si>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</si>
  <si>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</si>
  <si>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</si>
  <si>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</si>
  <si>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</si>
  <si>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</si>
  <si>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</si>
  <si>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</si>
  <si>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</si>
  <si>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</si>
  <si>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</si>
  <si>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</si>
  <si>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</si>
  <si>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</si>
  <si>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</si>
  <si>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</si>
  <si>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</si>
  <si>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</si>
  <si>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</si>
  <si>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</si>
  <si>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</si>
  <si>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</si>
  <si>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</si>
  <si>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</si>
  <si>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</si>
  <si>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</si>
  <si>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</si>
  <si>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</si>
  <si>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</si>
  <si>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</si>
  <si>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</si>
  <si>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</si>
  <si>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</si>
  <si>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</si>
  <si>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</si>
  <si>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</si>
  <si>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</si>
  <si>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</si>
  <si>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</si>
  <si>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</si>
  <si>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</si>
  <si>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</si>
  <si>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</si>
  <si>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</si>
  <si>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</si>
  <si>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</si>
  <si>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LG&amp;E_FMB 4.65% due Nov 1, 2043 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</si>
  <si>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</si>
  <si>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</si>
  <si>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</si>
  <si>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</si>
  <si>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</si>
  <si>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</si>
  <si>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</si>
  <si>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 xml:space="preserve">   LG&amp;E_FMB 5.125% due Nov. 15, 2040 </t>
  </si>
  <si>
    <t xml:space="preserve">   LG&amp;E_PCB 4.60% due June 1, 2033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</si>
  <si>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</si>
  <si>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</si>
  <si>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</si>
  <si>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</si>
  <si>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</si>
  <si>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</si>
  <si>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</si>
  <si>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</si>
  <si>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</si>
  <si>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</si>
  <si>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</si>
  <si>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</si>
  <si>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</si>
  <si>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</si>
  <si>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</si>
  <si>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JP Morgan Chase Bank 5.495% 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</si>
  <si>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</si>
  <si>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</si>
  <si>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</si>
  <si>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</si>
  <si>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</si>
  <si>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</si>
  <si>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</si>
  <si>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</si>
  <si>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</si>
  <si>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</si>
  <si>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</si>
  <si>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</si>
  <si>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</si>
  <si>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</si>
  <si>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</si>
  <si>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</si>
  <si>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</si>
  <si>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</si>
  <si>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</si>
  <si>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Rate Base as of December 31, 2018</t>
  </si>
  <si>
    <t xml:space="preserve">  Prepayments (b)(d)</t>
  </si>
  <si>
    <t>Common utility plant and the reserve for depreciation are allocated 69% to the Electric Department and 31% to the Gas Department.</t>
  </si>
  <si>
    <t>Net Original Cost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</si>
  <si>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</si>
  <si>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</si>
  <si>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</si>
  <si>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</si>
  <si>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</si>
  <si>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</si>
  <si>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</si>
  <si>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</si>
  <si>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Jul 2018</t>
  </si>
  <si>
    <t>Aug 2018</t>
  </si>
  <si>
    <t>Sep 2018</t>
  </si>
  <si>
    <t>Oct 2018</t>
  </si>
  <si>
    <t>Nov 2018</t>
  </si>
  <si>
    <t>Dec 2018</t>
  </si>
  <si>
    <t>($000s)</t>
  </si>
  <si>
    <t xml:space="preserve">          101.3 - Property Under Operating Lease</t>
  </si>
  <si>
    <t xml:space="preserve">          102.0 - Purchased Plant</t>
  </si>
  <si>
    <t xml:space="preserve">          111.3 - Accumulated Depr Property Under Operating Lease</t>
  </si>
  <si>
    <t xml:space="preserve">          128.1 - Other spec funds - investments</t>
  </si>
  <si>
    <t xml:space="preserve">          143.4 - Other AR Fed Tax Rec</t>
  </si>
  <si>
    <t xml:space="preserve">          184.7 - Clearing Accts (Lease)</t>
  </si>
  <si>
    <t xml:space="preserve">          224.1 - Domestic Other Noncurrent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</si>
  <si>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</si>
  <si>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</si>
  <si>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</si>
  <si>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</si>
  <si>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</si>
  <si>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</si>
  <si>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</si>
  <si>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</si>
  <si>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</si>
  <si>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</si>
  <si>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</si>
  <si>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</si>
  <si>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</si>
  <si>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</si>
  <si>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</si>
  <si>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</si>
  <si>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Jan 2019</t>
  </si>
  <si>
    <t>Feb 2019</t>
  </si>
  <si>
    <t>Mar 2019</t>
  </si>
  <si>
    <t>Q:[Fixed Interest Rate]</t>
  </si>
  <si>
    <t xml:space="preserve">   LG&amp;E_FMB 3.30% due Oct 1, 2025</t>
  </si>
  <si>
    <t xml:space="preserve">   LG&amp;E_FMB 4.375% due Oct. 1, 2045</t>
  </si>
  <si>
    <t xml:space="preserve">   LG&amp;E_2019 Projected Issuance 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</si>
  <si>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</si>
  <si>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</si>
  <si>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</si>
  <si>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</si>
  <si>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</si>
  <si>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</si>
  <si>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</si>
  <si>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</si>
  <si>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</si>
  <si>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</si>
  <si>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>LG&amp;E Term Loan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</si>
  <si>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</si>
  <si>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</si>
  <si>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</si>
  <si>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</si>
  <si>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</si>
  <si>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</si>
  <si>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</si>
  <si>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</si>
  <si>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</si>
  <si>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</si>
  <si>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</si>
  <si>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</si>
  <si>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Oct. 26, 2017</t>
  </si>
  <si>
    <t>Oct. 25, 2019</t>
  </si>
  <si>
    <t>Jan. 11, 2018</t>
  </si>
  <si>
    <t>Called Bonds</t>
  </si>
  <si>
    <t xml:space="preserve">LG&amp;E_473044BV6_PCB Variable due Sep 1, 2026 </t>
  </si>
  <si>
    <t xml:space="preserve">LG&amp;E_546749AK8_PCB Variable due Feb 1, 2035 </t>
  </si>
  <si>
    <t xml:space="preserve">LG&amp;E_546749AL6_PCB Variable Series DD due Nov 1, 2027 </t>
  </si>
  <si>
    <t xml:space="preserve">LG&amp;E_546749AM4_PCB Variable due Oct 1,2033 </t>
  </si>
  <si>
    <t xml:space="preserve">LG&amp;E_546751AH1_PCB Variable due June 1, 2033 </t>
  </si>
  <si>
    <t xml:space="preserve">LG&amp;E_546751AJ7_PCB Variable $31 mil due June 1, 2033 </t>
  </si>
  <si>
    <t xml:space="preserve">LG&amp;E_896224AW2_PCB Variable Series EE due Nov 1, 2027 </t>
  </si>
  <si>
    <t xml:space="preserve">LG&amp;E_896224AX0_PCB Variable Series CC due Sep 1, 2026 </t>
  </si>
  <si>
    <t xml:space="preserve">LG&amp;E_896224AY8_PCB Variable due Sep 1, 2044 </t>
  </si>
  <si>
    <t xml:space="preserve">LG&amp;E_896221AD0_PCB 3.75% due June 1, 2033 </t>
  </si>
  <si>
    <t xml:space="preserve">LG&amp;E_546676AU1_FMB 5.125% due Nov. 15, 2040 </t>
  </si>
  <si>
    <t xml:space="preserve">LG&amp;E_546676AV9_FMB 4.65% due Nov 1, 2043 </t>
  </si>
  <si>
    <t xml:space="preserve">LG&amp;E_546676AW7_FMB 3.30% due Oct 1, 2025 </t>
  </si>
  <si>
    <t xml:space="preserve">LG&amp;E_546676AX5_FMB 4.375% due Oct. 1, 2045 </t>
  </si>
  <si>
    <t>LG&amp;E_2017 Term Loan $100M</t>
  </si>
  <si>
    <t>LG&amp;E_2018 Term Loan $100M</t>
  </si>
  <si>
    <t>May 1, 2019</t>
  </si>
  <si>
    <t>May 1, 2049</t>
  </si>
  <si>
    <t>LG&amp;E FMB ISSUANCE due May 1, 2049</t>
  </si>
  <si>
    <t>CASE NO. 2018-00295</t>
  </si>
  <si>
    <t>PAGE 1 OF 2</t>
  </si>
  <si>
    <t xml:space="preserve">  Cash Working Capital</t>
  </si>
  <si>
    <t>PAGE 2 OF 2</t>
  </si>
  <si>
    <t>WITNESS:   C. M. GARRETT</t>
  </si>
  <si>
    <t>`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</si>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</sst>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</numFmts>
  <fonts count="1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9369" applyFon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3" fontId="16" fillId="0" borderId="0" xfId="0" applyNumberFormat="1" applyFont="1" applyFill="1" applyAlignment="1">
      <alignment horizontal="lef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33" fillId="0" borderId="0" xfId="7810" applyFont="1"/>
    <xf numFmtId="43" fontId="19" fillId="0" borderId="0" xfId="4518" applyFont="1"/>
    <xf numFmtId="0" fontId="19" fillId="0" borderId="0" xfId="7810" applyFont="1" applyFill="1"/>
    <xf numFmtId="0" fontId="19" fillId="0" borderId="0" xfId="7810" applyFont="1"/>
    <xf numFmtId="10" fontId="19" fillId="0" borderId="0" xfId="2" applyNumberFormat="1" applyFont="1"/>
    <xf numFmtId="10" fontId="19" fillId="0" borderId="0" xfId="4518" applyNumberFormat="1" applyFont="1"/>
    <xf numFmtId="167" fontId="19" fillId="0" borderId="0" xfId="4518" applyNumberFormat="1" applyFont="1"/>
    <xf numFmtId="0" fontId="36" fillId="0" borderId="12" xfId="6" applyFont="1" applyFill="1" applyBorder="1" applyAlignment="1"/>
    <xf numFmtId="0" fontId="67" fillId="0" borderId="11" xfId="6" applyFont="1" applyBorder="1" applyAlignment="1">
      <alignment horizontal="center"/>
    </xf>
    <xf numFmtId="195" fontId="19" fillId="0" borderId="0" xfId="6" applyNumberFormat="1" applyFont="1"/>
    <xf numFmtId="10" fontId="19" fillId="0" borderId="0" xfId="6" applyNumberFormat="1" applyFont="1"/>
    <xf numFmtId="0" fontId="67" fillId="0" borderId="0" xfId="6" applyFont="1" applyBorder="1" applyAlignment="1">
      <alignment horizontal="center"/>
    </xf>
    <xf numFmtId="0" fontId="19" fillId="0" borderId="0" xfId="6" applyFont="1"/>
    <xf numFmtId="0" fontId="19" fillId="0" borderId="0" xfId="7810" applyFont="1" applyFill="1" applyBorder="1"/>
    <xf numFmtId="0" fontId="185" fillId="0" borderId="0" xfId="7810" applyFont="1" applyFill="1" applyAlignment="1">
      <alignment horizontal="center"/>
    </xf>
    <xf numFmtId="0" fontId="185" fillId="0" borderId="0" xfId="7810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6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left" vertical="top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64" fontId="19" fillId="0" borderId="0" xfId="1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0" fontId="183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0" fontId="187" fillId="0" borderId="0" xfId="0" applyFont="1" applyFill="1"/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49" fontId="102" fillId="0" borderId="0" xfId="8743" applyNumberFormat="1" applyFont="1" applyFill="1" applyBorder="1" applyAlignment="1">
      <alignment horizontal="right" wrapText="1"/>
    </xf>
    <xf numFmtId="49" fontId="102" fillId="0" borderId="0" xfId="8743" applyNumberFormat="1" applyFont="1" applyFill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02" fillId="0" borderId="0" xfId="8743" applyNumberFormat="1" applyFont="1" applyFill="1" applyAlignment="1">
      <alignment horizontal="right"/>
    </xf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37" fontId="150" fillId="0" borderId="0" xfId="14585" applyFont="1" applyFill="1" applyAlignment="1">
      <alignment horizontal="center"/>
    </xf>
    <xf numFmtId="164" fontId="19" fillId="0" borderId="0" xfId="3" applyNumberFormat="1" applyFont="1" applyFill="1" applyBorder="1" applyAlignment="1">
      <alignment horizontal="left" vertical="top"/>
    </xf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167" fontId="20" fillId="0" borderId="0" xfId="11010" applyNumberFormat="1" applyFont="1" applyFill="1" applyBorder="1" applyAlignment="1">
      <alignment horizontal="right" wrapText="1"/>
    </xf>
  </cellXfs>
  <cellStyles count="62009">
    <cellStyle name="_x0013_" xfId="14641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2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61986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3"/>
    <cellStyle name="20% - Accent1 4 10 2" xfId="14644"/>
    <cellStyle name="20% - Accent1 4 10 2 2" xfId="14645"/>
    <cellStyle name="20% - Accent1 4 10 2 3" xfId="14646"/>
    <cellStyle name="20% - Accent1 4 10 3" xfId="14647"/>
    <cellStyle name="20% - Accent1 4 10 3 2" xfId="14648"/>
    <cellStyle name="20% - Accent1 4 10 4" xfId="14649"/>
    <cellStyle name="20% - Accent1 4 10 5" xfId="14650"/>
    <cellStyle name="20% - Accent1 4 11" xfId="14651"/>
    <cellStyle name="20% - Accent1 4 11 2" xfId="14652"/>
    <cellStyle name="20% - Accent1 4 11 3" xfId="14653"/>
    <cellStyle name="20% - Accent1 4 12" xfId="14654"/>
    <cellStyle name="20% - Accent1 4 12 2" xfId="14655"/>
    <cellStyle name="20% - Accent1 4 12 3" xfId="14656"/>
    <cellStyle name="20% - Accent1 4 13" xfId="14657"/>
    <cellStyle name="20% - Accent1 4 13 2" xfId="14658"/>
    <cellStyle name="20% - Accent1 4 14" xfId="14659"/>
    <cellStyle name="20% - Accent1 4 15" xfId="14660"/>
    <cellStyle name="20% - Accent1 4 16" xfId="14661"/>
    <cellStyle name="20% - Accent1 4 2" xfId="189"/>
    <cellStyle name="20% - Accent1 4 2 10" xfId="14662"/>
    <cellStyle name="20% - Accent1 4 2 10 2" xfId="14663"/>
    <cellStyle name="20% - Accent1 4 2 10 3" xfId="14664"/>
    <cellStyle name="20% - Accent1 4 2 11" xfId="14665"/>
    <cellStyle name="20% - Accent1 4 2 11 2" xfId="14666"/>
    <cellStyle name="20% - Accent1 4 2 11 3" xfId="14667"/>
    <cellStyle name="20% - Accent1 4 2 12" xfId="14668"/>
    <cellStyle name="20% - Accent1 4 2 12 2" xfId="14669"/>
    <cellStyle name="20% - Accent1 4 2 13" xfId="14670"/>
    <cellStyle name="20% - Accent1 4 2 14" xfId="14671"/>
    <cellStyle name="20% - Accent1 4 2 15" xfId="14672"/>
    <cellStyle name="20% - Accent1 4 2 2" xfId="190"/>
    <cellStyle name="20% - Accent1 4 2 2 10" xfId="14673"/>
    <cellStyle name="20% - Accent1 4 2 2 10 2" xfId="14674"/>
    <cellStyle name="20% - Accent1 4 2 2 10 3" xfId="14675"/>
    <cellStyle name="20% - Accent1 4 2 2 11" xfId="14676"/>
    <cellStyle name="20% - Accent1 4 2 2 11 2" xfId="14677"/>
    <cellStyle name="20% - Accent1 4 2 2 12" xfId="14678"/>
    <cellStyle name="20% - Accent1 4 2 2 13" xfId="14679"/>
    <cellStyle name="20% - Accent1 4 2 2 2" xfId="191"/>
    <cellStyle name="20% - Accent1 4 2 2 2 10" xfId="14680"/>
    <cellStyle name="20% - Accent1 4 2 2 2 10 2" xfId="14681"/>
    <cellStyle name="20% - Accent1 4 2 2 2 11" xfId="14682"/>
    <cellStyle name="20% - Accent1 4 2 2 2 12" xfId="14683"/>
    <cellStyle name="20% - Accent1 4 2 2 2 2" xfId="192"/>
    <cellStyle name="20% - Accent1 4 2 2 2 2 10" xfId="14684"/>
    <cellStyle name="20% - Accent1 4 2 2 2 2 2" xfId="193"/>
    <cellStyle name="20% - Accent1 4 2 2 2 2 2 2" xfId="14685"/>
    <cellStyle name="20% - Accent1 4 2 2 2 2 2 2 2" xfId="14686"/>
    <cellStyle name="20% - Accent1 4 2 2 2 2 2 2 2 2" xfId="14687"/>
    <cellStyle name="20% - Accent1 4 2 2 2 2 2 2 2 3" xfId="14688"/>
    <cellStyle name="20% - Accent1 4 2 2 2 2 2 2 3" xfId="14689"/>
    <cellStyle name="20% - Accent1 4 2 2 2 2 2 2 3 2" xfId="14690"/>
    <cellStyle name="20% - Accent1 4 2 2 2 2 2 2 3 3" xfId="14691"/>
    <cellStyle name="20% - Accent1 4 2 2 2 2 2 2 4" xfId="14692"/>
    <cellStyle name="20% - Accent1 4 2 2 2 2 2 2 4 2" xfId="14693"/>
    <cellStyle name="20% - Accent1 4 2 2 2 2 2 2 5" xfId="14694"/>
    <cellStyle name="20% - Accent1 4 2 2 2 2 2 2 6" xfId="14695"/>
    <cellStyle name="20% - Accent1 4 2 2 2 2 2 3" xfId="14696"/>
    <cellStyle name="20% - Accent1 4 2 2 2 2 2 3 2" xfId="14697"/>
    <cellStyle name="20% - Accent1 4 2 2 2 2 2 3 2 2" xfId="14698"/>
    <cellStyle name="20% - Accent1 4 2 2 2 2 2 3 2 3" xfId="14699"/>
    <cellStyle name="20% - Accent1 4 2 2 2 2 2 3 3" xfId="14700"/>
    <cellStyle name="20% - Accent1 4 2 2 2 2 2 3 3 2" xfId="14701"/>
    <cellStyle name="20% - Accent1 4 2 2 2 2 2 3 3 3" xfId="14702"/>
    <cellStyle name="20% - Accent1 4 2 2 2 2 2 3 4" xfId="14703"/>
    <cellStyle name="20% - Accent1 4 2 2 2 2 2 3 4 2" xfId="14704"/>
    <cellStyle name="20% - Accent1 4 2 2 2 2 2 3 5" xfId="14705"/>
    <cellStyle name="20% - Accent1 4 2 2 2 2 2 3 6" xfId="14706"/>
    <cellStyle name="20% - Accent1 4 2 2 2 2 2 4" xfId="14707"/>
    <cellStyle name="20% - Accent1 4 2 2 2 2 2 4 2" xfId="14708"/>
    <cellStyle name="20% - Accent1 4 2 2 2 2 2 4 2 2" xfId="14709"/>
    <cellStyle name="20% - Accent1 4 2 2 2 2 2 4 2 3" xfId="14710"/>
    <cellStyle name="20% - Accent1 4 2 2 2 2 2 4 3" xfId="14711"/>
    <cellStyle name="20% - Accent1 4 2 2 2 2 2 4 3 2" xfId="14712"/>
    <cellStyle name="20% - Accent1 4 2 2 2 2 2 4 4" xfId="14713"/>
    <cellStyle name="20% - Accent1 4 2 2 2 2 2 4 5" xfId="14714"/>
    <cellStyle name="20% - Accent1 4 2 2 2 2 2 5" xfId="14715"/>
    <cellStyle name="20% - Accent1 4 2 2 2 2 2 5 2" xfId="14716"/>
    <cellStyle name="20% - Accent1 4 2 2 2 2 2 5 3" xfId="14717"/>
    <cellStyle name="20% - Accent1 4 2 2 2 2 2 6" xfId="14718"/>
    <cellStyle name="20% - Accent1 4 2 2 2 2 2 6 2" xfId="14719"/>
    <cellStyle name="20% - Accent1 4 2 2 2 2 2 6 3" xfId="14720"/>
    <cellStyle name="20% - Accent1 4 2 2 2 2 2 7" xfId="14721"/>
    <cellStyle name="20% - Accent1 4 2 2 2 2 2 7 2" xfId="14722"/>
    <cellStyle name="20% - Accent1 4 2 2 2 2 2 8" xfId="14723"/>
    <cellStyle name="20% - Accent1 4 2 2 2 2 2 9" xfId="14724"/>
    <cellStyle name="20% - Accent1 4 2 2 2 2 3" xfId="14725"/>
    <cellStyle name="20% - Accent1 4 2 2 2 2 3 2" xfId="14726"/>
    <cellStyle name="20% - Accent1 4 2 2 2 2 3 2 2" xfId="14727"/>
    <cellStyle name="20% - Accent1 4 2 2 2 2 3 2 3" xfId="14728"/>
    <cellStyle name="20% - Accent1 4 2 2 2 2 3 3" xfId="14729"/>
    <cellStyle name="20% - Accent1 4 2 2 2 2 3 3 2" xfId="14730"/>
    <cellStyle name="20% - Accent1 4 2 2 2 2 3 3 3" xfId="14731"/>
    <cellStyle name="20% - Accent1 4 2 2 2 2 3 4" xfId="14732"/>
    <cellStyle name="20% - Accent1 4 2 2 2 2 3 4 2" xfId="14733"/>
    <cellStyle name="20% - Accent1 4 2 2 2 2 3 5" xfId="14734"/>
    <cellStyle name="20% - Accent1 4 2 2 2 2 3 6" xfId="14735"/>
    <cellStyle name="20% - Accent1 4 2 2 2 2 4" xfId="14736"/>
    <cellStyle name="20% - Accent1 4 2 2 2 2 4 2" xfId="14737"/>
    <cellStyle name="20% - Accent1 4 2 2 2 2 4 2 2" xfId="14738"/>
    <cellStyle name="20% - Accent1 4 2 2 2 2 4 2 3" xfId="14739"/>
    <cellStyle name="20% - Accent1 4 2 2 2 2 4 3" xfId="14740"/>
    <cellStyle name="20% - Accent1 4 2 2 2 2 4 3 2" xfId="14741"/>
    <cellStyle name="20% - Accent1 4 2 2 2 2 4 3 3" xfId="14742"/>
    <cellStyle name="20% - Accent1 4 2 2 2 2 4 4" xfId="14743"/>
    <cellStyle name="20% - Accent1 4 2 2 2 2 4 4 2" xfId="14744"/>
    <cellStyle name="20% - Accent1 4 2 2 2 2 4 5" xfId="14745"/>
    <cellStyle name="20% - Accent1 4 2 2 2 2 4 6" xfId="14746"/>
    <cellStyle name="20% - Accent1 4 2 2 2 2 5" xfId="14747"/>
    <cellStyle name="20% - Accent1 4 2 2 2 2 5 2" xfId="14748"/>
    <cellStyle name="20% - Accent1 4 2 2 2 2 5 2 2" xfId="14749"/>
    <cellStyle name="20% - Accent1 4 2 2 2 2 5 2 3" xfId="14750"/>
    <cellStyle name="20% - Accent1 4 2 2 2 2 5 3" xfId="14751"/>
    <cellStyle name="20% - Accent1 4 2 2 2 2 5 3 2" xfId="14752"/>
    <cellStyle name="20% - Accent1 4 2 2 2 2 5 4" xfId="14753"/>
    <cellStyle name="20% - Accent1 4 2 2 2 2 5 5" xfId="14754"/>
    <cellStyle name="20% - Accent1 4 2 2 2 2 6" xfId="14755"/>
    <cellStyle name="20% - Accent1 4 2 2 2 2 6 2" xfId="14756"/>
    <cellStyle name="20% - Accent1 4 2 2 2 2 6 3" xfId="14757"/>
    <cellStyle name="20% - Accent1 4 2 2 2 2 7" xfId="14758"/>
    <cellStyle name="20% - Accent1 4 2 2 2 2 7 2" xfId="14759"/>
    <cellStyle name="20% - Accent1 4 2 2 2 2 7 3" xfId="14760"/>
    <cellStyle name="20% - Accent1 4 2 2 2 2 8" xfId="14761"/>
    <cellStyle name="20% - Accent1 4 2 2 2 2 8 2" xfId="14762"/>
    <cellStyle name="20% - Accent1 4 2 2 2 2 9" xfId="14763"/>
    <cellStyle name="20% - Accent1 4 2 2 2 3" xfId="194"/>
    <cellStyle name="20% - Accent1 4 2 2 2 3 2" xfId="14764"/>
    <cellStyle name="20% - Accent1 4 2 2 2 3 2 2" xfId="14765"/>
    <cellStyle name="20% - Accent1 4 2 2 2 3 2 2 2" xfId="14766"/>
    <cellStyle name="20% - Accent1 4 2 2 2 3 2 2 3" xfId="14767"/>
    <cellStyle name="20% - Accent1 4 2 2 2 3 2 3" xfId="14768"/>
    <cellStyle name="20% - Accent1 4 2 2 2 3 2 3 2" xfId="14769"/>
    <cellStyle name="20% - Accent1 4 2 2 2 3 2 3 3" xfId="14770"/>
    <cellStyle name="20% - Accent1 4 2 2 2 3 2 4" xfId="14771"/>
    <cellStyle name="20% - Accent1 4 2 2 2 3 2 4 2" xfId="14772"/>
    <cellStyle name="20% - Accent1 4 2 2 2 3 2 5" xfId="14773"/>
    <cellStyle name="20% - Accent1 4 2 2 2 3 2 6" xfId="14774"/>
    <cellStyle name="20% - Accent1 4 2 2 2 3 3" xfId="14775"/>
    <cellStyle name="20% - Accent1 4 2 2 2 3 3 2" xfId="14776"/>
    <cellStyle name="20% - Accent1 4 2 2 2 3 3 2 2" xfId="14777"/>
    <cellStyle name="20% - Accent1 4 2 2 2 3 3 2 3" xfId="14778"/>
    <cellStyle name="20% - Accent1 4 2 2 2 3 3 3" xfId="14779"/>
    <cellStyle name="20% - Accent1 4 2 2 2 3 3 3 2" xfId="14780"/>
    <cellStyle name="20% - Accent1 4 2 2 2 3 3 3 3" xfId="14781"/>
    <cellStyle name="20% - Accent1 4 2 2 2 3 3 4" xfId="14782"/>
    <cellStyle name="20% - Accent1 4 2 2 2 3 3 4 2" xfId="14783"/>
    <cellStyle name="20% - Accent1 4 2 2 2 3 3 5" xfId="14784"/>
    <cellStyle name="20% - Accent1 4 2 2 2 3 3 6" xfId="14785"/>
    <cellStyle name="20% - Accent1 4 2 2 2 3 4" xfId="14786"/>
    <cellStyle name="20% - Accent1 4 2 2 2 3 4 2" xfId="14787"/>
    <cellStyle name="20% - Accent1 4 2 2 2 3 4 2 2" xfId="14788"/>
    <cellStyle name="20% - Accent1 4 2 2 2 3 4 2 3" xfId="14789"/>
    <cellStyle name="20% - Accent1 4 2 2 2 3 4 3" xfId="14790"/>
    <cellStyle name="20% - Accent1 4 2 2 2 3 4 3 2" xfId="14791"/>
    <cellStyle name="20% - Accent1 4 2 2 2 3 4 4" xfId="14792"/>
    <cellStyle name="20% - Accent1 4 2 2 2 3 4 5" xfId="14793"/>
    <cellStyle name="20% - Accent1 4 2 2 2 3 5" xfId="14794"/>
    <cellStyle name="20% - Accent1 4 2 2 2 3 5 2" xfId="14795"/>
    <cellStyle name="20% - Accent1 4 2 2 2 3 5 3" xfId="14796"/>
    <cellStyle name="20% - Accent1 4 2 2 2 3 6" xfId="14797"/>
    <cellStyle name="20% - Accent1 4 2 2 2 3 6 2" xfId="14798"/>
    <cellStyle name="20% - Accent1 4 2 2 2 3 6 3" xfId="14799"/>
    <cellStyle name="20% - Accent1 4 2 2 2 3 7" xfId="14800"/>
    <cellStyle name="20% - Accent1 4 2 2 2 3 7 2" xfId="14801"/>
    <cellStyle name="20% - Accent1 4 2 2 2 3 8" xfId="14802"/>
    <cellStyle name="20% - Accent1 4 2 2 2 3 9" xfId="14803"/>
    <cellStyle name="20% - Accent1 4 2 2 2 4" xfId="14804"/>
    <cellStyle name="20% - Accent1 4 2 2 2 4 2" xfId="14805"/>
    <cellStyle name="20% - Accent1 4 2 2 2 4 2 2" xfId="14806"/>
    <cellStyle name="20% - Accent1 4 2 2 2 4 2 2 2" xfId="14807"/>
    <cellStyle name="20% - Accent1 4 2 2 2 4 2 2 3" xfId="14808"/>
    <cellStyle name="20% - Accent1 4 2 2 2 4 2 3" xfId="14809"/>
    <cellStyle name="20% - Accent1 4 2 2 2 4 2 3 2" xfId="14810"/>
    <cellStyle name="20% - Accent1 4 2 2 2 4 2 3 3" xfId="14811"/>
    <cellStyle name="20% - Accent1 4 2 2 2 4 2 4" xfId="14812"/>
    <cellStyle name="20% - Accent1 4 2 2 2 4 2 4 2" xfId="14813"/>
    <cellStyle name="20% - Accent1 4 2 2 2 4 2 5" xfId="14814"/>
    <cellStyle name="20% - Accent1 4 2 2 2 4 2 6" xfId="14815"/>
    <cellStyle name="20% - Accent1 4 2 2 2 4 3" xfId="14816"/>
    <cellStyle name="20% - Accent1 4 2 2 2 4 3 2" xfId="14817"/>
    <cellStyle name="20% - Accent1 4 2 2 2 4 3 2 2" xfId="14818"/>
    <cellStyle name="20% - Accent1 4 2 2 2 4 3 2 3" xfId="14819"/>
    <cellStyle name="20% - Accent1 4 2 2 2 4 3 3" xfId="14820"/>
    <cellStyle name="20% - Accent1 4 2 2 2 4 3 3 2" xfId="14821"/>
    <cellStyle name="20% - Accent1 4 2 2 2 4 3 3 3" xfId="14822"/>
    <cellStyle name="20% - Accent1 4 2 2 2 4 3 4" xfId="14823"/>
    <cellStyle name="20% - Accent1 4 2 2 2 4 3 4 2" xfId="14824"/>
    <cellStyle name="20% - Accent1 4 2 2 2 4 3 5" xfId="14825"/>
    <cellStyle name="20% - Accent1 4 2 2 2 4 3 6" xfId="14826"/>
    <cellStyle name="20% - Accent1 4 2 2 2 4 4" xfId="14827"/>
    <cellStyle name="20% - Accent1 4 2 2 2 4 4 2" xfId="14828"/>
    <cellStyle name="20% - Accent1 4 2 2 2 4 4 2 2" xfId="14829"/>
    <cellStyle name="20% - Accent1 4 2 2 2 4 4 2 3" xfId="14830"/>
    <cellStyle name="20% - Accent1 4 2 2 2 4 4 3" xfId="14831"/>
    <cellStyle name="20% - Accent1 4 2 2 2 4 4 3 2" xfId="14832"/>
    <cellStyle name="20% - Accent1 4 2 2 2 4 4 4" xfId="14833"/>
    <cellStyle name="20% - Accent1 4 2 2 2 4 4 5" xfId="14834"/>
    <cellStyle name="20% - Accent1 4 2 2 2 4 5" xfId="14835"/>
    <cellStyle name="20% - Accent1 4 2 2 2 4 5 2" xfId="14836"/>
    <cellStyle name="20% - Accent1 4 2 2 2 4 5 3" xfId="14837"/>
    <cellStyle name="20% - Accent1 4 2 2 2 4 6" xfId="14838"/>
    <cellStyle name="20% - Accent1 4 2 2 2 4 6 2" xfId="14839"/>
    <cellStyle name="20% - Accent1 4 2 2 2 4 6 3" xfId="14840"/>
    <cellStyle name="20% - Accent1 4 2 2 2 4 7" xfId="14841"/>
    <cellStyle name="20% - Accent1 4 2 2 2 4 7 2" xfId="14842"/>
    <cellStyle name="20% - Accent1 4 2 2 2 4 8" xfId="14843"/>
    <cellStyle name="20% - Accent1 4 2 2 2 4 9" xfId="14844"/>
    <cellStyle name="20% - Accent1 4 2 2 2 5" xfId="14845"/>
    <cellStyle name="20% - Accent1 4 2 2 2 5 2" xfId="14846"/>
    <cellStyle name="20% - Accent1 4 2 2 2 5 2 2" xfId="14847"/>
    <cellStyle name="20% - Accent1 4 2 2 2 5 2 3" xfId="14848"/>
    <cellStyle name="20% - Accent1 4 2 2 2 5 3" xfId="14849"/>
    <cellStyle name="20% - Accent1 4 2 2 2 5 3 2" xfId="14850"/>
    <cellStyle name="20% - Accent1 4 2 2 2 5 3 3" xfId="14851"/>
    <cellStyle name="20% - Accent1 4 2 2 2 5 4" xfId="14852"/>
    <cellStyle name="20% - Accent1 4 2 2 2 5 4 2" xfId="14853"/>
    <cellStyle name="20% - Accent1 4 2 2 2 5 5" xfId="14854"/>
    <cellStyle name="20% - Accent1 4 2 2 2 5 6" xfId="14855"/>
    <cellStyle name="20% - Accent1 4 2 2 2 6" xfId="14856"/>
    <cellStyle name="20% - Accent1 4 2 2 2 6 2" xfId="14857"/>
    <cellStyle name="20% - Accent1 4 2 2 2 6 2 2" xfId="14858"/>
    <cellStyle name="20% - Accent1 4 2 2 2 6 2 3" xfId="14859"/>
    <cellStyle name="20% - Accent1 4 2 2 2 6 3" xfId="14860"/>
    <cellStyle name="20% - Accent1 4 2 2 2 6 3 2" xfId="14861"/>
    <cellStyle name="20% - Accent1 4 2 2 2 6 3 3" xfId="14862"/>
    <cellStyle name="20% - Accent1 4 2 2 2 6 4" xfId="14863"/>
    <cellStyle name="20% - Accent1 4 2 2 2 6 4 2" xfId="14864"/>
    <cellStyle name="20% - Accent1 4 2 2 2 6 5" xfId="14865"/>
    <cellStyle name="20% - Accent1 4 2 2 2 6 6" xfId="14866"/>
    <cellStyle name="20% - Accent1 4 2 2 2 7" xfId="14867"/>
    <cellStyle name="20% - Accent1 4 2 2 2 7 2" xfId="14868"/>
    <cellStyle name="20% - Accent1 4 2 2 2 7 2 2" xfId="14869"/>
    <cellStyle name="20% - Accent1 4 2 2 2 7 2 3" xfId="14870"/>
    <cellStyle name="20% - Accent1 4 2 2 2 7 3" xfId="14871"/>
    <cellStyle name="20% - Accent1 4 2 2 2 7 3 2" xfId="14872"/>
    <cellStyle name="20% - Accent1 4 2 2 2 7 4" xfId="14873"/>
    <cellStyle name="20% - Accent1 4 2 2 2 7 5" xfId="14874"/>
    <cellStyle name="20% - Accent1 4 2 2 2 8" xfId="14875"/>
    <cellStyle name="20% - Accent1 4 2 2 2 8 2" xfId="14876"/>
    <cellStyle name="20% - Accent1 4 2 2 2 8 3" xfId="14877"/>
    <cellStyle name="20% - Accent1 4 2 2 2 9" xfId="14878"/>
    <cellStyle name="20% - Accent1 4 2 2 2 9 2" xfId="14879"/>
    <cellStyle name="20% - Accent1 4 2 2 2 9 3" xfId="14880"/>
    <cellStyle name="20% - Accent1 4 2 2 3" xfId="195"/>
    <cellStyle name="20% - Accent1 4 2 2 3 10" xfId="14881"/>
    <cellStyle name="20% - Accent1 4 2 2 3 2" xfId="196"/>
    <cellStyle name="20% - Accent1 4 2 2 3 2 2" xfId="14882"/>
    <cellStyle name="20% - Accent1 4 2 2 3 2 2 2" xfId="14883"/>
    <cellStyle name="20% - Accent1 4 2 2 3 2 2 2 2" xfId="14884"/>
    <cellStyle name="20% - Accent1 4 2 2 3 2 2 2 3" xfId="14885"/>
    <cellStyle name="20% - Accent1 4 2 2 3 2 2 3" xfId="14886"/>
    <cellStyle name="20% - Accent1 4 2 2 3 2 2 3 2" xfId="14887"/>
    <cellStyle name="20% - Accent1 4 2 2 3 2 2 3 3" xfId="14888"/>
    <cellStyle name="20% - Accent1 4 2 2 3 2 2 4" xfId="14889"/>
    <cellStyle name="20% - Accent1 4 2 2 3 2 2 4 2" xfId="14890"/>
    <cellStyle name="20% - Accent1 4 2 2 3 2 2 5" xfId="14891"/>
    <cellStyle name="20% - Accent1 4 2 2 3 2 2 6" xfId="14892"/>
    <cellStyle name="20% - Accent1 4 2 2 3 2 3" xfId="14893"/>
    <cellStyle name="20% - Accent1 4 2 2 3 2 3 2" xfId="14894"/>
    <cellStyle name="20% - Accent1 4 2 2 3 2 3 2 2" xfId="14895"/>
    <cellStyle name="20% - Accent1 4 2 2 3 2 3 2 3" xfId="14896"/>
    <cellStyle name="20% - Accent1 4 2 2 3 2 3 3" xfId="14897"/>
    <cellStyle name="20% - Accent1 4 2 2 3 2 3 3 2" xfId="14898"/>
    <cellStyle name="20% - Accent1 4 2 2 3 2 3 3 3" xfId="14899"/>
    <cellStyle name="20% - Accent1 4 2 2 3 2 3 4" xfId="14900"/>
    <cellStyle name="20% - Accent1 4 2 2 3 2 3 4 2" xfId="14901"/>
    <cellStyle name="20% - Accent1 4 2 2 3 2 3 5" xfId="14902"/>
    <cellStyle name="20% - Accent1 4 2 2 3 2 3 6" xfId="14903"/>
    <cellStyle name="20% - Accent1 4 2 2 3 2 4" xfId="14904"/>
    <cellStyle name="20% - Accent1 4 2 2 3 2 4 2" xfId="14905"/>
    <cellStyle name="20% - Accent1 4 2 2 3 2 4 2 2" xfId="14906"/>
    <cellStyle name="20% - Accent1 4 2 2 3 2 4 2 3" xfId="14907"/>
    <cellStyle name="20% - Accent1 4 2 2 3 2 4 3" xfId="14908"/>
    <cellStyle name="20% - Accent1 4 2 2 3 2 4 3 2" xfId="14909"/>
    <cellStyle name="20% - Accent1 4 2 2 3 2 4 4" xfId="14910"/>
    <cellStyle name="20% - Accent1 4 2 2 3 2 4 5" xfId="14911"/>
    <cellStyle name="20% - Accent1 4 2 2 3 2 5" xfId="14912"/>
    <cellStyle name="20% - Accent1 4 2 2 3 2 5 2" xfId="14913"/>
    <cellStyle name="20% - Accent1 4 2 2 3 2 5 3" xfId="14914"/>
    <cellStyle name="20% - Accent1 4 2 2 3 2 6" xfId="14915"/>
    <cellStyle name="20% - Accent1 4 2 2 3 2 6 2" xfId="14916"/>
    <cellStyle name="20% - Accent1 4 2 2 3 2 6 3" xfId="14917"/>
    <cellStyle name="20% - Accent1 4 2 2 3 2 7" xfId="14918"/>
    <cellStyle name="20% - Accent1 4 2 2 3 2 7 2" xfId="14919"/>
    <cellStyle name="20% - Accent1 4 2 2 3 2 8" xfId="14920"/>
    <cellStyle name="20% - Accent1 4 2 2 3 2 9" xfId="14921"/>
    <cellStyle name="20% - Accent1 4 2 2 3 3" xfId="14922"/>
    <cellStyle name="20% - Accent1 4 2 2 3 3 2" xfId="14923"/>
    <cellStyle name="20% - Accent1 4 2 2 3 3 2 2" xfId="14924"/>
    <cellStyle name="20% - Accent1 4 2 2 3 3 2 3" xfId="14925"/>
    <cellStyle name="20% - Accent1 4 2 2 3 3 3" xfId="14926"/>
    <cellStyle name="20% - Accent1 4 2 2 3 3 3 2" xfId="14927"/>
    <cellStyle name="20% - Accent1 4 2 2 3 3 3 3" xfId="14928"/>
    <cellStyle name="20% - Accent1 4 2 2 3 3 4" xfId="14929"/>
    <cellStyle name="20% - Accent1 4 2 2 3 3 4 2" xfId="14930"/>
    <cellStyle name="20% - Accent1 4 2 2 3 3 5" xfId="14931"/>
    <cellStyle name="20% - Accent1 4 2 2 3 3 6" xfId="14932"/>
    <cellStyle name="20% - Accent1 4 2 2 3 4" xfId="14933"/>
    <cellStyle name="20% - Accent1 4 2 2 3 4 2" xfId="14934"/>
    <cellStyle name="20% - Accent1 4 2 2 3 4 2 2" xfId="14935"/>
    <cellStyle name="20% - Accent1 4 2 2 3 4 2 3" xfId="14936"/>
    <cellStyle name="20% - Accent1 4 2 2 3 4 3" xfId="14937"/>
    <cellStyle name="20% - Accent1 4 2 2 3 4 3 2" xfId="14938"/>
    <cellStyle name="20% - Accent1 4 2 2 3 4 3 3" xfId="14939"/>
    <cellStyle name="20% - Accent1 4 2 2 3 4 4" xfId="14940"/>
    <cellStyle name="20% - Accent1 4 2 2 3 4 4 2" xfId="14941"/>
    <cellStyle name="20% - Accent1 4 2 2 3 4 5" xfId="14942"/>
    <cellStyle name="20% - Accent1 4 2 2 3 4 6" xfId="14943"/>
    <cellStyle name="20% - Accent1 4 2 2 3 5" xfId="14944"/>
    <cellStyle name="20% - Accent1 4 2 2 3 5 2" xfId="14945"/>
    <cellStyle name="20% - Accent1 4 2 2 3 5 2 2" xfId="14946"/>
    <cellStyle name="20% - Accent1 4 2 2 3 5 2 3" xfId="14947"/>
    <cellStyle name="20% - Accent1 4 2 2 3 5 3" xfId="14948"/>
    <cellStyle name="20% - Accent1 4 2 2 3 5 3 2" xfId="14949"/>
    <cellStyle name="20% - Accent1 4 2 2 3 5 4" xfId="14950"/>
    <cellStyle name="20% - Accent1 4 2 2 3 5 5" xfId="14951"/>
    <cellStyle name="20% - Accent1 4 2 2 3 6" xfId="14952"/>
    <cellStyle name="20% - Accent1 4 2 2 3 6 2" xfId="14953"/>
    <cellStyle name="20% - Accent1 4 2 2 3 6 3" xfId="14954"/>
    <cellStyle name="20% - Accent1 4 2 2 3 7" xfId="14955"/>
    <cellStyle name="20% - Accent1 4 2 2 3 7 2" xfId="14956"/>
    <cellStyle name="20% - Accent1 4 2 2 3 7 3" xfId="14957"/>
    <cellStyle name="20% - Accent1 4 2 2 3 8" xfId="14958"/>
    <cellStyle name="20% - Accent1 4 2 2 3 8 2" xfId="14959"/>
    <cellStyle name="20% - Accent1 4 2 2 3 9" xfId="14960"/>
    <cellStyle name="20% - Accent1 4 2 2 4" xfId="197"/>
    <cellStyle name="20% - Accent1 4 2 2 4 2" xfId="14961"/>
    <cellStyle name="20% - Accent1 4 2 2 4 2 2" xfId="14962"/>
    <cellStyle name="20% - Accent1 4 2 2 4 2 2 2" xfId="14963"/>
    <cellStyle name="20% - Accent1 4 2 2 4 2 2 3" xfId="14964"/>
    <cellStyle name="20% - Accent1 4 2 2 4 2 3" xfId="14965"/>
    <cellStyle name="20% - Accent1 4 2 2 4 2 3 2" xfId="14966"/>
    <cellStyle name="20% - Accent1 4 2 2 4 2 3 3" xfId="14967"/>
    <cellStyle name="20% - Accent1 4 2 2 4 2 4" xfId="14968"/>
    <cellStyle name="20% - Accent1 4 2 2 4 2 4 2" xfId="14969"/>
    <cellStyle name="20% - Accent1 4 2 2 4 2 5" xfId="14970"/>
    <cellStyle name="20% - Accent1 4 2 2 4 2 6" xfId="14971"/>
    <cellStyle name="20% - Accent1 4 2 2 4 3" xfId="14972"/>
    <cellStyle name="20% - Accent1 4 2 2 4 3 2" xfId="14973"/>
    <cellStyle name="20% - Accent1 4 2 2 4 3 2 2" xfId="14974"/>
    <cellStyle name="20% - Accent1 4 2 2 4 3 2 3" xfId="14975"/>
    <cellStyle name="20% - Accent1 4 2 2 4 3 3" xfId="14976"/>
    <cellStyle name="20% - Accent1 4 2 2 4 3 3 2" xfId="14977"/>
    <cellStyle name="20% - Accent1 4 2 2 4 3 3 3" xfId="14978"/>
    <cellStyle name="20% - Accent1 4 2 2 4 3 4" xfId="14979"/>
    <cellStyle name="20% - Accent1 4 2 2 4 3 4 2" xfId="14980"/>
    <cellStyle name="20% - Accent1 4 2 2 4 3 5" xfId="14981"/>
    <cellStyle name="20% - Accent1 4 2 2 4 3 6" xfId="14982"/>
    <cellStyle name="20% - Accent1 4 2 2 4 4" xfId="14983"/>
    <cellStyle name="20% - Accent1 4 2 2 4 4 2" xfId="14984"/>
    <cellStyle name="20% - Accent1 4 2 2 4 4 2 2" xfId="14985"/>
    <cellStyle name="20% - Accent1 4 2 2 4 4 2 3" xfId="14986"/>
    <cellStyle name="20% - Accent1 4 2 2 4 4 3" xfId="14987"/>
    <cellStyle name="20% - Accent1 4 2 2 4 4 3 2" xfId="14988"/>
    <cellStyle name="20% - Accent1 4 2 2 4 4 4" xfId="14989"/>
    <cellStyle name="20% - Accent1 4 2 2 4 4 5" xfId="14990"/>
    <cellStyle name="20% - Accent1 4 2 2 4 5" xfId="14991"/>
    <cellStyle name="20% - Accent1 4 2 2 4 5 2" xfId="14992"/>
    <cellStyle name="20% - Accent1 4 2 2 4 5 3" xfId="14993"/>
    <cellStyle name="20% - Accent1 4 2 2 4 6" xfId="14994"/>
    <cellStyle name="20% - Accent1 4 2 2 4 6 2" xfId="14995"/>
    <cellStyle name="20% - Accent1 4 2 2 4 6 3" xfId="14996"/>
    <cellStyle name="20% - Accent1 4 2 2 4 7" xfId="14997"/>
    <cellStyle name="20% - Accent1 4 2 2 4 7 2" xfId="14998"/>
    <cellStyle name="20% - Accent1 4 2 2 4 8" xfId="14999"/>
    <cellStyle name="20% - Accent1 4 2 2 4 9" xfId="15000"/>
    <cellStyle name="20% - Accent1 4 2 2 5" xfId="15001"/>
    <cellStyle name="20% - Accent1 4 2 2 5 2" xfId="15002"/>
    <cellStyle name="20% - Accent1 4 2 2 5 2 2" xfId="15003"/>
    <cellStyle name="20% - Accent1 4 2 2 5 2 2 2" xfId="15004"/>
    <cellStyle name="20% - Accent1 4 2 2 5 2 2 3" xfId="15005"/>
    <cellStyle name="20% - Accent1 4 2 2 5 2 3" xfId="15006"/>
    <cellStyle name="20% - Accent1 4 2 2 5 2 3 2" xfId="15007"/>
    <cellStyle name="20% - Accent1 4 2 2 5 2 3 3" xfId="15008"/>
    <cellStyle name="20% - Accent1 4 2 2 5 2 4" xfId="15009"/>
    <cellStyle name="20% - Accent1 4 2 2 5 2 4 2" xfId="15010"/>
    <cellStyle name="20% - Accent1 4 2 2 5 2 5" xfId="15011"/>
    <cellStyle name="20% - Accent1 4 2 2 5 2 6" xfId="15012"/>
    <cellStyle name="20% - Accent1 4 2 2 5 3" xfId="15013"/>
    <cellStyle name="20% - Accent1 4 2 2 5 3 2" xfId="15014"/>
    <cellStyle name="20% - Accent1 4 2 2 5 3 2 2" xfId="15015"/>
    <cellStyle name="20% - Accent1 4 2 2 5 3 2 3" xfId="15016"/>
    <cellStyle name="20% - Accent1 4 2 2 5 3 3" xfId="15017"/>
    <cellStyle name="20% - Accent1 4 2 2 5 3 3 2" xfId="15018"/>
    <cellStyle name="20% - Accent1 4 2 2 5 3 3 3" xfId="15019"/>
    <cellStyle name="20% - Accent1 4 2 2 5 3 4" xfId="15020"/>
    <cellStyle name="20% - Accent1 4 2 2 5 3 4 2" xfId="15021"/>
    <cellStyle name="20% - Accent1 4 2 2 5 3 5" xfId="15022"/>
    <cellStyle name="20% - Accent1 4 2 2 5 3 6" xfId="15023"/>
    <cellStyle name="20% - Accent1 4 2 2 5 4" xfId="15024"/>
    <cellStyle name="20% - Accent1 4 2 2 5 4 2" xfId="15025"/>
    <cellStyle name="20% - Accent1 4 2 2 5 4 2 2" xfId="15026"/>
    <cellStyle name="20% - Accent1 4 2 2 5 4 2 3" xfId="15027"/>
    <cellStyle name="20% - Accent1 4 2 2 5 4 3" xfId="15028"/>
    <cellStyle name="20% - Accent1 4 2 2 5 4 3 2" xfId="15029"/>
    <cellStyle name="20% - Accent1 4 2 2 5 4 4" xfId="15030"/>
    <cellStyle name="20% - Accent1 4 2 2 5 4 5" xfId="15031"/>
    <cellStyle name="20% - Accent1 4 2 2 5 5" xfId="15032"/>
    <cellStyle name="20% - Accent1 4 2 2 5 5 2" xfId="15033"/>
    <cellStyle name="20% - Accent1 4 2 2 5 5 3" xfId="15034"/>
    <cellStyle name="20% - Accent1 4 2 2 5 6" xfId="15035"/>
    <cellStyle name="20% - Accent1 4 2 2 5 6 2" xfId="15036"/>
    <cellStyle name="20% - Accent1 4 2 2 5 6 3" xfId="15037"/>
    <cellStyle name="20% - Accent1 4 2 2 5 7" xfId="15038"/>
    <cellStyle name="20% - Accent1 4 2 2 5 7 2" xfId="15039"/>
    <cellStyle name="20% - Accent1 4 2 2 5 8" xfId="15040"/>
    <cellStyle name="20% - Accent1 4 2 2 5 9" xfId="15041"/>
    <cellStyle name="20% - Accent1 4 2 2 6" xfId="15042"/>
    <cellStyle name="20% - Accent1 4 2 2 6 2" xfId="15043"/>
    <cellStyle name="20% - Accent1 4 2 2 6 2 2" xfId="15044"/>
    <cellStyle name="20% - Accent1 4 2 2 6 2 3" xfId="15045"/>
    <cellStyle name="20% - Accent1 4 2 2 6 3" xfId="15046"/>
    <cellStyle name="20% - Accent1 4 2 2 6 3 2" xfId="15047"/>
    <cellStyle name="20% - Accent1 4 2 2 6 3 3" xfId="15048"/>
    <cellStyle name="20% - Accent1 4 2 2 6 4" xfId="15049"/>
    <cellStyle name="20% - Accent1 4 2 2 6 4 2" xfId="15050"/>
    <cellStyle name="20% - Accent1 4 2 2 6 5" xfId="15051"/>
    <cellStyle name="20% - Accent1 4 2 2 6 6" xfId="15052"/>
    <cellStyle name="20% - Accent1 4 2 2 7" xfId="15053"/>
    <cellStyle name="20% - Accent1 4 2 2 7 2" xfId="15054"/>
    <cellStyle name="20% - Accent1 4 2 2 7 2 2" xfId="15055"/>
    <cellStyle name="20% - Accent1 4 2 2 7 2 3" xfId="15056"/>
    <cellStyle name="20% - Accent1 4 2 2 7 3" xfId="15057"/>
    <cellStyle name="20% - Accent1 4 2 2 7 3 2" xfId="15058"/>
    <cellStyle name="20% - Accent1 4 2 2 7 3 3" xfId="15059"/>
    <cellStyle name="20% - Accent1 4 2 2 7 4" xfId="15060"/>
    <cellStyle name="20% - Accent1 4 2 2 7 4 2" xfId="15061"/>
    <cellStyle name="20% - Accent1 4 2 2 7 5" xfId="15062"/>
    <cellStyle name="20% - Accent1 4 2 2 7 6" xfId="15063"/>
    <cellStyle name="20% - Accent1 4 2 2 8" xfId="15064"/>
    <cellStyle name="20% - Accent1 4 2 2 8 2" xfId="15065"/>
    <cellStyle name="20% - Accent1 4 2 2 8 2 2" xfId="15066"/>
    <cellStyle name="20% - Accent1 4 2 2 8 2 3" xfId="15067"/>
    <cellStyle name="20% - Accent1 4 2 2 8 3" xfId="15068"/>
    <cellStyle name="20% - Accent1 4 2 2 8 3 2" xfId="15069"/>
    <cellStyle name="20% - Accent1 4 2 2 8 4" xfId="15070"/>
    <cellStyle name="20% - Accent1 4 2 2 8 5" xfId="15071"/>
    <cellStyle name="20% - Accent1 4 2 2 9" xfId="15072"/>
    <cellStyle name="20% - Accent1 4 2 2 9 2" xfId="15073"/>
    <cellStyle name="20% - Accent1 4 2 2 9 3" xfId="15074"/>
    <cellStyle name="20% - Accent1 4 2 3" xfId="198"/>
    <cellStyle name="20% - Accent1 4 2 3 10" xfId="15075"/>
    <cellStyle name="20% - Accent1 4 2 3 10 2" xfId="15076"/>
    <cellStyle name="20% - Accent1 4 2 3 11" xfId="15077"/>
    <cellStyle name="20% - Accent1 4 2 3 12" xfId="15078"/>
    <cellStyle name="20% - Accent1 4 2 3 2" xfId="199"/>
    <cellStyle name="20% - Accent1 4 2 3 2 10" xfId="15079"/>
    <cellStyle name="20% - Accent1 4 2 3 2 2" xfId="200"/>
    <cellStyle name="20% - Accent1 4 2 3 2 2 2" xfId="15080"/>
    <cellStyle name="20% - Accent1 4 2 3 2 2 2 2" xfId="15081"/>
    <cellStyle name="20% - Accent1 4 2 3 2 2 2 2 2" xfId="15082"/>
    <cellStyle name="20% - Accent1 4 2 3 2 2 2 2 3" xfId="15083"/>
    <cellStyle name="20% - Accent1 4 2 3 2 2 2 3" xfId="15084"/>
    <cellStyle name="20% - Accent1 4 2 3 2 2 2 3 2" xfId="15085"/>
    <cellStyle name="20% - Accent1 4 2 3 2 2 2 3 3" xfId="15086"/>
    <cellStyle name="20% - Accent1 4 2 3 2 2 2 4" xfId="15087"/>
    <cellStyle name="20% - Accent1 4 2 3 2 2 2 4 2" xfId="15088"/>
    <cellStyle name="20% - Accent1 4 2 3 2 2 2 5" xfId="15089"/>
    <cellStyle name="20% - Accent1 4 2 3 2 2 2 6" xfId="15090"/>
    <cellStyle name="20% - Accent1 4 2 3 2 2 3" xfId="15091"/>
    <cellStyle name="20% - Accent1 4 2 3 2 2 3 2" xfId="15092"/>
    <cellStyle name="20% - Accent1 4 2 3 2 2 3 2 2" xfId="15093"/>
    <cellStyle name="20% - Accent1 4 2 3 2 2 3 2 3" xfId="15094"/>
    <cellStyle name="20% - Accent1 4 2 3 2 2 3 3" xfId="15095"/>
    <cellStyle name="20% - Accent1 4 2 3 2 2 3 3 2" xfId="15096"/>
    <cellStyle name="20% - Accent1 4 2 3 2 2 3 3 3" xfId="15097"/>
    <cellStyle name="20% - Accent1 4 2 3 2 2 3 4" xfId="15098"/>
    <cellStyle name="20% - Accent1 4 2 3 2 2 3 4 2" xfId="15099"/>
    <cellStyle name="20% - Accent1 4 2 3 2 2 3 5" xfId="15100"/>
    <cellStyle name="20% - Accent1 4 2 3 2 2 3 6" xfId="15101"/>
    <cellStyle name="20% - Accent1 4 2 3 2 2 4" xfId="15102"/>
    <cellStyle name="20% - Accent1 4 2 3 2 2 4 2" xfId="15103"/>
    <cellStyle name="20% - Accent1 4 2 3 2 2 4 2 2" xfId="15104"/>
    <cellStyle name="20% - Accent1 4 2 3 2 2 4 2 3" xfId="15105"/>
    <cellStyle name="20% - Accent1 4 2 3 2 2 4 3" xfId="15106"/>
    <cellStyle name="20% - Accent1 4 2 3 2 2 4 3 2" xfId="15107"/>
    <cellStyle name="20% - Accent1 4 2 3 2 2 4 4" xfId="15108"/>
    <cellStyle name="20% - Accent1 4 2 3 2 2 4 5" xfId="15109"/>
    <cellStyle name="20% - Accent1 4 2 3 2 2 5" xfId="15110"/>
    <cellStyle name="20% - Accent1 4 2 3 2 2 5 2" xfId="15111"/>
    <cellStyle name="20% - Accent1 4 2 3 2 2 5 3" xfId="15112"/>
    <cellStyle name="20% - Accent1 4 2 3 2 2 6" xfId="15113"/>
    <cellStyle name="20% - Accent1 4 2 3 2 2 6 2" xfId="15114"/>
    <cellStyle name="20% - Accent1 4 2 3 2 2 6 3" xfId="15115"/>
    <cellStyle name="20% - Accent1 4 2 3 2 2 7" xfId="15116"/>
    <cellStyle name="20% - Accent1 4 2 3 2 2 7 2" xfId="15117"/>
    <cellStyle name="20% - Accent1 4 2 3 2 2 8" xfId="15118"/>
    <cellStyle name="20% - Accent1 4 2 3 2 2 9" xfId="15119"/>
    <cellStyle name="20% - Accent1 4 2 3 2 3" xfId="15120"/>
    <cellStyle name="20% - Accent1 4 2 3 2 3 2" xfId="15121"/>
    <cellStyle name="20% - Accent1 4 2 3 2 3 2 2" xfId="15122"/>
    <cellStyle name="20% - Accent1 4 2 3 2 3 2 3" xfId="15123"/>
    <cellStyle name="20% - Accent1 4 2 3 2 3 3" xfId="15124"/>
    <cellStyle name="20% - Accent1 4 2 3 2 3 3 2" xfId="15125"/>
    <cellStyle name="20% - Accent1 4 2 3 2 3 3 3" xfId="15126"/>
    <cellStyle name="20% - Accent1 4 2 3 2 3 4" xfId="15127"/>
    <cellStyle name="20% - Accent1 4 2 3 2 3 4 2" xfId="15128"/>
    <cellStyle name="20% - Accent1 4 2 3 2 3 5" xfId="15129"/>
    <cellStyle name="20% - Accent1 4 2 3 2 3 6" xfId="15130"/>
    <cellStyle name="20% - Accent1 4 2 3 2 4" xfId="15131"/>
    <cellStyle name="20% - Accent1 4 2 3 2 4 2" xfId="15132"/>
    <cellStyle name="20% - Accent1 4 2 3 2 4 2 2" xfId="15133"/>
    <cellStyle name="20% - Accent1 4 2 3 2 4 2 3" xfId="15134"/>
    <cellStyle name="20% - Accent1 4 2 3 2 4 3" xfId="15135"/>
    <cellStyle name="20% - Accent1 4 2 3 2 4 3 2" xfId="15136"/>
    <cellStyle name="20% - Accent1 4 2 3 2 4 3 3" xfId="15137"/>
    <cellStyle name="20% - Accent1 4 2 3 2 4 4" xfId="15138"/>
    <cellStyle name="20% - Accent1 4 2 3 2 4 4 2" xfId="15139"/>
    <cellStyle name="20% - Accent1 4 2 3 2 4 5" xfId="15140"/>
    <cellStyle name="20% - Accent1 4 2 3 2 4 6" xfId="15141"/>
    <cellStyle name="20% - Accent1 4 2 3 2 5" xfId="15142"/>
    <cellStyle name="20% - Accent1 4 2 3 2 5 2" xfId="15143"/>
    <cellStyle name="20% - Accent1 4 2 3 2 5 2 2" xfId="15144"/>
    <cellStyle name="20% - Accent1 4 2 3 2 5 2 3" xfId="15145"/>
    <cellStyle name="20% - Accent1 4 2 3 2 5 3" xfId="15146"/>
    <cellStyle name="20% - Accent1 4 2 3 2 5 3 2" xfId="15147"/>
    <cellStyle name="20% - Accent1 4 2 3 2 5 4" xfId="15148"/>
    <cellStyle name="20% - Accent1 4 2 3 2 5 5" xfId="15149"/>
    <cellStyle name="20% - Accent1 4 2 3 2 6" xfId="15150"/>
    <cellStyle name="20% - Accent1 4 2 3 2 6 2" xfId="15151"/>
    <cellStyle name="20% - Accent1 4 2 3 2 6 3" xfId="15152"/>
    <cellStyle name="20% - Accent1 4 2 3 2 7" xfId="15153"/>
    <cellStyle name="20% - Accent1 4 2 3 2 7 2" xfId="15154"/>
    <cellStyle name="20% - Accent1 4 2 3 2 7 3" xfId="15155"/>
    <cellStyle name="20% - Accent1 4 2 3 2 8" xfId="15156"/>
    <cellStyle name="20% - Accent1 4 2 3 2 8 2" xfId="15157"/>
    <cellStyle name="20% - Accent1 4 2 3 2 9" xfId="15158"/>
    <cellStyle name="20% - Accent1 4 2 3 3" xfId="201"/>
    <cellStyle name="20% - Accent1 4 2 3 3 2" xfId="15159"/>
    <cellStyle name="20% - Accent1 4 2 3 3 2 2" xfId="15160"/>
    <cellStyle name="20% - Accent1 4 2 3 3 2 2 2" xfId="15161"/>
    <cellStyle name="20% - Accent1 4 2 3 3 2 2 3" xfId="15162"/>
    <cellStyle name="20% - Accent1 4 2 3 3 2 3" xfId="15163"/>
    <cellStyle name="20% - Accent1 4 2 3 3 2 3 2" xfId="15164"/>
    <cellStyle name="20% - Accent1 4 2 3 3 2 3 3" xfId="15165"/>
    <cellStyle name="20% - Accent1 4 2 3 3 2 4" xfId="15166"/>
    <cellStyle name="20% - Accent1 4 2 3 3 2 4 2" xfId="15167"/>
    <cellStyle name="20% - Accent1 4 2 3 3 2 5" xfId="15168"/>
    <cellStyle name="20% - Accent1 4 2 3 3 2 6" xfId="15169"/>
    <cellStyle name="20% - Accent1 4 2 3 3 3" xfId="15170"/>
    <cellStyle name="20% - Accent1 4 2 3 3 3 2" xfId="15171"/>
    <cellStyle name="20% - Accent1 4 2 3 3 3 2 2" xfId="15172"/>
    <cellStyle name="20% - Accent1 4 2 3 3 3 2 3" xfId="15173"/>
    <cellStyle name="20% - Accent1 4 2 3 3 3 3" xfId="15174"/>
    <cellStyle name="20% - Accent1 4 2 3 3 3 3 2" xfId="15175"/>
    <cellStyle name="20% - Accent1 4 2 3 3 3 3 3" xfId="15176"/>
    <cellStyle name="20% - Accent1 4 2 3 3 3 4" xfId="15177"/>
    <cellStyle name="20% - Accent1 4 2 3 3 3 4 2" xfId="15178"/>
    <cellStyle name="20% - Accent1 4 2 3 3 3 5" xfId="15179"/>
    <cellStyle name="20% - Accent1 4 2 3 3 3 6" xfId="15180"/>
    <cellStyle name="20% - Accent1 4 2 3 3 4" xfId="15181"/>
    <cellStyle name="20% - Accent1 4 2 3 3 4 2" xfId="15182"/>
    <cellStyle name="20% - Accent1 4 2 3 3 4 2 2" xfId="15183"/>
    <cellStyle name="20% - Accent1 4 2 3 3 4 2 3" xfId="15184"/>
    <cellStyle name="20% - Accent1 4 2 3 3 4 3" xfId="15185"/>
    <cellStyle name="20% - Accent1 4 2 3 3 4 3 2" xfId="15186"/>
    <cellStyle name="20% - Accent1 4 2 3 3 4 4" xfId="15187"/>
    <cellStyle name="20% - Accent1 4 2 3 3 4 5" xfId="15188"/>
    <cellStyle name="20% - Accent1 4 2 3 3 5" xfId="15189"/>
    <cellStyle name="20% - Accent1 4 2 3 3 5 2" xfId="15190"/>
    <cellStyle name="20% - Accent1 4 2 3 3 5 3" xfId="15191"/>
    <cellStyle name="20% - Accent1 4 2 3 3 6" xfId="15192"/>
    <cellStyle name="20% - Accent1 4 2 3 3 6 2" xfId="15193"/>
    <cellStyle name="20% - Accent1 4 2 3 3 6 3" xfId="15194"/>
    <cellStyle name="20% - Accent1 4 2 3 3 7" xfId="15195"/>
    <cellStyle name="20% - Accent1 4 2 3 3 7 2" xfId="15196"/>
    <cellStyle name="20% - Accent1 4 2 3 3 8" xfId="15197"/>
    <cellStyle name="20% - Accent1 4 2 3 3 9" xfId="15198"/>
    <cellStyle name="20% - Accent1 4 2 3 4" xfId="15199"/>
    <cellStyle name="20% - Accent1 4 2 3 4 2" xfId="15200"/>
    <cellStyle name="20% - Accent1 4 2 3 4 2 2" xfId="15201"/>
    <cellStyle name="20% - Accent1 4 2 3 4 2 2 2" xfId="15202"/>
    <cellStyle name="20% - Accent1 4 2 3 4 2 2 3" xfId="15203"/>
    <cellStyle name="20% - Accent1 4 2 3 4 2 3" xfId="15204"/>
    <cellStyle name="20% - Accent1 4 2 3 4 2 3 2" xfId="15205"/>
    <cellStyle name="20% - Accent1 4 2 3 4 2 3 3" xfId="15206"/>
    <cellStyle name="20% - Accent1 4 2 3 4 2 4" xfId="15207"/>
    <cellStyle name="20% - Accent1 4 2 3 4 2 4 2" xfId="15208"/>
    <cellStyle name="20% - Accent1 4 2 3 4 2 5" xfId="15209"/>
    <cellStyle name="20% - Accent1 4 2 3 4 2 6" xfId="15210"/>
    <cellStyle name="20% - Accent1 4 2 3 4 3" xfId="15211"/>
    <cellStyle name="20% - Accent1 4 2 3 4 3 2" xfId="15212"/>
    <cellStyle name="20% - Accent1 4 2 3 4 3 2 2" xfId="15213"/>
    <cellStyle name="20% - Accent1 4 2 3 4 3 2 3" xfId="15214"/>
    <cellStyle name="20% - Accent1 4 2 3 4 3 3" xfId="15215"/>
    <cellStyle name="20% - Accent1 4 2 3 4 3 3 2" xfId="15216"/>
    <cellStyle name="20% - Accent1 4 2 3 4 3 3 3" xfId="15217"/>
    <cellStyle name="20% - Accent1 4 2 3 4 3 4" xfId="15218"/>
    <cellStyle name="20% - Accent1 4 2 3 4 3 4 2" xfId="15219"/>
    <cellStyle name="20% - Accent1 4 2 3 4 3 5" xfId="15220"/>
    <cellStyle name="20% - Accent1 4 2 3 4 3 6" xfId="15221"/>
    <cellStyle name="20% - Accent1 4 2 3 4 4" xfId="15222"/>
    <cellStyle name="20% - Accent1 4 2 3 4 4 2" xfId="15223"/>
    <cellStyle name="20% - Accent1 4 2 3 4 4 2 2" xfId="15224"/>
    <cellStyle name="20% - Accent1 4 2 3 4 4 2 3" xfId="15225"/>
    <cellStyle name="20% - Accent1 4 2 3 4 4 3" xfId="15226"/>
    <cellStyle name="20% - Accent1 4 2 3 4 4 3 2" xfId="15227"/>
    <cellStyle name="20% - Accent1 4 2 3 4 4 4" xfId="15228"/>
    <cellStyle name="20% - Accent1 4 2 3 4 4 5" xfId="15229"/>
    <cellStyle name="20% - Accent1 4 2 3 4 5" xfId="15230"/>
    <cellStyle name="20% - Accent1 4 2 3 4 5 2" xfId="15231"/>
    <cellStyle name="20% - Accent1 4 2 3 4 5 3" xfId="15232"/>
    <cellStyle name="20% - Accent1 4 2 3 4 6" xfId="15233"/>
    <cellStyle name="20% - Accent1 4 2 3 4 6 2" xfId="15234"/>
    <cellStyle name="20% - Accent1 4 2 3 4 6 3" xfId="15235"/>
    <cellStyle name="20% - Accent1 4 2 3 4 7" xfId="15236"/>
    <cellStyle name="20% - Accent1 4 2 3 4 7 2" xfId="15237"/>
    <cellStyle name="20% - Accent1 4 2 3 4 8" xfId="15238"/>
    <cellStyle name="20% - Accent1 4 2 3 4 9" xfId="15239"/>
    <cellStyle name="20% - Accent1 4 2 3 5" xfId="15240"/>
    <cellStyle name="20% - Accent1 4 2 3 5 2" xfId="15241"/>
    <cellStyle name="20% - Accent1 4 2 3 5 2 2" xfId="15242"/>
    <cellStyle name="20% - Accent1 4 2 3 5 2 3" xfId="15243"/>
    <cellStyle name="20% - Accent1 4 2 3 5 3" xfId="15244"/>
    <cellStyle name="20% - Accent1 4 2 3 5 3 2" xfId="15245"/>
    <cellStyle name="20% - Accent1 4 2 3 5 3 3" xfId="15246"/>
    <cellStyle name="20% - Accent1 4 2 3 5 4" xfId="15247"/>
    <cellStyle name="20% - Accent1 4 2 3 5 4 2" xfId="15248"/>
    <cellStyle name="20% - Accent1 4 2 3 5 5" xfId="15249"/>
    <cellStyle name="20% - Accent1 4 2 3 5 6" xfId="15250"/>
    <cellStyle name="20% - Accent1 4 2 3 6" xfId="15251"/>
    <cellStyle name="20% - Accent1 4 2 3 6 2" xfId="15252"/>
    <cellStyle name="20% - Accent1 4 2 3 6 2 2" xfId="15253"/>
    <cellStyle name="20% - Accent1 4 2 3 6 2 3" xfId="15254"/>
    <cellStyle name="20% - Accent1 4 2 3 6 3" xfId="15255"/>
    <cellStyle name="20% - Accent1 4 2 3 6 3 2" xfId="15256"/>
    <cellStyle name="20% - Accent1 4 2 3 6 3 3" xfId="15257"/>
    <cellStyle name="20% - Accent1 4 2 3 6 4" xfId="15258"/>
    <cellStyle name="20% - Accent1 4 2 3 6 4 2" xfId="15259"/>
    <cellStyle name="20% - Accent1 4 2 3 6 5" xfId="15260"/>
    <cellStyle name="20% - Accent1 4 2 3 6 6" xfId="15261"/>
    <cellStyle name="20% - Accent1 4 2 3 7" xfId="15262"/>
    <cellStyle name="20% - Accent1 4 2 3 7 2" xfId="15263"/>
    <cellStyle name="20% - Accent1 4 2 3 7 2 2" xfId="15264"/>
    <cellStyle name="20% - Accent1 4 2 3 7 2 3" xfId="15265"/>
    <cellStyle name="20% - Accent1 4 2 3 7 3" xfId="15266"/>
    <cellStyle name="20% - Accent1 4 2 3 7 3 2" xfId="15267"/>
    <cellStyle name="20% - Accent1 4 2 3 7 4" xfId="15268"/>
    <cellStyle name="20% - Accent1 4 2 3 7 5" xfId="15269"/>
    <cellStyle name="20% - Accent1 4 2 3 8" xfId="15270"/>
    <cellStyle name="20% - Accent1 4 2 3 8 2" xfId="15271"/>
    <cellStyle name="20% - Accent1 4 2 3 8 3" xfId="15272"/>
    <cellStyle name="20% - Accent1 4 2 3 9" xfId="15273"/>
    <cellStyle name="20% - Accent1 4 2 3 9 2" xfId="15274"/>
    <cellStyle name="20% - Accent1 4 2 3 9 3" xfId="15275"/>
    <cellStyle name="20% - Accent1 4 2 4" xfId="202"/>
    <cellStyle name="20% - Accent1 4 2 4 10" xfId="15276"/>
    <cellStyle name="20% - Accent1 4 2 4 2" xfId="203"/>
    <cellStyle name="20% - Accent1 4 2 4 2 2" xfId="15277"/>
    <cellStyle name="20% - Accent1 4 2 4 2 2 2" xfId="15278"/>
    <cellStyle name="20% - Accent1 4 2 4 2 2 2 2" xfId="15279"/>
    <cellStyle name="20% - Accent1 4 2 4 2 2 2 3" xfId="15280"/>
    <cellStyle name="20% - Accent1 4 2 4 2 2 3" xfId="15281"/>
    <cellStyle name="20% - Accent1 4 2 4 2 2 3 2" xfId="15282"/>
    <cellStyle name="20% - Accent1 4 2 4 2 2 3 3" xfId="15283"/>
    <cellStyle name="20% - Accent1 4 2 4 2 2 4" xfId="15284"/>
    <cellStyle name="20% - Accent1 4 2 4 2 2 4 2" xfId="15285"/>
    <cellStyle name="20% - Accent1 4 2 4 2 2 5" xfId="15286"/>
    <cellStyle name="20% - Accent1 4 2 4 2 2 6" xfId="15287"/>
    <cellStyle name="20% - Accent1 4 2 4 2 3" xfId="15288"/>
    <cellStyle name="20% - Accent1 4 2 4 2 3 2" xfId="15289"/>
    <cellStyle name="20% - Accent1 4 2 4 2 3 2 2" xfId="15290"/>
    <cellStyle name="20% - Accent1 4 2 4 2 3 2 3" xfId="15291"/>
    <cellStyle name="20% - Accent1 4 2 4 2 3 3" xfId="15292"/>
    <cellStyle name="20% - Accent1 4 2 4 2 3 3 2" xfId="15293"/>
    <cellStyle name="20% - Accent1 4 2 4 2 3 3 3" xfId="15294"/>
    <cellStyle name="20% - Accent1 4 2 4 2 3 4" xfId="15295"/>
    <cellStyle name="20% - Accent1 4 2 4 2 3 4 2" xfId="15296"/>
    <cellStyle name="20% - Accent1 4 2 4 2 3 5" xfId="15297"/>
    <cellStyle name="20% - Accent1 4 2 4 2 3 6" xfId="15298"/>
    <cellStyle name="20% - Accent1 4 2 4 2 4" xfId="15299"/>
    <cellStyle name="20% - Accent1 4 2 4 2 4 2" xfId="15300"/>
    <cellStyle name="20% - Accent1 4 2 4 2 4 2 2" xfId="15301"/>
    <cellStyle name="20% - Accent1 4 2 4 2 4 2 3" xfId="15302"/>
    <cellStyle name="20% - Accent1 4 2 4 2 4 3" xfId="15303"/>
    <cellStyle name="20% - Accent1 4 2 4 2 4 3 2" xfId="15304"/>
    <cellStyle name="20% - Accent1 4 2 4 2 4 4" xfId="15305"/>
    <cellStyle name="20% - Accent1 4 2 4 2 4 5" xfId="15306"/>
    <cellStyle name="20% - Accent1 4 2 4 2 5" xfId="15307"/>
    <cellStyle name="20% - Accent1 4 2 4 2 5 2" xfId="15308"/>
    <cellStyle name="20% - Accent1 4 2 4 2 5 3" xfId="15309"/>
    <cellStyle name="20% - Accent1 4 2 4 2 6" xfId="15310"/>
    <cellStyle name="20% - Accent1 4 2 4 2 6 2" xfId="15311"/>
    <cellStyle name="20% - Accent1 4 2 4 2 6 3" xfId="15312"/>
    <cellStyle name="20% - Accent1 4 2 4 2 7" xfId="15313"/>
    <cellStyle name="20% - Accent1 4 2 4 2 7 2" xfId="15314"/>
    <cellStyle name="20% - Accent1 4 2 4 2 8" xfId="15315"/>
    <cellStyle name="20% - Accent1 4 2 4 2 9" xfId="15316"/>
    <cellStyle name="20% - Accent1 4 2 4 3" xfId="15317"/>
    <cellStyle name="20% - Accent1 4 2 4 3 2" xfId="15318"/>
    <cellStyle name="20% - Accent1 4 2 4 3 2 2" xfId="15319"/>
    <cellStyle name="20% - Accent1 4 2 4 3 2 3" xfId="15320"/>
    <cellStyle name="20% - Accent1 4 2 4 3 3" xfId="15321"/>
    <cellStyle name="20% - Accent1 4 2 4 3 3 2" xfId="15322"/>
    <cellStyle name="20% - Accent1 4 2 4 3 3 3" xfId="15323"/>
    <cellStyle name="20% - Accent1 4 2 4 3 4" xfId="15324"/>
    <cellStyle name="20% - Accent1 4 2 4 3 4 2" xfId="15325"/>
    <cellStyle name="20% - Accent1 4 2 4 3 5" xfId="15326"/>
    <cellStyle name="20% - Accent1 4 2 4 3 6" xfId="15327"/>
    <cellStyle name="20% - Accent1 4 2 4 4" xfId="15328"/>
    <cellStyle name="20% - Accent1 4 2 4 4 2" xfId="15329"/>
    <cellStyle name="20% - Accent1 4 2 4 4 2 2" xfId="15330"/>
    <cellStyle name="20% - Accent1 4 2 4 4 2 3" xfId="15331"/>
    <cellStyle name="20% - Accent1 4 2 4 4 3" xfId="15332"/>
    <cellStyle name="20% - Accent1 4 2 4 4 3 2" xfId="15333"/>
    <cellStyle name="20% - Accent1 4 2 4 4 3 3" xfId="15334"/>
    <cellStyle name="20% - Accent1 4 2 4 4 4" xfId="15335"/>
    <cellStyle name="20% - Accent1 4 2 4 4 4 2" xfId="15336"/>
    <cellStyle name="20% - Accent1 4 2 4 4 5" xfId="15337"/>
    <cellStyle name="20% - Accent1 4 2 4 4 6" xfId="15338"/>
    <cellStyle name="20% - Accent1 4 2 4 5" xfId="15339"/>
    <cellStyle name="20% - Accent1 4 2 4 5 2" xfId="15340"/>
    <cellStyle name="20% - Accent1 4 2 4 5 2 2" xfId="15341"/>
    <cellStyle name="20% - Accent1 4 2 4 5 2 3" xfId="15342"/>
    <cellStyle name="20% - Accent1 4 2 4 5 3" xfId="15343"/>
    <cellStyle name="20% - Accent1 4 2 4 5 3 2" xfId="15344"/>
    <cellStyle name="20% - Accent1 4 2 4 5 4" xfId="15345"/>
    <cellStyle name="20% - Accent1 4 2 4 5 5" xfId="15346"/>
    <cellStyle name="20% - Accent1 4 2 4 6" xfId="15347"/>
    <cellStyle name="20% - Accent1 4 2 4 6 2" xfId="15348"/>
    <cellStyle name="20% - Accent1 4 2 4 6 3" xfId="15349"/>
    <cellStyle name="20% - Accent1 4 2 4 7" xfId="15350"/>
    <cellStyle name="20% - Accent1 4 2 4 7 2" xfId="15351"/>
    <cellStyle name="20% - Accent1 4 2 4 7 3" xfId="15352"/>
    <cellStyle name="20% - Accent1 4 2 4 8" xfId="15353"/>
    <cellStyle name="20% - Accent1 4 2 4 8 2" xfId="15354"/>
    <cellStyle name="20% - Accent1 4 2 4 9" xfId="15355"/>
    <cellStyle name="20% - Accent1 4 2 5" xfId="204"/>
    <cellStyle name="20% - Accent1 4 2 5 2" xfId="15356"/>
    <cellStyle name="20% - Accent1 4 2 5 2 2" xfId="15357"/>
    <cellStyle name="20% - Accent1 4 2 5 2 2 2" xfId="15358"/>
    <cellStyle name="20% - Accent1 4 2 5 2 2 3" xfId="15359"/>
    <cellStyle name="20% - Accent1 4 2 5 2 3" xfId="15360"/>
    <cellStyle name="20% - Accent1 4 2 5 2 3 2" xfId="15361"/>
    <cellStyle name="20% - Accent1 4 2 5 2 3 3" xfId="15362"/>
    <cellStyle name="20% - Accent1 4 2 5 2 4" xfId="15363"/>
    <cellStyle name="20% - Accent1 4 2 5 2 4 2" xfId="15364"/>
    <cellStyle name="20% - Accent1 4 2 5 2 5" xfId="15365"/>
    <cellStyle name="20% - Accent1 4 2 5 2 6" xfId="15366"/>
    <cellStyle name="20% - Accent1 4 2 5 3" xfId="15367"/>
    <cellStyle name="20% - Accent1 4 2 5 3 2" xfId="15368"/>
    <cellStyle name="20% - Accent1 4 2 5 3 2 2" xfId="15369"/>
    <cellStyle name="20% - Accent1 4 2 5 3 2 3" xfId="15370"/>
    <cellStyle name="20% - Accent1 4 2 5 3 3" xfId="15371"/>
    <cellStyle name="20% - Accent1 4 2 5 3 3 2" xfId="15372"/>
    <cellStyle name="20% - Accent1 4 2 5 3 3 3" xfId="15373"/>
    <cellStyle name="20% - Accent1 4 2 5 3 4" xfId="15374"/>
    <cellStyle name="20% - Accent1 4 2 5 3 4 2" xfId="15375"/>
    <cellStyle name="20% - Accent1 4 2 5 3 5" xfId="15376"/>
    <cellStyle name="20% - Accent1 4 2 5 3 6" xfId="15377"/>
    <cellStyle name="20% - Accent1 4 2 5 4" xfId="15378"/>
    <cellStyle name="20% - Accent1 4 2 5 4 2" xfId="15379"/>
    <cellStyle name="20% - Accent1 4 2 5 4 2 2" xfId="15380"/>
    <cellStyle name="20% - Accent1 4 2 5 4 2 3" xfId="15381"/>
    <cellStyle name="20% - Accent1 4 2 5 4 3" xfId="15382"/>
    <cellStyle name="20% - Accent1 4 2 5 4 3 2" xfId="15383"/>
    <cellStyle name="20% - Accent1 4 2 5 4 4" xfId="15384"/>
    <cellStyle name="20% - Accent1 4 2 5 4 5" xfId="15385"/>
    <cellStyle name="20% - Accent1 4 2 5 5" xfId="15386"/>
    <cellStyle name="20% - Accent1 4 2 5 5 2" xfId="15387"/>
    <cellStyle name="20% - Accent1 4 2 5 5 3" xfId="15388"/>
    <cellStyle name="20% - Accent1 4 2 5 6" xfId="15389"/>
    <cellStyle name="20% - Accent1 4 2 5 6 2" xfId="15390"/>
    <cellStyle name="20% - Accent1 4 2 5 6 3" xfId="15391"/>
    <cellStyle name="20% - Accent1 4 2 5 7" xfId="15392"/>
    <cellStyle name="20% - Accent1 4 2 5 7 2" xfId="15393"/>
    <cellStyle name="20% - Accent1 4 2 5 8" xfId="15394"/>
    <cellStyle name="20% - Accent1 4 2 5 9" xfId="15395"/>
    <cellStyle name="20% - Accent1 4 2 6" xfId="205"/>
    <cellStyle name="20% - Accent1 4 2 6 2" xfId="15396"/>
    <cellStyle name="20% - Accent1 4 2 6 2 2" xfId="15397"/>
    <cellStyle name="20% - Accent1 4 2 6 2 2 2" xfId="15398"/>
    <cellStyle name="20% - Accent1 4 2 6 2 2 3" xfId="15399"/>
    <cellStyle name="20% - Accent1 4 2 6 2 3" xfId="15400"/>
    <cellStyle name="20% - Accent1 4 2 6 2 3 2" xfId="15401"/>
    <cellStyle name="20% - Accent1 4 2 6 2 3 3" xfId="15402"/>
    <cellStyle name="20% - Accent1 4 2 6 2 4" xfId="15403"/>
    <cellStyle name="20% - Accent1 4 2 6 2 4 2" xfId="15404"/>
    <cellStyle name="20% - Accent1 4 2 6 2 5" xfId="15405"/>
    <cellStyle name="20% - Accent1 4 2 6 2 6" xfId="15406"/>
    <cellStyle name="20% - Accent1 4 2 6 3" xfId="15407"/>
    <cellStyle name="20% - Accent1 4 2 6 3 2" xfId="15408"/>
    <cellStyle name="20% - Accent1 4 2 6 3 2 2" xfId="15409"/>
    <cellStyle name="20% - Accent1 4 2 6 3 2 3" xfId="15410"/>
    <cellStyle name="20% - Accent1 4 2 6 3 3" xfId="15411"/>
    <cellStyle name="20% - Accent1 4 2 6 3 3 2" xfId="15412"/>
    <cellStyle name="20% - Accent1 4 2 6 3 3 3" xfId="15413"/>
    <cellStyle name="20% - Accent1 4 2 6 3 4" xfId="15414"/>
    <cellStyle name="20% - Accent1 4 2 6 3 4 2" xfId="15415"/>
    <cellStyle name="20% - Accent1 4 2 6 3 5" xfId="15416"/>
    <cellStyle name="20% - Accent1 4 2 6 3 6" xfId="15417"/>
    <cellStyle name="20% - Accent1 4 2 6 4" xfId="15418"/>
    <cellStyle name="20% - Accent1 4 2 6 4 2" xfId="15419"/>
    <cellStyle name="20% - Accent1 4 2 6 4 2 2" xfId="15420"/>
    <cellStyle name="20% - Accent1 4 2 6 4 2 3" xfId="15421"/>
    <cellStyle name="20% - Accent1 4 2 6 4 3" xfId="15422"/>
    <cellStyle name="20% - Accent1 4 2 6 4 3 2" xfId="15423"/>
    <cellStyle name="20% - Accent1 4 2 6 4 4" xfId="15424"/>
    <cellStyle name="20% - Accent1 4 2 6 4 5" xfId="15425"/>
    <cellStyle name="20% - Accent1 4 2 6 5" xfId="15426"/>
    <cellStyle name="20% - Accent1 4 2 6 5 2" xfId="15427"/>
    <cellStyle name="20% - Accent1 4 2 6 5 3" xfId="15428"/>
    <cellStyle name="20% - Accent1 4 2 6 6" xfId="15429"/>
    <cellStyle name="20% - Accent1 4 2 6 6 2" xfId="15430"/>
    <cellStyle name="20% - Accent1 4 2 6 6 3" xfId="15431"/>
    <cellStyle name="20% - Accent1 4 2 6 7" xfId="15432"/>
    <cellStyle name="20% - Accent1 4 2 6 7 2" xfId="15433"/>
    <cellStyle name="20% - Accent1 4 2 6 8" xfId="15434"/>
    <cellStyle name="20% - Accent1 4 2 6 9" xfId="15435"/>
    <cellStyle name="20% - Accent1 4 2 7" xfId="15436"/>
    <cellStyle name="20% - Accent1 4 2 7 2" xfId="15437"/>
    <cellStyle name="20% - Accent1 4 2 7 2 2" xfId="15438"/>
    <cellStyle name="20% - Accent1 4 2 7 2 3" xfId="15439"/>
    <cellStyle name="20% - Accent1 4 2 7 3" xfId="15440"/>
    <cellStyle name="20% - Accent1 4 2 7 3 2" xfId="15441"/>
    <cellStyle name="20% - Accent1 4 2 7 3 3" xfId="15442"/>
    <cellStyle name="20% - Accent1 4 2 7 4" xfId="15443"/>
    <cellStyle name="20% - Accent1 4 2 7 4 2" xfId="15444"/>
    <cellStyle name="20% - Accent1 4 2 7 5" xfId="15445"/>
    <cellStyle name="20% - Accent1 4 2 7 6" xfId="15446"/>
    <cellStyle name="20% - Accent1 4 2 8" xfId="15447"/>
    <cellStyle name="20% - Accent1 4 2 8 2" xfId="15448"/>
    <cellStyle name="20% - Accent1 4 2 8 2 2" xfId="15449"/>
    <cellStyle name="20% - Accent1 4 2 8 2 3" xfId="15450"/>
    <cellStyle name="20% - Accent1 4 2 8 3" xfId="15451"/>
    <cellStyle name="20% - Accent1 4 2 8 3 2" xfId="15452"/>
    <cellStyle name="20% - Accent1 4 2 8 3 3" xfId="15453"/>
    <cellStyle name="20% - Accent1 4 2 8 4" xfId="15454"/>
    <cellStyle name="20% - Accent1 4 2 8 4 2" xfId="15455"/>
    <cellStyle name="20% - Accent1 4 2 8 5" xfId="15456"/>
    <cellStyle name="20% - Accent1 4 2 8 6" xfId="15457"/>
    <cellStyle name="20% - Accent1 4 2 9" xfId="15458"/>
    <cellStyle name="20% - Accent1 4 2 9 2" xfId="15459"/>
    <cellStyle name="20% - Accent1 4 2 9 2 2" xfId="15460"/>
    <cellStyle name="20% - Accent1 4 2 9 2 3" xfId="15461"/>
    <cellStyle name="20% - Accent1 4 2 9 3" xfId="15462"/>
    <cellStyle name="20% - Accent1 4 2 9 3 2" xfId="15463"/>
    <cellStyle name="20% - Accent1 4 2 9 4" xfId="15464"/>
    <cellStyle name="20% - Accent1 4 2 9 5" xfId="15465"/>
    <cellStyle name="20% - Accent1 4 3" xfId="206"/>
    <cellStyle name="20% - Accent1 4 3 10" xfId="15466"/>
    <cellStyle name="20% - Accent1 4 3 10 2" xfId="15467"/>
    <cellStyle name="20% - Accent1 4 3 10 3" xfId="15468"/>
    <cellStyle name="20% - Accent1 4 3 11" xfId="15469"/>
    <cellStyle name="20% - Accent1 4 3 11 2" xfId="15470"/>
    <cellStyle name="20% - Accent1 4 3 12" xfId="15471"/>
    <cellStyle name="20% - Accent1 4 3 13" xfId="15472"/>
    <cellStyle name="20% - Accent1 4 3 14" xfId="15473"/>
    <cellStyle name="20% - Accent1 4 3 2" xfId="207"/>
    <cellStyle name="20% - Accent1 4 3 2 10" xfId="15474"/>
    <cellStyle name="20% - Accent1 4 3 2 10 2" xfId="15475"/>
    <cellStyle name="20% - Accent1 4 3 2 11" xfId="15476"/>
    <cellStyle name="20% - Accent1 4 3 2 12" xfId="15477"/>
    <cellStyle name="20% - Accent1 4 3 2 2" xfId="208"/>
    <cellStyle name="20% - Accent1 4 3 2 2 10" xfId="15478"/>
    <cellStyle name="20% - Accent1 4 3 2 2 2" xfId="209"/>
    <cellStyle name="20% - Accent1 4 3 2 2 2 2" xfId="15479"/>
    <cellStyle name="20% - Accent1 4 3 2 2 2 2 2" xfId="15480"/>
    <cellStyle name="20% - Accent1 4 3 2 2 2 2 2 2" xfId="15481"/>
    <cellStyle name="20% - Accent1 4 3 2 2 2 2 2 3" xfId="15482"/>
    <cellStyle name="20% - Accent1 4 3 2 2 2 2 3" xfId="15483"/>
    <cellStyle name="20% - Accent1 4 3 2 2 2 2 3 2" xfId="15484"/>
    <cellStyle name="20% - Accent1 4 3 2 2 2 2 3 3" xfId="15485"/>
    <cellStyle name="20% - Accent1 4 3 2 2 2 2 4" xfId="15486"/>
    <cellStyle name="20% - Accent1 4 3 2 2 2 2 4 2" xfId="15487"/>
    <cellStyle name="20% - Accent1 4 3 2 2 2 2 5" xfId="15488"/>
    <cellStyle name="20% - Accent1 4 3 2 2 2 2 6" xfId="15489"/>
    <cellStyle name="20% - Accent1 4 3 2 2 2 3" xfId="15490"/>
    <cellStyle name="20% - Accent1 4 3 2 2 2 3 2" xfId="15491"/>
    <cellStyle name="20% - Accent1 4 3 2 2 2 3 2 2" xfId="15492"/>
    <cellStyle name="20% - Accent1 4 3 2 2 2 3 2 3" xfId="15493"/>
    <cellStyle name="20% - Accent1 4 3 2 2 2 3 3" xfId="15494"/>
    <cellStyle name="20% - Accent1 4 3 2 2 2 3 3 2" xfId="15495"/>
    <cellStyle name="20% - Accent1 4 3 2 2 2 3 3 3" xfId="15496"/>
    <cellStyle name="20% - Accent1 4 3 2 2 2 3 4" xfId="15497"/>
    <cellStyle name="20% - Accent1 4 3 2 2 2 3 4 2" xfId="15498"/>
    <cellStyle name="20% - Accent1 4 3 2 2 2 3 5" xfId="15499"/>
    <cellStyle name="20% - Accent1 4 3 2 2 2 3 6" xfId="15500"/>
    <cellStyle name="20% - Accent1 4 3 2 2 2 4" xfId="15501"/>
    <cellStyle name="20% - Accent1 4 3 2 2 2 4 2" xfId="15502"/>
    <cellStyle name="20% - Accent1 4 3 2 2 2 4 2 2" xfId="15503"/>
    <cellStyle name="20% - Accent1 4 3 2 2 2 4 2 3" xfId="15504"/>
    <cellStyle name="20% - Accent1 4 3 2 2 2 4 3" xfId="15505"/>
    <cellStyle name="20% - Accent1 4 3 2 2 2 4 3 2" xfId="15506"/>
    <cellStyle name="20% - Accent1 4 3 2 2 2 4 4" xfId="15507"/>
    <cellStyle name="20% - Accent1 4 3 2 2 2 4 5" xfId="15508"/>
    <cellStyle name="20% - Accent1 4 3 2 2 2 5" xfId="15509"/>
    <cellStyle name="20% - Accent1 4 3 2 2 2 5 2" xfId="15510"/>
    <cellStyle name="20% - Accent1 4 3 2 2 2 5 3" xfId="15511"/>
    <cellStyle name="20% - Accent1 4 3 2 2 2 6" xfId="15512"/>
    <cellStyle name="20% - Accent1 4 3 2 2 2 6 2" xfId="15513"/>
    <cellStyle name="20% - Accent1 4 3 2 2 2 6 3" xfId="15514"/>
    <cellStyle name="20% - Accent1 4 3 2 2 2 7" xfId="15515"/>
    <cellStyle name="20% - Accent1 4 3 2 2 2 7 2" xfId="15516"/>
    <cellStyle name="20% - Accent1 4 3 2 2 2 8" xfId="15517"/>
    <cellStyle name="20% - Accent1 4 3 2 2 2 9" xfId="15518"/>
    <cellStyle name="20% - Accent1 4 3 2 2 3" xfId="15519"/>
    <cellStyle name="20% - Accent1 4 3 2 2 3 2" xfId="15520"/>
    <cellStyle name="20% - Accent1 4 3 2 2 3 2 2" xfId="15521"/>
    <cellStyle name="20% - Accent1 4 3 2 2 3 2 3" xfId="15522"/>
    <cellStyle name="20% - Accent1 4 3 2 2 3 3" xfId="15523"/>
    <cellStyle name="20% - Accent1 4 3 2 2 3 3 2" xfId="15524"/>
    <cellStyle name="20% - Accent1 4 3 2 2 3 3 3" xfId="15525"/>
    <cellStyle name="20% - Accent1 4 3 2 2 3 4" xfId="15526"/>
    <cellStyle name="20% - Accent1 4 3 2 2 3 4 2" xfId="15527"/>
    <cellStyle name="20% - Accent1 4 3 2 2 3 5" xfId="15528"/>
    <cellStyle name="20% - Accent1 4 3 2 2 3 6" xfId="15529"/>
    <cellStyle name="20% - Accent1 4 3 2 2 4" xfId="15530"/>
    <cellStyle name="20% - Accent1 4 3 2 2 4 2" xfId="15531"/>
    <cellStyle name="20% - Accent1 4 3 2 2 4 2 2" xfId="15532"/>
    <cellStyle name="20% - Accent1 4 3 2 2 4 2 3" xfId="15533"/>
    <cellStyle name="20% - Accent1 4 3 2 2 4 3" xfId="15534"/>
    <cellStyle name="20% - Accent1 4 3 2 2 4 3 2" xfId="15535"/>
    <cellStyle name="20% - Accent1 4 3 2 2 4 3 3" xfId="15536"/>
    <cellStyle name="20% - Accent1 4 3 2 2 4 4" xfId="15537"/>
    <cellStyle name="20% - Accent1 4 3 2 2 4 4 2" xfId="15538"/>
    <cellStyle name="20% - Accent1 4 3 2 2 4 5" xfId="15539"/>
    <cellStyle name="20% - Accent1 4 3 2 2 4 6" xfId="15540"/>
    <cellStyle name="20% - Accent1 4 3 2 2 5" xfId="15541"/>
    <cellStyle name="20% - Accent1 4 3 2 2 5 2" xfId="15542"/>
    <cellStyle name="20% - Accent1 4 3 2 2 5 2 2" xfId="15543"/>
    <cellStyle name="20% - Accent1 4 3 2 2 5 2 3" xfId="15544"/>
    <cellStyle name="20% - Accent1 4 3 2 2 5 3" xfId="15545"/>
    <cellStyle name="20% - Accent1 4 3 2 2 5 3 2" xfId="15546"/>
    <cellStyle name="20% - Accent1 4 3 2 2 5 4" xfId="15547"/>
    <cellStyle name="20% - Accent1 4 3 2 2 5 5" xfId="15548"/>
    <cellStyle name="20% - Accent1 4 3 2 2 6" xfId="15549"/>
    <cellStyle name="20% - Accent1 4 3 2 2 6 2" xfId="15550"/>
    <cellStyle name="20% - Accent1 4 3 2 2 6 3" xfId="15551"/>
    <cellStyle name="20% - Accent1 4 3 2 2 7" xfId="15552"/>
    <cellStyle name="20% - Accent1 4 3 2 2 7 2" xfId="15553"/>
    <cellStyle name="20% - Accent1 4 3 2 2 7 3" xfId="15554"/>
    <cellStyle name="20% - Accent1 4 3 2 2 8" xfId="15555"/>
    <cellStyle name="20% - Accent1 4 3 2 2 8 2" xfId="15556"/>
    <cellStyle name="20% - Accent1 4 3 2 2 9" xfId="15557"/>
    <cellStyle name="20% - Accent1 4 3 2 3" xfId="210"/>
    <cellStyle name="20% - Accent1 4 3 2 3 2" xfId="15558"/>
    <cellStyle name="20% - Accent1 4 3 2 3 2 2" xfId="15559"/>
    <cellStyle name="20% - Accent1 4 3 2 3 2 2 2" xfId="15560"/>
    <cellStyle name="20% - Accent1 4 3 2 3 2 2 3" xfId="15561"/>
    <cellStyle name="20% - Accent1 4 3 2 3 2 3" xfId="15562"/>
    <cellStyle name="20% - Accent1 4 3 2 3 2 3 2" xfId="15563"/>
    <cellStyle name="20% - Accent1 4 3 2 3 2 3 3" xfId="15564"/>
    <cellStyle name="20% - Accent1 4 3 2 3 2 4" xfId="15565"/>
    <cellStyle name="20% - Accent1 4 3 2 3 2 4 2" xfId="15566"/>
    <cellStyle name="20% - Accent1 4 3 2 3 2 5" xfId="15567"/>
    <cellStyle name="20% - Accent1 4 3 2 3 2 6" xfId="15568"/>
    <cellStyle name="20% - Accent1 4 3 2 3 3" xfId="15569"/>
    <cellStyle name="20% - Accent1 4 3 2 3 3 2" xfId="15570"/>
    <cellStyle name="20% - Accent1 4 3 2 3 3 2 2" xfId="15571"/>
    <cellStyle name="20% - Accent1 4 3 2 3 3 2 3" xfId="15572"/>
    <cellStyle name="20% - Accent1 4 3 2 3 3 3" xfId="15573"/>
    <cellStyle name="20% - Accent1 4 3 2 3 3 3 2" xfId="15574"/>
    <cellStyle name="20% - Accent1 4 3 2 3 3 3 3" xfId="15575"/>
    <cellStyle name="20% - Accent1 4 3 2 3 3 4" xfId="15576"/>
    <cellStyle name="20% - Accent1 4 3 2 3 3 4 2" xfId="15577"/>
    <cellStyle name="20% - Accent1 4 3 2 3 3 5" xfId="15578"/>
    <cellStyle name="20% - Accent1 4 3 2 3 3 6" xfId="15579"/>
    <cellStyle name="20% - Accent1 4 3 2 3 4" xfId="15580"/>
    <cellStyle name="20% - Accent1 4 3 2 3 4 2" xfId="15581"/>
    <cellStyle name="20% - Accent1 4 3 2 3 4 2 2" xfId="15582"/>
    <cellStyle name="20% - Accent1 4 3 2 3 4 2 3" xfId="15583"/>
    <cellStyle name="20% - Accent1 4 3 2 3 4 3" xfId="15584"/>
    <cellStyle name="20% - Accent1 4 3 2 3 4 3 2" xfId="15585"/>
    <cellStyle name="20% - Accent1 4 3 2 3 4 4" xfId="15586"/>
    <cellStyle name="20% - Accent1 4 3 2 3 4 5" xfId="15587"/>
    <cellStyle name="20% - Accent1 4 3 2 3 5" xfId="15588"/>
    <cellStyle name="20% - Accent1 4 3 2 3 5 2" xfId="15589"/>
    <cellStyle name="20% - Accent1 4 3 2 3 5 3" xfId="15590"/>
    <cellStyle name="20% - Accent1 4 3 2 3 6" xfId="15591"/>
    <cellStyle name="20% - Accent1 4 3 2 3 6 2" xfId="15592"/>
    <cellStyle name="20% - Accent1 4 3 2 3 6 3" xfId="15593"/>
    <cellStyle name="20% - Accent1 4 3 2 3 7" xfId="15594"/>
    <cellStyle name="20% - Accent1 4 3 2 3 7 2" xfId="15595"/>
    <cellStyle name="20% - Accent1 4 3 2 3 8" xfId="15596"/>
    <cellStyle name="20% - Accent1 4 3 2 3 9" xfId="15597"/>
    <cellStyle name="20% - Accent1 4 3 2 4" xfId="15598"/>
    <cellStyle name="20% - Accent1 4 3 2 4 2" xfId="15599"/>
    <cellStyle name="20% - Accent1 4 3 2 4 2 2" xfId="15600"/>
    <cellStyle name="20% - Accent1 4 3 2 4 2 2 2" xfId="15601"/>
    <cellStyle name="20% - Accent1 4 3 2 4 2 2 3" xfId="15602"/>
    <cellStyle name="20% - Accent1 4 3 2 4 2 3" xfId="15603"/>
    <cellStyle name="20% - Accent1 4 3 2 4 2 3 2" xfId="15604"/>
    <cellStyle name="20% - Accent1 4 3 2 4 2 3 3" xfId="15605"/>
    <cellStyle name="20% - Accent1 4 3 2 4 2 4" xfId="15606"/>
    <cellStyle name="20% - Accent1 4 3 2 4 2 4 2" xfId="15607"/>
    <cellStyle name="20% - Accent1 4 3 2 4 2 5" xfId="15608"/>
    <cellStyle name="20% - Accent1 4 3 2 4 2 6" xfId="15609"/>
    <cellStyle name="20% - Accent1 4 3 2 4 3" xfId="15610"/>
    <cellStyle name="20% - Accent1 4 3 2 4 3 2" xfId="15611"/>
    <cellStyle name="20% - Accent1 4 3 2 4 3 2 2" xfId="15612"/>
    <cellStyle name="20% - Accent1 4 3 2 4 3 2 3" xfId="15613"/>
    <cellStyle name="20% - Accent1 4 3 2 4 3 3" xfId="15614"/>
    <cellStyle name="20% - Accent1 4 3 2 4 3 3 2" xfId="15615"/>
    <cellStyle name="20% - Accent1 4 3 2 4 3 3 3" xfId="15616"/>
    <cellStyle name="20% - Accent1 4 3 2 4 3 4" xfId="15617"/>
    <cellStyle name="20% - Accent1 4 3 2 4 3 4 2" xfId="15618"/>
    <cellStyle name="20% - Accent1 4 3 2 4 3 5" xfId="15619"/>
    <cellStyle name="20% - Accent1 4 3 2 4 3 6" xfId="15620"/>
    <cellStyle name="20% - Accent1 4 3 2 4 4" xfId="15621"/>
    <cellStyle name="20% - Accent1 4 3 2 4 4 2" xfId="15622"/>
    <cellStyle name="20% - Accent1 4 3 2 4 4 2 2" xfId="15623"/>
    <cellStyle name="20% - Accent1 4 3 2 4 4 2 3" xfId="15624"/>
    <cellStyle name="20% - Accent1 4 3 2 4 4 3" xfId="15625"/>
    <cellStyle name="20% - Accent1 4 3 2 4 4 3 2" xfId="15626"/>
    <cellStyle name="20% - Accent1 4 3 2 4 4 4" xfId="15627"/>
    <cellStyle name="20% - Accent1 4 3 2 4 4 5" xfId="15628"/>
    <cellStyle name="20% - Accent1 4 3 2 4 5" xfId="15629"/>
    <cellStyle name="20% - Accent1 4 3 2 4 5 2" xfId="15630"/>
    <cellStyle name="20% - Accent1 4 3 2 4 5 3" xfId="15631"/>
    <cellStyle name="20% - Accent1 4 3 2 4 6" xfId="15632"/>
    <cellStyle name="20% - Accent1 4 3 2 4 6 2" xfId="15633"/>
    <cellStyle name="20% - Accent1 4 3 2 4 6 3" xfId="15634"/>
    <cellStyle name="20% - Accent1 4 3 2 4 7" xfId="15635"/>
    <cellStyle name="20% - Accent1 4 3 2 4 7 2" xfId="15636"/>
    <cellStyle name="20% - Accent1 4 3 2 4 8" xfId="15637"/>
    <cellStyle name="20% - Accent1 4 3 2 4 9" xfId="15638"/>
    <cellStyle name="20% - Accent1 4 3 2 5" xfId="15639"/>
    <cellStyle name="20% - Accent1 4 3 2 5 2" xfId="15640"/>
    <cellStyle name="20% - Accent1 4 3 2 5 2 2" xfId="15641"/>
    <cellStyle name="20% - Accent1 4 3 2 5 2 3" xfId="15642"/>
    <cellStyle name="20% - Accent1 4 3 2 5 3" xfId="15643"/>
    <cellStyle name="20% - Accent1 4 3 2 5 3 2" xfId="15644"/>
    <cellStyle name="20% - Accent1 4 3 2 5 3 3" xfId="15645"/>
    <cellStyle name="20% - Accent1 4 3 2 5 4" xfId="15646"/>
    <cellStyle name="20% - Accent1 4 3 2 5 4 2" xfId="15647"/>
    <cellStyle name="20% - Accent1 4 3 2 5 5" xfId="15648"/>
    <cellStyle name="20% - Accent1 4 3 2 5 6" xfId="15649"/>
    <cellStyle name="20% - Accent1 4 3 2 6" xfId="15650"/>
    <cellStyle name="20% - Accent1 4 3 2 6 2" xfId="15651"/>
    <cellStyle name="20% - Accent1 4 3 2 6 2 2" xfId="15652"/>
    <cellStyle name="20% - Accent1 4 3 2 6 2 3" xfId="15653"/>
    <cellStyle name="20% - Accent1 4 3 2 6 3" xfId="15654"/>
    <cellStyle name="20% - Accent1 4 3 2 6 3 2" xfId="15655"/>
    <cellStyle name="20% - Accent1 4 3 2 6 3 3" xfId="15656"/>
    <cellStyle name="20% - Accent1 4 3 2 6 4" xfId="15657"/>
    <cellStyle name="20% - Accent1 4 3 2 6 4 2" xfId="15658"/>
    <cellStyle name="20% - Accent1 4 3 2 6 5" xfId="15659"/>
    <cellStyle name="20% - Accent1 4 3 2 6 6" xfId="15660"/>
    <cellStyle name="20% - Accent1 4 3 2 7" xfId="15661"/>
    <cellStyle name="20% - Accent1 4 3 2 7 2" xfId="15662"/>
    <cellStyle name="20% - Accent1 4 3 2 7 2 2" xfId="15663"/>
    <cellStyle name="20% - Accent1 4 3 2 7 2 3" xfId="15664"/>
    <cellStyle name="20% - Accent1 4 3 2 7 3" xfId="15665"/>
    <cellStyle name="20% - Accent1 4 3 2 7 3 2" xfId="15666"/>
    <cellStyle name="20% - Accent1 4 3 2 7 4" xfId="15667"/>
    <cellStyle name="20% - Accent1 4 3 2 7 5" xfId="15668"/>
    <cellStyle name="20% - Accent1 4 3 2 8" xfId="15669"/>
    <cellStyle name="20% - Accent1 4 3 2 8 2" xfId="15670"/>
    <cellStyle name="20% - Accent1 4 3 2 8 3" xfId="15671"/>
    <cellStyle name="20% - Accent1 4 3 2 9" xfId="15672"/>
    <cellStyle name="20% - Accent1 4 3 2 9 2" xfId="15673"/>
    <cellStyle name="20% - Accent1 4 3 2 9 3" xfId="15674"/>
    <cellStyle name="20% - Accent1 4 3 3" xfId="211"/>
    <cellStyle name="20% - Accent1 4 3 3 10" xfId="15675"/>
    <cellStyle name="20% - Accent1 4 3 3 2" xfId="212"/>
    <cellStyle name="20% - Accent1 4 3 3 2 2" xfId="15676"/>
    <cellStyle name="20% - Accent1 4 3 3 2 2 2" xfId="15677"/>
    <cellStyle name="20% - Accent1 4 3 3 2 2 2 2" xfId="15678"/>
    <cellStyle name="20% - Accent1 4 3 3 2 2 2 3" xfId="15679"/>
    <cellStyle name="20% - Accent1 4 3 3 2 2 3" xfId="15680"/>
    <cellStyle name="20% - Accent1 4 3 3 2 2 3 2" xfId="15681"/>
    <cellStyle name="20% - Accent1 4 3 3 2 2 3 3" xfId="15682"/>
    <cellStyle name="20% - Accent1 4 3 3 2 2 4" xfId="15683"/>
    <cellStyle name="20% - Accent1 4 3 3 2 2 4 2" xfId="15684"/>
    <cellStyle name="20% - Accent1 4 3 3 2 2 5" xfId="15685"/>
    <cellStyle name="20% - Accent1 4 3 3 2 2 6" xfId="15686"/>
    <cellStyle name="20% - Accent1 4 3 3 2 3" xfId="15687"/>
    <cellStyle name="20% - Accent1 4 3 3 2 3 2" xfId="15688"/>
    <cellStyle name="20% - Accent1 4 3 3 2 3 2 2" xfId="15689"/>
    <cellStyle name="20% - Accent1 4 3 3 2 3 2 3" xfId="15690"/>
    <cellStyle name="20% - Accent1 4 3 3 2 3 3" xfId="15691"/>
    <cellStyle name="20% - Accent1 4 3 3 2 3 3 2" xfId="15692"/>
    <cellStyle name="20% - Accent1 4 3 3 2 3 3 3" xfId="15693"/>
    <cellStyle name="20% - Accent1 4 3 3 2 3 4" xfId="15694"/>
    <cellStyle name="20% - Accent1 4 3 3 2 3 4 2" xfId="15695"/>
    <cellStyle name="20% - Accent1 4 3 3 2 3 5" xfId="15696"/>
    <cellStyle name="20% - Accent1 4 3 3 2 3 6" xfId="15697"/>
    <cellStyle name="20% - Accent1 4 3 3 2 4" xfId="15698"/>
    <cellStyle name="20% - Accent1 4 3 3 2 4 2" xfId="15699"/>
    <cellStyle name="20% - Accent1 4 3 3 2 4 2 2" xfId="15700"/>
    <cellStyle name="20% - Accent1 4 3 3 2 4 2 3" xfId="15701"/>
    <cellStyle name="20% - Accent1 4 3 3 2 4 3" xfId="15702"/>
    <cellStyle name="20% - Accent1 4 3 3 2 4 3 2" xfId="15703"/>
    <cellStyle name="20% - Accent1 4 3 3 2 4 4" xfId="15704"/>
    <cellStyle name="20% - Accent1 4 3 3 2 4 5" xfId="15705"/>
    <cellStyle name="20% - Accent1 4 3 3 2 5" xfId="15706"/>
    <cellStyle name="20% - Accent1 4 3 3 2 5 2" xfId="15707"/>
    <cellStyle name="20% - Accent1 4 3 3 2 5 3" xfId="15708"/>
    <cellStyle name="20% - Accent1 4 3 3 2 6" xfId="15709"/>
    <cellStyle name="20% - Accent1 4 3 3 2 6 2" xfId="15710"/>
    <cellStyle name="20% - Accent1 4 3 3 2 6 3" xfId="15711"/>
    <cellStyle name="20% - Accent1 4 3 3 2 7" xfId="15712"/>
    <cellStyle name="20% - Accent1 4 3 3 2 7 2" xfId="15713"/>
    <cellStyle name="20% - Accent1 4 3 3 2 8" xfId="15714"/>
    <cellStyle name="20% - Accent1 4 3 3 2 9" xfId="15715"/>
    <cellStyle name="20% - Accent1 4 3 3 3" xfId="15716"/>
    <cellStyle name="20% - Accent1 4 3 3 3 2" xfId="15717"/>
    <cellStyle name="20% - Accent1 4 3 3 3 2 2" xfId="15718"/>
    <cellStyle name="20% - Accent1 4 3 3 3 2 3" xfId="15719"/>
    <cellStyle name="20% - Accent1 4 3 3 3 3" xfId="15720"/>
    <cellStyle name="20% - Accent1 4 3 3 3 3 2" xfId="15721"/>
    <cellStyle name="20% - Accent1 4 3 3 3 3 3" xfId="15722"/>
    <cellStyle name="20% - Accent1 4 3 3 3 4" xfId="15723"/>
    <cellStyle name="20% - Accent1 4 3 3 3 4 2" xfId="15724"/>
    <cellStyle name="20% - Accent1 4 3 3 3 5" xfId="15725"/>
    <cellStyle name="20% - Accent1 4 3 3 3 6" xfId="15726"/>
    <cellStyle name="20% - Accent1 4 3 3 4" xfId="15727"/>
    <cellStyle name="20% - Accent1 4 3 3 4 2" xfId="15728"/>
    <cellStyle name="20% - Accent1 4 3 3 4 2 2" xfId="15729"/>
    <cellStyle name="20% - Accent1 4 3 3 4 2 3" xfId="15730"/>
    <cellStyle name="20% - Accent1 4 3 3 4 3" xfId="15731"/>
    <cellStyle name="20% - Accent1 4 3 3 4 3 2" xfId="15732"/>
    <cellStyle name="20% - Accent1 4 3 3 4 3 3" xfId="15733"/>
    <cellStyle name="20% - Accent1 4 3 3 4 4" xfId="15734"/>
    <cellStyle name="20% - Accent1 4 3 3 4 4 2" xfId="15735"/>
    <cellStyle name="20% - Accent1 4 3 3 4 5" xfId="15736"/>
    <cellStyle name="20% - Accent1 4 3 3 4 6" xfId="15737"/>
    <cellStyle name="20% - Accent1 4 3 3 5" xfId="15738"/>
    <cellStyle name="20% - Accent1 4 3 3 5 2" xfId="15739"/>
    <cellStyle name="20% - Accent1 4 3 3 5 2 2" xfId="15740"/>
    <cellStyle name="20% - Accent1 4 3 3 5 2 3" xfId="15741"/>
    <cellStyle name="20% - Accent1 4 3 3 5 3" xfId="15742"/>
    <cellStyle name="20% - Accent1 4 3 3 5 3 2" xfId="15743"/>
    <cellStyle name="20% - Accent1 4 3 3 5 4" xfId="15744"/>
    <cellStyle name="20% - Accent1 4 3 3 5 5" xfId="15745"/>
    <cellStyle name="20% - Accent1 4 3 3 6" xfId="15746"/>
    <cellStyle name="20% - Accent1 4 3 3 6 2" xfId="15747"/>
    <cellStyle name="20% - Accent1 4 3 3 6 3" xfId="15748"/>
    <cellStyle name="20% - Accent1 4 3 3 7" xfId="15749"/>
    <cellStyle name="20% - Accent1 4 3 3 7 2" xfId="15750"/>
    <cellStyle name="20% - Accent1 4 3 3 7 3" xfId="15751"/>
    <cellStyle name="20% - Accent1 4 3 3 8" xfId="15752"/>
    <cellStyle name="20% - Accent1 4 3 3 8 2" xfId="15753"/>
    <cellStyle name="20% - Accent1 4 3 3 9" xfId="15754"/>
    <cellStyle name="20% - Accent1 4 3 4" xfId="213"/>
    <cellStyle name="20% - Accent1 4 3 4 2" xfId="15755"/>
    <cellStyle name="20% - Accent1 4 3 4 2 2" xfId="15756"/>
    <cellStyle name="20% - Accent1 4 3 4 2 2 2" xfId="15757"/>
    <cellStyle name="20% - Accent1 4 3 4 2 2 3" xfId="15758"/>
    <cellStyle name="20% - Accent1 4 3 4 2 3" xfId="15759"/>
    <cellStyle name="20% - Accent1 4 3 4 2 3 2" xfId="15760"/>
    <cellStyle name="20% - Accent1 4 3 4 2 3 3" xfId="15761"/>
    <cellStyle name="20% - Accent1 4 3 4 2 4" xfId="15762"/>
    <cellStyle name="20% - Accent1 4 3 4 2 4 2" xfId="15763"/>
    <cellStyle name="20% - Accent1 4 3 4 2 5" xfId="15764"/>
    <cellStyle name="20% - Accent1 4 3 4 2 6" xfId="15765"/>
    <cellStyle name="20% - Accent1 4 3 4 3" xfId="15766"/>
    <cellStyle name="20% - Accent1 4 3 4 3 2" xfId="15767"/>
    <cellStyle name="20% - Accent1 4 3 4 3 2 2" xfId="15768"/>
    <cellStyle name="20% - Accent1 4 3 4 3 2 3" xfId="15769"/>
    <cellStyle name="20% - Accent1 4 3 4 3 3" xfId="15770"/>
    <cellStyle name="20% - Accent1 4 3 4 3 3 2" xfId="15771"/>
    <cellStyle name="20% - Accent1 4 3 4 3 3 3" xfId="15772"/>
    <cellStyle name="20% - Accent1 4 3 4 3 4" xfId="15773"/>
    <cellStyle name="20% - Accent1 4 3 4 3 4 2" xfId="15774"/>
    <cellStyle name="20% - Accent1 4 3 4 3 5" xfId="15775"/>
    <cellStyle name="20% - Accent1 4 3 4 3 6" xfId="15776"/>
    <cellStyle name="20% - Accent1 4 3 4 4" xfId="15777"/>
    <cellStyle name="20% - Accent1 4 3 4 4 2" xfId="15778"/>
    <cellStyle name="20% - Accent1 4 3 4 4 2 2" xfId="15779"/>
    <cellStyle name="20% - Accent1 4 3 4 4 2 3" xfId="15780"/>
    <cellStyle name="20% - Accent1 4 3 4 4 3" xfId="15781"/>
    <cellStyle name="20% - Accent1 4 3 4 4 3 2" xfId="15782"/>
    <cellStyle name="20% - Accent1 4 3 4 4 4" xfId="15783"/>
    <cellStyle name="20% - Accent1 4 3 4 4 5" xfId="15784"/>
    <cellStyle name="20% - Accent1 4 3 4 5" xfId="15785"/>
    <cellStyle name="20% - Accent1 4 3 4 5 2" xfId="15786"/>
    <cellStyle name="20% - Accent1 4 3 4 5 3" xfId="15787"/>
    <cellStyle name="20% - Accent1 4 3 4 6" xfId="15788"/>
    <cellStyle name="20% - Accent1 4 3 4 6 2" xfId="15789"/>
    <cellStyle name="20% - Accent1 4 3 4 6 3" xfId="15790"/>
    <cellStyle name="20% - Accent1 4 3 4 7" xfId="15791"/>
    <cellStyle name="20% - Accent1 4 3 4 7 2" xfId="15792"/>
    <cellStyle name="20% - Accent1 4 3 4 8" xfId="15793"/>
    <cellStyle name="20% - Accent1 4 3 4 9" xfId="15794"/>
    <cellStyle name="20% - Accent1 4 3 5" xfId="214"/>
    <cellStyle name="20% - Accent1 4 3 5 2" xfId="15795"/>
    <cellStyle name="20% - Accent1 4 3 5 2 2" xfId="15796"/>
    <cellStyle name="20% - Accent1 4 3 5 2 2 2" xfId="15797"/>
    <cellStyle name="20% - Accent1 4 3 5 2 2 3" xfId="15798"/>
    <cellStyle name="20% - Accent1 4 3 5 2 3" xfId="15799"/>
    <cellStyle name="20% - Accent1 4 3 5 2 3 2" xfId="15800"/>
    <cellStyle name="20% - Accent1 4 3 5 2 3 3" xfId="15801"/>
    <cellStyle name="20% - Accent1 4 3 5 2 4" xfId="15802"/>
    <cellStyle name="20% - Accent1 4 3 5 2 4 2" xfId="15803"/>
    <cellStyle name="20% - Accent1 4 3 5 2 5" xfId="15804"/>
    <cellStyle name="20% - Accent1 4 3 5 2 6" xfId="15805"/>
    <cellStyle name="20% - Accent1 4 3 5 3" xfId="15806"/>
    <cellStyle name="20% - Accent1 4 3 5 3 2" xfId="15807"/>
    <cellStyle name="20% - Accent1 4 3 5 3 2 2" xfId="15808"/>
    <cellStyle name="20% - Accent1 4 3 5 3 2 3" xfId="15809"/>
    <cellStyle name="20% - Accent1 4 3 5 3 3" xfId="15810"/>
    <cellStyle name="20% - Accent1 4 3 5 3 3 2" xfId="15811"/>
    <cellStyle name="20% - Accent1 4 3 5 3 3 3" xfId="15812"/>
    <cellStyle name="20% - Accent1 4 3 5 3 4" xfId="15813"/>
    <cellStyle name="20% - Accent1 4 3 5 3 4 2" xfId="15814"/>
    <cellStyle name="20% - Accent1 4 3 5 3 5" xfId="15815"/>
    <cellStyle name="20% - Accent1 4 3 5 3 6" xfId="15816"/>
    <cellStyle name="20% - Accent1 4 3 5 4" xfId="15817"/>
    <cellStyle name="20% - Accent1 4 3 5 4 2" xfId="15818"/>
    <cellStyle name="20% - Accent1 4 3 5 4 2 2" xfId="15819"/>
    <cellStyle name="20% - Accent1 4 3 5 4 2 3" xfId="15820"/>
    <cellStyle name="20% - Accent1 4 3 5 4 3" xfId="15821"/>
    <cellStyle name="20% - Accent1 4 3 5 4 3 2" xfId="15822"/>
    <cellStyle name="20% - Accent1 4 3 5 4 4" xfId="15823"/>
    <cellStyle name="20% - Accent1 4 3 5 4 5" xfId="15824"/>
    <cellStyle name="20% - Accent1 4 3 5 5" xfId="15825"/>
    <cellStyle name="20% - Accent1 4 3 5 5 2" xfId="15826"/>
    <cellStyle name="20% - Accent1 4 3 5 5 3" xfId="15827"/>
    <cellStyle name="20% - Accent1 4 3 5 6" xfId="15828"/>
    <cellStyle name="20% - Accent1 4 3 5 6 2" xfId="15829"/>
    <cellStyle name="20% - Accent1 4 3 5 6 3" xfId="15830"/>
    <cellStyle name="20% - Accent1 4 3 5 7" xfId="15831"/>
    <cellStyle name="20% - Accent1 4 3 5 7 2" xfId="15832"/>
    <cellStyle name="20% - Accent1 4 3 5 8" xfId="15833"/>
    <cellStyle name="20% - Accent1 4 3 5 9" xfId="15834"/>
    <cellStyle name="20% - Accent1 4 3 6" xfId="15835"/>
    <cellStyle name="20% - Accent1 4 3 6 2" xfId="15836"/>
    <cellStyle name="20% - Accent1 4 3 6 2 2" xfId="15837"/>
    <cellStyle name="20% - Accent1 4 3 6 2 3" xfId="15838"/>
    <cellStyle name="20% - Accent1 4 3 6 3" xfId="15839"/>
    <cellStyle name="20% - Accent1 4 3 6 3 2" xfId="15840"/>
    <cellStyle name="20% - Accent1 4 3 6 3 3" xfId="15841"/>
    <cellStyle name="20% - Accent1 4 3 6 4" xfId="15842"/>
    <cellStyle name="20% - Accent1 4 3 6 4 2" xfId="15843"/>
    <cellStyle name="20% - Accent1 4 3 6 5" xfId="15844"/>
    <cellStyle name="20% - Accent1 4 3 6 6" xfId="15845"/>
    <cellStyle name="20% - Accent1 4 3 7" xfId="15846"/>
    <cellStyle name="20% - Accent1 4 3 7 2" xfId="15847"/>
    <cellStyle name="20% - Accent1 4 3 7 2 2" xfId="15848"/>
    <cellStyle name="20% - Accent1 4 3 7 2 3" xfId="15849"/>
    <cellStyle name="20% - Accent1 4 3 7 3" xfId="15850"/>
    <cellStyle name="20% - Accent1 4 3 7 3 2" xfId="15851"/>
    <cellStyle name="20% - Accent1 4 3 7 3 3" xfId="15852"/>
    <cellStyle name="20% - Accent1 4 3 7 4" xfId="15853"/>
    <cellStyle name="20% - Accent1 4 3 7 4 2" xfId="15854"/>
    <cellStyle name="20% - Accent1 4 3 7 5" xfId="15855"/>
    <cellStyle name="20% - Accent1 4 3 7 6" xfId="15856"/>
    <cellStyle name="20% - Accent1 4 3 8" xfId="15857"/>
    <cellStyle name="20% - Accent1 4 3 8 2" xfId="15858"/>
    <cellStyle name="20% - Accent1 4 3 8 2 2" xfId="15859"/>
    <cellStyle name="20% - Accent1 4 3 8 2 3" xfId="15860"/>
    <cellStyle name="20% - Accent1 4 3 8 3" xfId="15861"/>
    <cellStyle name="20% - Accent1 4 3 8 3 2" xfId="15862"/>
    <cellStyle name="20% - Accent1 4 3 8 4" xfId="15863"/>
    <cellStyle name="20% - Accent1 4 3 8 5" xfId="15864"/>
    <cellStyle name="20% - Accent1 4 3 9" xfId="15865"/>
    <cellStyle name="20% - Accent1 4 3 9 2" xfId="15866"/>
    <cellStyle name="20% - Accent1 4 3 9 3" xfId="15867"/>
    <cellStyle name="20% - Accent1 4 4" xfId="215"/>
    <cellStyle name="20% - Accent1 4 4 10" xfId="15868"/>
    <cellStyle name="20% - Accent1 4 4 10 2" xfId="15869"/>
    <cellStyle name="20% - Accent1 4 4 11" xfId="15870"/>
    <cellStyle name="20% - Accent1 4 4 12" xfId="15871"/>
    <cellStyle name="20% - Accent1 4 4 2" xfId="216"/>
    <cellStyle name="20% - Accent1 4 4 2 10" xfId="15872"/>
    <cellStyle name="20% - Accent1 4 4 2 2" xfId="217"/>
    <cellStyle name="20% - Accent1 4 4 2 2 2" xfId="15873"/>
    <cellStyle name="20% - Accent1 4 4 2 2 2 2" xfId="15874"/>
    <cellStyle name="20% - Accent1 4 4 2 2 2 2 2" xfId="15875"/>
    <cellStyle name="20% - Accent1 4 4 2 2 2 2 3" xfId="15876"/>
    <cellStyle name="20% - Accent1 4 4 2 2 2 3" xfId="15877"/>
    <cellStyle name="20% - Accent1 4 4 2 2 2 3 2" xfId="15878"/>
    <cellStyle name="20% - Accent1 4 4 2 2 2 3 3" xfId="15879"/>
    <cellStyle name="20% - Accent1 4 4 2 2 2 4" xfId="15880"/>
    <cellStyle name="20% - Accent1 4 4 2 2 2 4 2" xfId="15881"/>
    <cellStyle name="20% - Accent1 4 4 2 2 2 5" xfId="15882"/>
    <cellStyle name="20% - Accent1 4 4 2 2 2 6" xfId="15883"/>
    <cellStyle name="20% - Accent1 4 4 2 2 3" xfId="15884"/>
    <cellStyle name="20% - Accent1 4 4 2 2 3 2" xfId="15885"/>
    <cellStyle name="20% - Accent1 4 4 2 2 3 2 2" xfId="15886"/>
    <cellStyle name="20% - Accent1 4 4 2 2 3 2 3" xfId="15887"/>
    <cellStyle name="20% - Accent1 4 4 2 2 3 3" xfId="15888"/>
    <cellStyle name="20% - Accent1 4 4 2 2 3 3 2" xfId="15889"/>
    <cellStyle name="20% - Accent1 4 4 2 2 3 3 3" xfId="15890"/>
    <cellStyle name="20% - Accent1 4 4 2 2 3 4" xfId="15891"/>
    <cellStyle name="20% - Accent1 4 4 2 2 3 4 2" xfId="15892"/>
    <cellStyle name="20% - Accent1 4 4 2 2 3 5" xfId="15893"/>
    <cellStyle name="20% - Accent1 4 4 2 2 3 6" xfId="15894"/>
    <cellStyle name="20% - Accent1 4 4 2 2 4" xfId="15895"/>
    <cellStyle name="20% - Accent1 4 4 2 2 4 2" xfId="15896"/>
    <cellStyle name="20% - Accent1 4 4 2 2 4 2 2" xfId="15897"/>
    <cellStyle name="20% - Accent1 4 4 2 2 4 2 3" xfId="15898"/>
    <cellStyle name="20% - Accent1 4 4 2 2 4 3" xfId="15899"/>
    <cellStyle name="20% - Accent1 4 4 2 2 4 3 2" xfId="15900"/>
    <cellStyle name="20% - Accent1 4 4 2 2 4 4" xfId="15901"/>
    <cellStyle name="20% - Accent1 4 4 2 2 4 5" xfId="15902"/>
    <cellStyle name="20% - Accent1 4 4 2 2 5" xfId="15903"/>
    <cellStyle name="20% - Accent1 4 4 2 2 5 2" xfId="15904"/>
    <cellStyle name="20% - Accent1 4 4 2 2 5 3" xfId="15905"/>
    <cellStyle name="20% - Accent1 4 4 2 2 6" xfId="15906"/>
    <cellStyle name="20% - Accent1 4 4 2 2 6 2" xfId="15907"/>
    <cellStyle name="20% - Accent1 4 4 2 2 6 3" xfId="15908"/>
    <cellStyle name="20% - Accent1 4 4 2 2 7" xfId="15909"/>
    <cellStyle name="20% - Accent1 4 4 2 2 7 2" xfId="15910"/>
    <cellStyle name="20% - Accent1 4 4 2 2 8" xfId="15911"/>
    <cellStyle name="20% - Accent1 4 4 2 2 9" xfId="15912"/>
    <cellStyle name="20% - Accent1 4 4 2 3" xfId="15913"/>
    <cellStyle name="20% - Accent1 4 4 2 3 2" xfId="15914"/>
    <cellStyle name="20% - Accent1 4 4 2 3 2 2" xfId="15915"/>
    <cellStyle name="20% - Accent1 4 4 2 3 2 3" xfId="15916"/>
    <cellStyle name="20% - Accent1 4 4 2 3 3" xfId="15917"/>
    <cellStyle name="20% - Accent1 4 4 2 3 3 2" xfId="15918"/>
    <cellStyle name="20% - Accent1 4 4 2 3 3 3" xfId="15919"/>
    <cellStyle name="20% - Accent1 4 4 2 3 4" xfId="15920"/>
    <cellStyle name="20% - Accent1 4 4 2 3 4 2" xfId="15921"/>
    <cellStyle name="20% - Accent1 4 4 2 3 5" xfId="15922"/>
    <cellStyle name="20% - Accent1 4 4 2 3 6" xfId="15923"/>
    <cellStyle name="20% - Accent1 4 4 2 4" xfId="15924"/>
    <cellStyle name="20% - Accent1 4 4 2 4 2" xfId="15925"/>
    <cellStyle name="20% - Accent1 4 4 2 4 2 2" xfId="15926"/>
    <cellStyle name="20% - Accent1 4 4 2 4 2 3" xfId="15927"/>
    <cellStyle name="20% - Accent1 4 4 2 4 3" xfId="15928"/>
    <cellStyle name="20% - Accent1 4 4 2 4 3 2" xfId="15929"/>
    <cellStyle name="20% - Accent1 4 4 2 4 3 3" xfId="15930"/>
    <cellStyle name="20% - Accent1 4 4 2 4 4" xfId="15931"/>
    <cellStyle name="20% - Accent1 4 4 2 4 4 2" xfId="15932"/>
    <cellStyle name="20% - Accent1 4 4 2 4 5" xfId="15933"/>
    <cellStyle name="20% - Accent1 4 4 2 4 6" xfId="15934"/>
    <cellStyle name="20% - Accent1 4 4 2 5" xfId="15935"/>
    <cellStyle name="20% - Accent1 4 4 2 5 2" xfId="15936"/>
    <cellStyle name="20% - Accent1 4 4 2 5 2 2" xfId="15937"/>
    <cellStyle name="20% - Accent1 4 4 2 5 2 3" xfId="15938"/>
    <cellStyle name="20% - Accent1 4 4 2 5 3" xfId="15939"/>
    <cellStyle name="20% - Accent1 4 4 2 5 3 2" xfId="15940"/>
    <cellStyle name="20% - Accent1 4 4 2 5 4" xfId="15941"/>
    <cellStyle name="20% - Accent1 4 4 2 5 5" xfId="15942"/>
    <cellStyle name="20% - Accent1 4 4 2 6" xfId="15943"/>
    <cellStyle name="20% - Accent1 4 4 2 6 2" xfId="15944"/>
    <cellStyle name="20% - Accent1 4 4 2 6 3" xfId="15945"/>
    <cellStyle name="20% - Accent1 4 4 2 7" xfId="15946"/>
    <cellStyle name="20% - Accent1 4 4 2 7 2" xfId="15947"/>
    <cellStyle name="20% - Accent1 4 4 2 7 3" xfId="15948"/>
    <cellStyle name="20% - Accent1 4 4 2 8" xfId="15949"/>
    <cellStyle name="20% - Accent1 4 4 2 8 2" xfId="15950"/>
    <cellStyle name="20% - Accent1 4 4 2 9" xfId="15951"/>
    <cellStyle name="20% - Accent1 4 4 3" xfId="218"/>
    <cellStyle name="20% - Accent1 4 4 3 2" xfId="15952"/>
    <cellStyle name="20% - Accent1 4 4 3 2 2" xfId="15953"/>
    <cellStyle name="20% - Accent1 4 4 3 2 2 2" xfId="15954"/>
    <cellStyle name="20% - Accent1 4 4 3 2 2 3" xfId="15955"/>
    <cellStyle name="20% - Accent1 4 4 3 2 3" xfId="15956"/>
    <cellStyle name="20% - Accent1 4 4 3 2 3 2" xfId="15957"/>
    <cellStyle name="20% - Accent1 4 4 3 2 3 3" xfId="15958"/>
    <cellStyle name="20% - Accent1 4 4 3 2 4" xfId="15959"/>
    <cellStyle name="20% - Accent1 4 4 3 2 4 2" xfId="15960"/>
    <cellStyle name="20% - Accent1 4 4 3 2 5" xfId="15961"/>
    <cellStyle name="20% - Accent1 4 4 3 2 6" xfId="15962"/>
    <cellStyle name="20% - Accent1 4 4 3 3" xfId="15963"/>
    <cellStyle name="20% - Accent1 4 4 3 3 2" xfId="15964"/>
    <cellStyle name="20% - Accent1 4 4 3 3 2 2" xfId="15965"/>
    <cellStyle name="20% - Accent1 4 4 3 3 2 3" xfId="15966"/>
    <cellStyle name="20% - Accent1 4 4 3 3 3" xfId="15967"/>
    <cellStyle name="20% - Accent1 4 4 3 3 3 2" xfId="15968"/>
    <cellStyle name="20% - Accent1 4 4 3 3 3 3" xfId="15969"/>
    <cellStyle name="20% - Accent1 4 4 3 3 4" xfId="15970"/>
    <cellStyle name="20% - Accent1 4 4 3 3 4 2" xfId="15971"/>
    <cellStyle name="20% - Accent1 4 4 3 3 5" xfId="15972"/>
    <cellStyle name="20% - Accent1 4 4 3 3 6" xfId="15973"/>
    <cellStyle name="20% - Accent1 4 4 3 4" xfId="15974"/>
    <cellStyle name="20% - Accent1 4 4 3 4 2" xfId="15975"/>
    <cellStyle name="20% - Accent1 4 4 3 4 2 2" xfId="15976"/>
    <cellStyle name="20% - Accent1 4 4 3 4 2 3" xfId="15977"/>
    <cellStyle name="20% - Accent1 4 4 3 4 3" xfId="15978"/>
    <cellStyle name="20% - Accent1 4 4 3 4 3 2" xfId="15979"/>
    <cellStyle name="20% - Accent1 4 4 3 4 4" xfId="15980"/>
    <cellStyle name="20% - Accent1 4 4 3 4 5" xfId="15981"/>
    <cellStyle name="20% - Accent1 4 4 3 5" xfId="15982"/>
    <cellStyle name="20% - Accent1 4 4 3 5 2" xfId="15983"/>
    <cellStyle name="20% - Accent1 4 4 3 5 3" xfId="15984"/>
    <cellStyle name="20% - Accent1 4 4 3 6" xfId="15985"/>
    <cellStyle name="20% - Accent1 4 4 3 6 2" xfId="15986"/>
    <cellStyle name="20% - Accent1 4 4 3 6 3" xfId="15987"/>
    <cellStyle name="20% - Accent1 4 4 3 7" xfId="15988"/>
    <cellStyle name="20% - Accent1 4 4 3 7 2" xfId="15989"/>
    <cellStyle name="20% - Accent1 4 4 3 8" xfId="15990"/>
    <cellStyle name="20% - Accent1 4 4 3 9" xfId="15991"/>
    <cellStyle name="20% - Accent1 4 4 4" xfId="15992"/>
    <cellStyle name="20% - Accent1 4 4 4 2" xfId="15993"/>
    <cellStyle name="20% - Accent1 4 4 4 2 2" xfId="15994"/>
    <cellStyle name="20% - Accent1 4 4 4 2 2 2" xfId="15995"/>
    <cellStyle name="20% - Accent1 4 4 4 2 2 3" xfId="15996"/>
    <cellStyle name="20% - Accent1 4 4 4 2 3" xfId="15997"/>
    <cellStyle name="20% - Accent1 4 4 4 2 3 2" xfId="15998"/>
    <cellStyle name="20% - Accent1 4 4 4 2 3 3" xfId="15999"/>
    <cellStyle name="20% - Accent1 4 4 4 2 4" xfId="16000"/>
    <cellStyle name="20% - Accent1 4 4 4 2 4 2" xfId="16001"/>
    <cellStyle name="20% - Accent1 4 4 4 2 5" xfId="16002"/>
    <cellStyle name="20% - Accent1 4 4 4 2 6" xfId="16003"/>
    <cellStyle name="20% - Accent1 4 4 4 3" xfId="16004"/>
    <cellStyle name="20% - Accent1 4 4 4 3 2" xfId="16005"/>
    <cellStyle name="20% - Accent1 4 4 4 3 2 2" xfId="16006"/>
    <cellStyle name="20% - Accent1 4 4 4 3 2 3" xfId="16007"/>
    <cellStyle name="20% - Accent1 4 4 4 3 3" xfId="16008"/>
    <cellStyle name="20% - Accent1 4 4 4 3 3 2" xfId="16009"/>
    <cellStyle name="20% - Accent1 4 4 4 3 3 3" xfId="16010"/>
    <cellStyle name="20% - Accent1 4 4 4 3 4" xfId="16011"/>
    <cellStyle name="20% - Accent1 4 4 4 3 4 2" xfId="16012"/>
    <cellStyle name="20% - Accent1 4 4 4 3 5" xfId="16013"/>
    <cellStyle name="20% - Accent1 4 4 4 3 6" xfId="16014"/>
    <cellStyle name="20% - Accent1 4 4 4 4" xfId="16015"/>
    <cellStyle name="20% - Accent1 4 4 4 4 2" xfId="16016"/>
    <cellStyle name="20% - Accent1 4 4 4 4 2 2" xfId="16017"/>
    <cellStyle name="20% - Accent1 4 4 4 4 2 3" xfId="16018"/>
    <cellStyle name="20% - Accent1 4 4 4 4 3" xfId="16019"/>
    <cellStyle name="20% - Accent1 4 4 4 4 3 2" xfId="16020"/>
    <cellStyle name="20% - Accent1 4 4 4 4 4" xfId="16021"/>
    <cellStyle name="20% - Accent1 4 4 4 4 5" xfId="16022"/>
    <cellStyle name="20% - Accent1 4 4 4 5" xfId="16023"/>
    <cellStyle name="20% - Accent1 4 4 4 5 2" xfId="16024"/>
    <cellStyle name="20% - Accent1 4 4 4 5 3" xfId="16025"/>
    <cellStyle name="20% - Accent1 4 4 4 6" xfId="16026"/>
    <cellStyle name="20% - Accent1 4 4 4 6 2" xfId="16027"/>
    <cellStyle name="20% - Accent1 4 4 4 6 3" xfId="16028"/>
    <cellStyle name="20% - Accent1 4 4 4 7" xfId="16029"/>
    <cellStyle name="20% - Accent1 4 4 4 7 2" xfId="16030"/>
    <cellStyle name="20% - Accent1 4 4 4 8" xfId="16031"/>
    <cellStyle name="20% - Accent1 4 4 4 9" xfId="16032"/>
    <cellStyle name="20% - Accent1 4 4 5" xfId="16033"/>
    <cellStyle name="20% - Accent1 4 4 5 2" xfId="16034"/>
    <cellStyle name="20% - Accent1 4 4 5 2 2" xfId="16035"/>
    <cellStyle name="20% - Accent1 4 4 5 2 3" xfId="16036"/>
    <cellStyle name="20% - Accent1 4 4 5 3" xfId="16037"/>
    <cellStyle name="20% - Accent1 4 4 5 3 2" xfId="16038"/>
    <cellStyle name="20% - Accent1 4 4 5 3 3" xfId="16039"/>
    <cellStyle name="20% - Accent1 4 4 5 4" xfId="16040"/>
    <cellStyle name="20% - Accent1 4 4 5 4 2" xfId="16041"/>
    <cellStyle name="20% - Accent1 4 4 5 5" xfId="16042"/>
    <cellStyle name="20% - Accent1 4 4 5 6" xfId="16043"/>
    <cellStyle name="20% - Accent1 4 4 6" xfId="16044"/>
    <cellStyle name="20% - Accent1 4 4 6 2" xfId="16045"/>
    <cellStyle name="20% - Accent1 4 4 6 2 2" xfId="16046"/>
    <cellStyle name="20% - Accent1 4 4 6 2 3" xfId="16047"/>
    <cellStyle name="20% - Accent1 4 4 6 3" xfId="16048"/>
    <cellStyle name="20% - Accent1 4 4 6 3 2" xfId="16049"/>
    <cellStyle name="20% - Accent1 4 4 6 3 3" xfId="16050"/>
    <cellStyle name="20% - Accent1 4 4 6 4" xfId="16051"/>
    <cellStyle name="20% - Accent1 4 4 6 4 2" xfId="16052"/>
    <cellStyle name="20% - Accent1 4 4 6 5" xfId="16053"/>
    <cellStyle name="20% - Accent1 4 4 6 6" xfId="16054"/>
    <cellStyle name="20% - Accent1 4 4 7" xfId="16055"/>
    <cellStyle name="20% - Accent1 4 4 7 2" xfId="16056"/>
    <cellStyle name="20% - Accent1 4 4 7 2 2" xfId="16057"/>
    <cellStyle name="20% - Accent1 4 4 7 2 3" xfId="16058"/>
    <cellStyle name="20% - Accent1 4 4 7 3" xfId="16059"/>
    <cellStyle name="20% - Accent1 4 4 7 3 2" xfId="16060"/>
    <cellStyle name="20% - Accent1 4 4 7 4" xfId="16061"/>
    <cellStyle name="20% - Accent1 4 4 7 5" xfId="16062"/>
    <cellStyle name="20% - Accent1 4 4 8" xfId="16063"/>
    <cellStyle name="20% - Accent1 4 4 8 2" xfId="16064"/>
    <cellStyle name="20% - Accent1 4 4 8 3" xfId="16065"/>
    <cellStyle name="20% - Accent1 4 4 9" xfId="16066"/>
    <cellStyle name="20% - Accent1 4 4 9 2" xfId="16067"/>
    <cellStyle name="20% - Accent1 4 4 9 3" xfId="16068"/>
    <cellStyle name="20% - Accent1 4 5" xfId="219"/>
    <cellStyle name="20% - Accent1 4 5 10" xfId="16069"/>
    <cellStyle name="20% - Accent1 4 5 2" xfId="220"/>
    <cellStyle name="20% - Accent1 4 5 2 2" xfId="16070"/>
    <cellStyle name="20% - Accent1 4 5 2 2 2" xfId="16071"/>
    <cellStyle name="20% - Accent1 4 5 2 2 2 2" xfId="16072"/>
    <cellStyle name="20% - Accent1 4 5 2 2 2 3" xfId="16073"/>
    <cellStyle name="20% - Accent1 4 5 2 2 3" xfId="16074"/>
    <cellStyle name="20% - Accent1 4 5 2 2 3 2" xfId="16075"/>
    <cellStyle name="20% - Accent1 4 5 2 2 3 3" xfId="16076"/>
    <cellStyle name="20% - Accent1 4 5 2 2 4" xfId="16077"/>
    <cellStyle name="20% - Accent1 4 5 2 2 4 2" xfId="16078"/>
    <cellStyle name="20% - Accent1 4 5 2 2 5" xfId="16079"/>
    <cellStyle name="20% - Accent1 4 5 2 2 6" xfId="16080"/>
    <cellStyle name="20% - Accent1 4 5 2 3" xfId="16081"/>
    <cellStyle name="20% - Accent1 4 5 2 3 2" xfId="16082"/>
    <cellStyle name="20% - Accent1 4 5 2 3 2 2" xfId="16083"/>
    <cellStyle name="20% - Accent1 4 5 2 3 2 3" xfId="16084"/>
    <cellStyle name="20% - Accent1 4 5 2 3 3" xfId="16085"/>
    <cellStyle name="20% - Accent1 4 5 2 3 3 2" xfId="16086"/>
    <cellStyle name="20% - Accent1 4 5 2 3 3 3" xfId="16087"/>
    <cellStyle name="20% - Accent1 4 5 2 3 4" xfId="16088"/>
    <cellStyle name="20% - Accent1 4 5 2 3 4 2" xfId="16089"/>
    <cellStyle name="20% - Accent1 4 5 2 3 5" xfId="16090"/>
    <cellStyle name="20% - Accent1 4 5 2 3 6" xfId="16091"/>
    <cellStyle name="20% - Accent1 4 5 2 4" xfId="16092"/>
    <cellStyle name="20% - Accent1 4 5 2 4 2" xfId="16093"/>
    <cellStyle name="20% - Accent1 4 5 2 4 2 2" xfId="16094"/>
    <cellStyle name="20% - Accent1 4 5 2 4 2 3" xfId="16095"/>
    <cellStyle name="20% - Accent1 4 5 2 4 3" xfId="16096"/>
    <cellStyle name="20% - Accent1 4 5 2 4 3 2" xfId="16097"/>
    <cellStyle name="20% - Accent1 4 5 2 4 4" xfId="16098"/>
    <cellStyle name="20% - Accent1 4 5 2 4 5" xfId="16099"/>
    <cellStyle name="20% - Accent1 4 5 2 5" xfId="16100"/>
    <cellStyle name="20% - Accent1 4 5 2 5 2" xfId="16101"/>
    <cellStyle name="20% - Accent1 4 5 2 5 3" xfId="16102"/>
    <cellStyle name="20% - Accent1 4 5 2 6" xfId="16103"/>
    <cellStyle name="20% - Accent1 4 5 2 6 2" xfId="16104"/>
    <cellStyle name="20% - Accent1 4 5 2 6 3" xfId="16105"/>
    <cellStyle name="20% - Accent1 4 5 2 7" xfId="16106"/>
    <cellStyle name="20% - Accent1 4 5 2 7 2" xfId="16107"/>
    <cellStyle name="20% - Accent1 4 5 2 8" xfId="16108"/>
    <cellStyle name="20% - Accent1 4 5 2 9" xfId="16109"/>
    <cellStyle name="20% - Accent1 4 5 3" xfId="16110"/>
    <cellStyle name="20% - Accent1 4 5 3 2" xfId="16111"/>
    <cellStyle name="20% - Accent1 4 5 3 2 2" xfId="16112"/>
    <cellStyle name="20% - Accent1 4 5 3 2 3" xfId="16113"/>
    <cellStyle name="20% - Accent1 4 5 3 3" xfId="16114"/>
    <cellStyle name="20% - Accent1 4 5 3 3 2" xfId="16115"/>
    <cellStyle name="20% - Accent1 4 5 3 3 3" xfId="16116"/>
    <cellStyle name="20% - Accent1 4 5 3 4" xfId="16117"/>
    <cellStyle name="20% - Accent1 4 5 3 4 2" xfId="16118"/>
    <cellStyle name="20% - Accent1 4 5 3 5" xfId="16119"/>
    <cellStyle name="20% - Accent1 4 5 3 6" xfId="16120"/>
    <cellStyle name="20% - Accent1 4 5 4" xfId="16121"/>
    <cellStyle name="20% - Accent1 4 5 4 2" xfId="16122"/>
    <cellStyle name="20% - Accent1 4 5 4 2 2" xfId="16123"/>
    <cellStyle name="20% - Accent1 4 5 4 2 3" xfId="16124"/>
    <cellStyle name="20% - Accent1 4 5 4 3" xfId="16125"/>
    <cellStyle name="20% - Accent1 4 5 4 3 2" xfId="16126"/>
    <cellStyle name="20% - Accent1 4 5 4 3 3" xfId="16127"/>
    <cellStyle name="20% - Accent1 4 5 4 4" xfId="16128"/>
    <cellStyle name="20% - Accent1 4 5 4 4 2" xfId="16129"/>
    <cellStyle name="20% - Accent1 4 5 4 5" xfId="16130"/>
    <cellStyle name="20% - Accent1 4 5 4 6" xfId="16131"/>
    <cellStyle name="20% - Accent1 4 5 5" xfId="16132"/>
    <cellStyle name="20% - Accent1 4 5 5 2" xfId="16133"/>
    <cellStyle name="20% - Accent1 4 5 5 2 2" xfId="16134"/>
    <cellStyle name="20% - Accent1 4 5 5 2 3" xfId="16135"/>
    <cellStyle name="20% - Accent1 4 5 5 3" xfId="16136"/>
    <cellStyle name="20% - Accent1 4 5 5 3 2" xfId="16137"/>
    <cellStyle name="20% - Accent1 4 5 5 4" xfId="16138"/>
    <cellStyle name="20% - Accent1 4 5 5 5" xfId="16139"/>
    <cellStyle name="20% - Accent1 4 5 6" xfId="16140"/>
    <cellStyle name="20% - Accent1 4 5 6 2" xfId="16141"/>
    <cellStyle name="20% - Accent1 4 5 6 3" xfId="16142"/>
    <cellStyle name="20% - Accent1 4 5 7" xfId="16143"/>
    <cellStyle name="20% - Accent1 4 5 7 2" xfId="16144"/>
    <cellStyle name="20% - Accent1 4 5 7 3" xfId="16145"/>
    <cellStyle name="20% - Accent1 4 5 8" xfId="16146"/>
    <cellStyle name="20% - Accent1 4 5 8 2" xfId="16147"/>
    <cellStyle name="20% - Accent1 4 5 9" xfId="16148"/>
    <cellStyle name="20% - Accent1 4 6" xfId="221"/>
    <cellStyle name="20% - Accent1 4 6 2" xfId="16149"/>
    <cellStyle name="20% - Accent1 4 6 2 2" xfId="16150"/>
    <cellStyle name="20% - Accent1 4 6 2 2 2" xfId="16151"/>
    <cellStyle name="20% - Accent1 4 6 2 2 3" xfId="16152"/>
    <cellStyle name="20% - Accent1 4 6 2 3" xfId="16153"/>
    <cellStyle name="20% - Accent1 4 6 2 3 2" xfId="16154"/>
    <cellStyle name="20% - Accent1 4 6 2 3 3" xfId="16155"/>
    <cellStyle name="20% - Accent1 4 6 2 4" xfId="16156"/>
    <cellStyle name="20% - Accent1 4 6 2 4 2" xfId="16157"/>
    <cellStyle name="20% - Accent1 4 6 2 5" xfId="16158"/>
    <cellStyle name="20% - Accent1 4 6 2 6" xfId="16159"/>
    <cellStyle name="20% - Accent1 4 6 3" xfId="16160"/>
    <cellStyle name="20% - Accent1 4 6 3 2" xfId="16161"/>
    <cellStyle name="20% - Accent1 4 6 3 2 2" xfId="16162"/>
    <cellStyle name="20% - Accent1 4 6 3 2 3" xfId="16163"/>
    <cellStyle name="20% - Accent1 4 6 3 3" xfId="16164"/>
    <cellStyle name="20% - Accent1 4 6 3 3 2" xfId="16165"/>
    <cellStyle name="20% - Accent1 4 6 3 3 3" xfId="16166"/>
    <cellStyle name="20% - Accent1 4 6 3 4" xfId="16167"/>
    <cellStyle name="20% - Accent1 4 6 3 4 2" xfId="16168"/>
    <cellStyle name="20% - Accent1 4 6 3 5" xfId="16169"/>
    <cellStyle name="20% - Accent1 4 6 3 6" xfId="16170"/>
    <cellStyle name="20% - Accent1 4 6 4" xfId="16171"/>
    <cellStyle name="20% - Accent1 4 6 4 2" xfId="16172"/>
    <cellStyle name="20% - Accent1 4 6 4 2 2" xfId="16173"/>
    <cellStyle name="20% - Accent1 4 6 4 2 3" xfId="16174"/>
    <cellStyle name="20% - Accent1 4 6 4 3" xfId="16175"/>
    <cellStyle name="20% - Accent1 4 6 4 3 2" xfId="16176"/>
    <cellStyle name="20% - Accent1 4 6 4 4" xfId="16177"/>
    <cellStyle name="20% - Accent1 4 6 4 5" xfId="16178"/>
    <cellStyle name="20% - Accent1 4 6 5" xfId="16179"/>
    <cellStyle name="20% - Accent1 4 6 5 2" xfId="16180"/>
    <cellStyle name="20% - Accent1 4 6 5 3" xfId="16181"/>
    <cellStyle name="20% - Accent1 4 6 6" xfId="16182"/>
    <cellStyle name="20% - Accent1 4 6 6 2" xfId="16183"/>
    <cellStyle name="20% - Accent1 4 6 6 3" xfId="16184"/>
    <cellStyle name="20% - Accent1 4 6 7" xfId="16185"/>
    <cellStyle name="20% - Accent1 4 6 7 2" xfId="16186"/>
    <cellStyle name="20% - Accent1 4 6 8" xfId="16187"/>
    <cellStyle name="20% - Accent1 4 6 9" xfId="16188"/>
    <cellStyle name="20% - Accent1 4 7" xfId="222"/>
    <cellStyle name="20% - Accent1 4 7 2" xfId="16189"/>
    <cellStyle name="20% - Accent1 4 7 2 2" xfId="16190"/>
    <cellStyle name="20% - Accent1 4 7 2 2 2" xfId="16191"/>
    <cellStyle name="20% - Accent1 4 7 2 2 3" xfId="16192"/>
    <cellStyle name="20% - Accent1 4 7 2 3" xfId="16193"/>
    <cellStyle name="20% - Accent1 4 7 2 3 2" xfId="16194"/>
    <cellStyle name="20% - Accent1 4 7 2 3 3" xfId="16195"/>
    <cellStyle name="20% - Accent1 4 7 2 4" xfId="16196"/>
    <cellStyle name="20% - Accent1 4 7 2 4 2" xfId="16197"/>
    <cellStyle name="20% - Accent1 4 7 2 5" xfId="16198"/>
    <cellStyle name="20% - Accent1 4 7 2 6" xfId="16199"/>
    <cellStyle name="20% - Accent1 4 7 3" xfId="16200"/>
    <cellStyle name="20% - Accent1 4 7 3 2" xfId="16201"/>
    <cellStyle name="20% - Accent1 4 7 3 2 2" xfId="16202"/>
    <cellStyle name="20% - Accent1 4 7 3 2 3" xfId="16203"/>
    <cellStyle name="20% - Accent1 4 7 3 3" xfId="16204"/>
    <cellStyle name="20% - Accent1 4 7 3 3 2" xfId="16205"/>
    <cellStyle name="20% - Accent1 4 7 3 3 3" xfId="16206"/>
    <cellStyle name="20% - Accent1 4 7 3 4" xfId="16207"/>
    <cellStyle name="20% - Accent1 4 7 3 4 2" xfId="16208"/>
    <cellStyle name="20% - Accent1 4 7 3 5" xfId="16209"/>
    <cellStyle name="20% - Accent1 4 7 3 6" xfId="16210"/>
    <cellStyle name="20% - Accent1 4 7 4" xfId="16211"/>
    <cellStyle name="20% - Accent1 4 7 4 2" xfId="16212"/>
    <cellStyle name="20% - Accent1 4 7 4 2 2" xfId="16213"/>
    <cellStyle name="20% - Accent1 4 7 4 2 3" xfId="16214"/>
    <cellStyle name="20% - Accent1 4 7 4 3" xfId="16215"/>
    <cellStyle name="20% - Accent1 4 7 4 3 2" xfId="16216"/>
    <cellStyle name="20% - Accent1 4 7 4 4" xfId="16217"/>
    <cellStyle name="20% - Accent1 4 7 4 5" xfId="16218"/>
    <cellStyle name="20% - Accent1 4 7 5" xfId="16219"/>
    <cellStyle name="20% - Accent1 4 7 5 2" xfId="16220"/>
    <cellStyle name="20% - Accent1 4 7 5 3" xfId="16221"/>
    <cellStyle name="20% - Accent1 4 7 6" xfId="16222"/>
    <cellStyle name="20% - Accent1 4 7 6 2" xfId="16223"/>
    <cellStyle name="20% - Accent1 4 7 6 3" xfId="16224"/>
    <cellStyle name="20% - Accent1 4 7 7" xfId="16225"/>
    <cellStyle name="20% - Accent1 4 7 7 2" xfId="16226"/>
    <cellStyle name="20% - Accent1 4 7 8" xfId="16227"/>
    <cellStyle name="20% - Accent1 4 7 9" xfId="16228"/>
    <cellStyle name="20% - Accent1 4 8" xfId="16229"/>
    <cellStyle name="20% - Accent1 4 8 2" xfId="16230"/>
    <cellStyle name="20% - Accent1 4 8 2 2" xfId="16231"/>
    <cellStyle name="20% - Accent1 4 8 2 3" xfId="16232"/>
    <cellStyle name="20% - Accent1 4 8 3" xfId="16233"/>
    <cellStyle name="20% - Accent1 4 8 3 2" xfId="16234"/>
    <cellStyle name="20% - Accent1 4 8 3 3" xfId="16235"/>
    <cellStyle name="20% - Accent1 4 8 4" xfId="16236"/>
    <cellStyle name="20% - Accent1 4 8 4 2" xfId="16237"/>
    <cellStyle name="20% - Accent1 4 8 5" xfId="16238"/>
    <cellStyle name="20% - Accent1 4 8 6" xfId="16239"/>
    <cellStyle name="20% - Accent1 4 9" xfId="16240"/>
    <cellStyle name="20% - Accent1 4 9 2" xfId="16241"/>
    <cellStyle name="20% - Accent1 4 9 2 2" xfId="16242"/>
    <cellStyle name="20% - Accent1 4 9 2 3" xfId="16243"/>
    <cellStyle name="20% - Accent1 4 9 3" xfId="16244"/>
    <cellStyle name="20% - Accent1 4 9 3 2" xfId="16245"/>
    <cellStyle name="20% - Accent1 4 9 3 3" xfId="16246"/>
    <cellStyle name="20% - Accent1 4 9 4" xfId="16247"/>
    <cellStyle name="20% - Accent1 4 9 4 2" xfId="16248"/>
    <cellStyle name="20% - Accent1 4 9 5" xfId="16249"/>
    <cellStyle name="20% - Accent1 4 9 6" xfId="16250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" xfId="61990" builtinId="34" customBuiltin="1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1"/>
    <cellStyle name="20% - Accent2 4 10 2" xfId="16252"/>
    <cellStyle name="20% - Accent2 4 10 2 2" xfId="16253"/>
    <cellStyle name="20% - Accent2 4 10 2 3" xfId="16254"/>
    <cellStyle name="20% - Accent2 4 10 3" xfId="16255"/>
    <cellStyle name="20% - Accent2 4 10 3 2" xfId="16256"/>
    <cellStyle name="20% - Accent2 4 10 4" xfId="16257"/>
    <cellStyle name="20% - Accent2 4 10 5" xfId="16258"/>
    <cellStyle name="20% - Accent2 4 11" xfId="16259"/>
    <cellStyle name="20% - Accent2 4 11 2" xfId="16260"/>
    <cellStyle name="20% - Accent2 4 11 3" xfId="16261"/>
    <cellStyle name="20% - Accent2 4 12" xfId="16262"/>
    <cellStyle name="20% - Accent2 4 12 2" xfId="16263"/>
    <cellStyle name="20% - Accent2 4 12 3" xfId="16264"/>
    <cellStyle name="20% - Accent2 4 13" xfId="16265"/>
    <cellStyle name="20% - Accent2 4 13 2" xfId="16266"/>
    <cellStyle name="20% - Accent2 4 14" xfId="16267"/>
    <cellStyle name="20% - Accent2 4 15" xfId="16268"/>
    <cellStyle name="20% - Accent2 4 16" xfId="16269"/>
    <cellStyle name="20% - Accent2 4 2" xfId="444"/>
    <cellStyle name="20% - Accent2 4 2 10" xfId="16270"/>
    <cellStyle name="20% - Accent2 4 2 10 2" xfId="16271"/>
    <cellStyle name="20% - Accent2 4 2 10 3" xfId="16272"/>
    <cellStyle name="20% - Accent2 4 2 11" xfId="16273"/>
    <cellStyle name="20% - Accent2 4 2 11 2" xfId="16274"/>
    <cellStyle name="20% - Accent2 4 2 11 3" xfId="16275"/>
    <cellStyle name="20% - Accent2 4 2 12" xfId="16276"/>
    <cellStyle name="20% - Accent2 4 2 12 2" xfId="16277"/>
    <cellStyle name="20% - Accent2 4 2 13" xfId="16278"/>
    <cellStyle name="20% - Accent2 4 2 14" xfId="16279"/>
    <cellStyle name="20% - Accent2 4 2 15" xfId="16280"/>
    <cellStyle name="20% - Accent2 4 2 2" xfId="445"/>
    <cellStyle name="20% - Accent2 4 2 2 10" xfId="16281"/>
    <cellStyle name="20% - Accent2 4 2 2 10 2" xfId="16282"/>
    <cellStyle name="20% - Accent2 4 2 2 10 3" xfId="16283"/>
    <cellStyle name="20% - Accent2 4 2 2 11" xfId="16284"/>
    <cellStyle name="20% - Accent2 4 2 2 11 2" xfId="16285"/>
    <cellStyle name="20% - Accent2 4 2 2 12" xfId="16286"/>
    <cellStyle name="20% - Accent2 4 2 2 13" xfId="16287"/>
    <cellStyle name="20% - Accent2 4 2 2 2" xfId="446"/>
    <cellStyle name="20% - Accent2 4 2 2 2 10" xfId="16288"/>
    <cellStyle name="20% - Accent2 4 2 2 2 10 2" xfId="16289"/>
    <cellStyle name="20% - Accent2 4 2 2 2 11" xfId="16290"/>
    <cellStyle name="20% - Accent2 4 2 2 2 12" xfId="16291"/>
    <cellStyle name="20% - Accent2 4 2 2 2 2" xfId="447"/>
    <cellStyle name="20% - Accent2 4 2 2 2 2 10" xfId="16292"/>
    <cellStyle name="20% - Accent2 4 2 2 2 2 2" xfId="448"/>
    <cellStyle name="20% - Accent2 4 2 2 2 2 2 2" xfId="16293"/>
    <cellStyle name="20% - Accent2 4 2 2 2 2 2 2 2" xfId="16294"/>
    <cellStyle name="20% - Accent2 4 2 2 2 2 2 2 2 2" xfId="16295"/>
    <cellStyle name="20% - Accent2 4 2 2 2 2 2 2 2 3" xfId="16296"/>
    <cellStyle name="20% - Accent2 4 2 2 2 2 2 2 3" xfId="16297"/>
    <cellStyle name="20% - Accent2 4 2 2 2 2 2 2 3 2" xfId="16298"/>
    <cellStyle name="20% - Accent2 4 2 2 2 2 2 2 3 3" xfId="16299"/>
    <cellStyle name="20% - Accent2 4 2 2 2 2 2 2 4" xfId="16300"/>
    <cellStyle name="20% - Accent2 4 2 2 2 2 2 2 4 2" xfId="16301"/>
    <cellStyle name="20% - Accent2 4 2 2 2 2 2 2 5" xfId="16302"/>
    <cellStyle name="20% - Accent2 4 2 2 2 2 2 2 6" xfId="16303"/>
    <cellStyle name="20% - Accent2 4 2 2 2 2 2 3" xfId="16304"/>
    <cellStyle name="20% - Accent2 4 2 2 2 2 2 3 2" xfId="16305"/>
    <cellStyle name="20% - Accent2 4 2 2 2 2 2 3 2 2" xfId="16306"/>
    <cellStyle name="20% - Accent2 4 2 2 2 2 2 3 2 3" xfId="16307"/>
    <cellStyle name="20% - Accent2 4 2 2 2 2 2 3 3" xfId="16308"/>
    <cellStyle name="20% - Accent2 4 2 2 2 2 2 3 3 2" xfId="16309"/>
    <cellStyle name="20% - Accent2 4 2 2 2 2 2 3 3 3" xfId="16310"/>
    <cellStyle name="20% - Accent2 4 2 2 2 2 2 3 4" xfId="16311"/>
    <cellStyle name="20% - Accent2 4 2 2 2 2 2 3 4 2" xfId="16312"/>
    <cellStyle name="20% - Accent2 4 2 2 2 2 2 3 5" xfId="16313"/>
    <cellStyle name="20% - Accent2 4 2 2 2 2 2 3 6" xfId="16314"/>
    <cellStyle name="20% - Accent2 4 2 2 2 2 2 4" xfId="16315"/>
    <cellStyle name="20% - Accent2 4 2 2 2 2 2 4 2" xfId="16316"/>
    <cellStyle name="20% - Accent2 4 2 2 2 2 2 4 2 2" xfId="16317"/>
    <cellStyle name="20% - Accent2 4 2 2 2 2 2 4 2 3" xfId="16318"/>
    <cellStyle name="20% - Accent2 4 2 2 2 2 2 4 3" xfId="16319"/>
    <cellStyle name="20% - Accent2 4 2 2 2 2 2 4 3 2" xfId="16320"/>
    <cellStyle name="20% - Accent2 4 2 2 2 2 2 4 4" xfId="16321"/>
    <cellStyle name="20% - Accent2 4 2 2 2 2 2 4 5" xfId="16322"/>
    <cellStyle name="20% - Accent2 4 2 2 2 2 2 5" xfId="16323"/>
    <cellStyle name="20% - Accent2 4 2 2 2 2 2 5 2" xfId="16324"/>
    <cellStyle name="20% - Accent2 4 2 2 2 2 2 5 3" xfId="16325"/>
    <cellStyle name="20% - Accent2 4 2 2 2 2 2 6" xfId="16326"/>
    <cellStyle name="20% - Accent2 4 2 2 2 2 2 6 2" xfId="16327"/>
    <cellStyle name="20% - Accent2 4 2 2 2 2 2 6 3" xfId="16328"/>
    <cellStyle name="20% - Accent2 4 2 2 2 2 2 7" xfId="16329"/>
    <cellStyle name="20% - Accent2 4 2 2 2 2 2 7 2" xfId="16330"/>
    <cellStyle name="20% - Accent2 4 2 2 2 2 2 8" xfId="16331"/>
    <cellStyle name="20% - Accent2 4 2 2 2 2 2 9" xfId="16332"/>
    <cellStyle name="20% - Accent2 4 2 2 2 2 3" xfId="16333"/>
    <cellStyle name="20% - Accent2 4 2 2 2 2 3 2" xfId="16334"/>
    <cellStyle name="20% - Accent2 4 2 2 2 2 3 2 2" xfId="16335"/>
    <cellStyle name="20% - Accent2 4 2 2 2 2 3 2 3" xfId="16336"/>
    <cellStyle name="20% - Accent2 4 2 2 2 2 3 3" xfId="16337"/>
    <cellStyle name="20% - Accent2 4 2 2 2 2 3 3 2" xfId="16338"/>
    <cellStyle name="20% - Accent2 4 2 2 2 2 3 3 3" xfId="16339"/>
    <cellStyle name="20% - Accent2 4 2 2 2 2 3 4" xfId="16340"/>
    <cellStyle name="20% - Accent2 4 2 2 2 2 3 4 2" xfId="16341"/>
    <cellStyle name="20% - Accent2 4 2 2 2 2 3 5" xfId="16342"/>
    <cellStyle name="20% - Accent2 4 2 2 2 2 3 6" xfId="16343"/>
    <cellStyle name="20% - Accent2 4 2 2 2 2 4" xfId="16344"/>
    <cellStyle name="20% - Accent2 4 2 2 2 2 4 2" xfId="16345"/>
    <cellStyle name="20% - Accent2 4 2 2 2 2 4 2 2" xfId="16346"/>
    <cellStyle name="20% - Accent2 4 2 2 2 2 4 2 3" xfId="16347"/>
    <cellStyle name="20% - Accent2 4 2 2 2 2 4 3" xfId="16348"/>
    <cellStyle name="20% - Accent2 4 2 2 2 2 4 3 2" xfId="16349"/>
    <cellStyle name="20% - Accent2 4 2 2 2 2 4 3 3" xfId="16350"/>
    <cellStyle name="20% - Accent2 4 2 2 2 2 4 4" xfId="16351"/>
    <cellStyle name="20% - Accent2 4 2 2 2 2 4 4 2" xfId="16352"/>
    <cellStyle name="20% - Accent2 4 2 2 2 2 4 5" xfId="16353"/>
    <cellStyle name="20% - Accent2 4 2 2 2 2 4 6" xfId="16354"/>
    <cellStyle name="20% - Accent2 4 2 2 2 2 5" xfId="16355"/>
    <cellStyle name="20% - Accent2 4 2 2 2 2 5 2" xfId="16356"/>
    <cellStyle name="20% - Accent2 4 2 2 2 2 5 2 2" xfId="16357"/>
    <cellStyle name="20% - Accent2 4 2 2 2 2 5 2 3" xfId="16358"/>
    <cellStyle name="20% - Accent2 4 2 2 2 2 5 3" xfId="16359"/>
    <cellStyle name="20% - Accent2 4 2 2 2 2 5 3 2" xfId="16360"/>
    <cellStyle name="20% - Accent2 4 2 2 2 2 5 4" xfId="16361"/>
    <cellStyle name="20% - Accent2 4 2 2 2 2 5 5" xfId="16362"/>
    <cellStyle name="20% - Accent2 4 2 2 2 2 6" xfId="16363"/>
    <cellStyle name="20% - Accent2 4 2 2 2 2 6 2" xfId="16364"/>
    <cellStyle name="20% - Accent2 4 2 2 2 2 6 3" xfId="16365"/>
    <cellStyle name="20% - Accent2 4 2 2 2 2 7" xfId="16366"/>
    <cellStyle name="20% - Accent2 4 2 2 2 2 7 2" xfId="16367"/>
    <cellStyle name="20% - Accent2 4 2 2 2 2 7 3" xfId="16368"/>
    <cellStyle name="20% - Accent2 4 2 2 2 2 8" xfId="16369"/>
    <cellStyle name="20% - Accent2 4 2 2 2 2 8 2" xfId="16370"/>
    <cellStyle name="20% - Accent2 4 2 2 2 2 9" xfId="16371"/>
    <cellStyle name="20% - Accent2 4 2 2 2 3" xfId="449"/>
    <cellStyle name="20% - Accent2 4 2 2 2 3 2" xfId="16372"/>
    <cellStyle name="20% - Accent2 4 2 2 2 3 2 2" xfId="16373"/>
    <cellStyle name="20% - Accent2 4 2 2 2 3 2 2 2" xfId="16374"/>
    <cellStyle name="20% - Accent2 4 2 2 2 3 2 2 3" xfId="16375"/>
    <cellStyle name="20% - Accent2 4 2 2 2 3 2 3" xfId="16376"/>
    <cellStyle name="20% - Accent2 4 2 2 2 3 2 3 2" xfId="16377"/>
    <cellStyle name="20% - Accent2 4 2 2 2 3 2 3 3" xfId="16378"/>
    <cellStyle name="20% - Accent2 4 2 2 2 3 2 4" xfId="16379"/>
    <cellStyle name="20% - Accent2 4 2 2 2 3 2 4 2" xfId="16380"/>
    <cellStyle name="20% - Accent2 4 2 2 2 3 2 5" xfId="16381"/>
    <cellStyle name="20% - Accent2 4 2 2 2 3 2 6" xfId="16382"/>
    <cellStyle name="20% - Accent2 4 2 2 2 3 3" xfId="16383"/>
    <cellStyle name="20% - Accent2 4 2 2 2 3 3 2" xfId="16384"/>
    <cellStyle name="20% - Accent2 4 2 2 2 3 3 2 2" xfId="16385"/>
    <cellStyle name="20% - Accent2 4 2 2 2 3 3 2 3" xfId="16386"/>
    <cellStyle name="20% - Accent2 4 2 2 2 3 3 3" xfId="16387"/>
    <cellStyle name="20% - Accent2 4 2 2 2 3 3 3 2" xfId="16388"/>
    <cellStyle name="20% - Accent2 4 2 2 2 3 3 3 3" xfId="16389"/>
    <cellStyle name="20% - Accent2 4 2 2 2 3 3 4" xfId="16390"/>
    <cellStyle name="20% - Accent2 4 2 2 2 3 3 4 2" xfId="16391"/>
    <cellStyle name="20% - Accent2 4 2 2 2 3 3 5" xfId="16392"/>
    <cellStyle name="20% - Accent2 4 2 2 2 3 3 6" xfId="16393"/>
    <cellStyle name="20% - Accent2 4 2 2 2 3 4" xfId="16394"/>
    <cellStyle name="20% - Accent2 4 2 2 2 3 4 2" xfId="16395"/>
    <cellStyle name="20% - Accent2 4 2 2 2 3 4 2 2" xfId="16396"/>
    <cellStyle name="20% - Accent2 4 2 2 2 3 4 2 3" xfId="16397"/>
    <cellStyle name="20% - Accent2 4 2 2 2 3 4 3" xfId="16398"/>
    <cellStyle name="20% - Accent2 4 2 2 2 3 4 3 2" xfId="16399"/>
    <cellStyle name="20% - Accent2 4 2 2 2 3 4 4" xfId="16400"/>
    <cellStyle name="20% - Accent2 4 2 2 2 3 4 5" xfId="16401"/>
    <cellStyle name="20% - Accent2 4 2 2 2 3 5" xfId="16402"/>
    <cellStyle name="20% - Accent2 4 2 2 2 3 5 2" xfId="16403"/>
    <cellStyle name="20% - Accent2 4 2 2 2 3 5 3" xfId="16404"/>
    <cellStyle name="20% - Accent2 4 2 2 2 3 6" xfId="16405"/>
    <cellStyle name="20% - Accent2 4 2 2 2 3 6 2" xfId="16406"/>
    <cellStyle name="20% - Accent2 4 2 2 2 3 6 3" xfId="16407"/>
    <cellStyle name="20% - Accent2 4 2 2 2 3 7" xfId="16408"/>
    <cellStyle name="20% - Accent2 4 2 2 2 3 7 2" xfId="16409"/>
    <cellStyle name="20% - Accent2 4 2 2 2 3 8" xfId="16410"/>
    <cellStyle name="20% - Accent2 4 2 2 2 3 9" xfId="16411"/>
    <cellStyle name="20% - Accent2 4 2 2 2 4" xfId="16412"/>
    <cellStyle name="20% - Accent2 4 2 2 2 4 2" xfId="16413"/>
    <cellStyle name="20% - Accent2 4 2 2 2 4 2 2" xfId="16414"/>
    <cellStyle name="20% - Accent2 4 2 2 2 4 2 2 2" xfId="16415"/>
    <cellStyle name="20% - Accent2 4 2 2 2 4 2 2 3" xfId="16416"/>
    <cellStyle name="20% - Accent2 4 2 2 2 4 2 3" xfId="16417"/>
    <cellStyle name="20% - Accent2 4 2 2 2 4 2 3 2" xfId="16418"/>
    <cellStyle name="20% - Accent2 4 2 2 2 4 2 3 3" xfId="16419"/>
    <cellStyle name="20% - Accent2 4 2 2 2 4 2 4" xfId="16420"/>
    <cellStyle name="20% - Accent2 4 2 2 2 4 2 4 2" xfId="16421"/>
    <cellStyle name="20% - Accent2 4 2 2 2 4 2 5" xfId="16422"/>
    <cellStyle name="20% - Accent2 4 2 2 2 4 2 6" xfId="16423"/>
    <cellStyle name="20% - Accent2 4 2 2 2 4 3" xfId="16424"/>
    <cellStyle name="20% - Accent2 4 2 2 2 4 3 2" xfId="16425"/>
    <cellStyle name="20% - Accent2 4 2 2 2 4 3 2 2" xfId="16426"/>
    <cellStyle name="20% - Accent2 4 2 2 2 4 3 2 3" xfId="16427"/>
    <cellStyle name="20% - Accent2 4 2 2 2 4 3 3" xfId="16428"/>
    <cellStyle name="20% - Accent2 4 2 2 2 4 3 3 2" xfId="16429"/>
    <cellStyle name="20% - Accent2 4 2 2 2 4 3 3 3" xfId="16430"/>
    <cellStyle name="20% - Accent2 4 2 2 2 4 3 4" xfId="16431"/>
    <cellStyle name="20% - Accent2 4 2 2 2 4 3 4 2" xfId="16432"/>
    <cellStyle name="20% - Accent2 4 2 2 2 4 3 5" xfId="16433"/>
    <cellStyle name="20% - Accent2 4 2 2 2 4 3 6" xfId="16434"/>
    <cellStyle name="20% - Accent2 4 2 2 2 4 4" xfId="16435"/>
    <cellStyle name="20% - Accent2 4 2 2 2 4 4 2" xfId="16436"/>
    <cellStyle name="20% - Accent2 4 2 2 2 4 4 2 2" xfId="16437"/>
    <cellStyle name="20% - Accent2 4 2 2 2 4 4 2 3" xfId="16438"/>
    <cellStyle name="20% - Accent2 4 2 2 2 4 4 3" xfId="16439"/>
    <cellStyle name="20% - Accent2 4 2 2 2 4 4 3 2" xfId="16440"/>
    <cellStyle name="20% - Accent2 4 2 2 2 4 4 4" xfId="16441"/>
    <cellStyle name="20% - Accent2 4 2 2 2 4 4 5" xfId="16442"/>
    <cellStyle name="20% - Accent2 4 2 2 2 4 5" xfId="16443"/>
    <cellStyle name="20% - Accent2 4 2 2 2 4 5 2" xfId="16444"/>
    <cellStyle name="20% - Accent2 4 2 2 2 4 5 3" xfId="16445"/>
    <cellStyle name="20% - Accent2 4 2 2 2 4 6" xfId="16446"/>
    <cellStyle name="20% - Accent2 4 2 2 2 4 6 2" xfId="16447"/>
    <cellStyle name="20% - Accent2 4 2 2 2 4 6 3" xfId="16448"/>
    <cellStyle name="20% - Accent2 4 2 2 2 4 7" xfId="16449"/>
    <cellStyle name="20% - Accent2 4 2 2 2 4 7 2" xfId="16450"/>
    <cellStyle name="20% - Accent2 4 2 2 2 4 8" xfId="16451"/>
    <cellStyle name="20% - Accent2 4 2 2 2 4 9" xfId="16452"/>
    <cellStyle name="20% - Accent2 4 2 2 2 5" xfId="16453"/>
    <cellStyle name="20% - Accent2 4 2 2 2 5 2" xfId="16454"/>
    <cellStyle name="20% - Accent2 4 2 2 2 5 2 2" xfId="16455"/>
    <cellStyle name="20% - Accent2 4 2 2 2 5 2 3" xfId="16456"/>
    <cellStyle name="20% - Accent2 4 2 2 2 5 3" xfId="16457"/>
    <cellStyle name="20% - Accent2 4 2 2 2 5 3 2" xfId="16458"/>
    <cellStyle name="20% - Accent2 4 2 2 2 5 3 3" xfId="16459"/>
    <cellStyle name="20% - Accent2 4 2 2 2 5 4" xfId="16460"/>
    <cellStyle name="20% - Accent2 4 2 2 2 5 4 2" xfId="16461"/>
    <cellStyle name="20% - Accent2 4 2 2 2 5 5" xfId="16462"/>
    <cellStyle name="20% - Accent2 4 2 2 2 5 6" xfId="16463"/>
    <cellStyle name="20% - Accent2 4 2 2 2 6" xfId="16464"/>
    <cellStyle name="20% - Accent2 4 2 2 2 6 2" xfId="16465"/>
    <cellStyle name="20% - Accent2 4 2 2 2 6 2 2" xfId="16466"/>
    <cellStyle name="20% - Accent2 4 2 2 2 6 2 3" xfId="16467"/>
    <cellStyle name="20% - Accent2 4 2 2 2 6 3" xfId="16468"/>
    <cellStyle name="20% - Accent2 4 2 2 2 6 3 2" xfId="16469"/>
    <cellStyle name="20% - Accent2 4 2 2 2 6 3 3" xfId="16470"/>
    <cellStyle name="20% - Accent2 4 2 2 2 6 4" xfId="16471"/>
    <cellStyle name="20% - Accent2 4 2 2 2 6 4 2" xfId="16472"/>
    <cellStyle name="20% - Accent2 4 2 2 2 6 5" xfId="16473"/>
    <cellStyle name="20% - Accent2 4 2 2 2 6 6" xfId="16474"/>
    <cellStyle name="20% - Accent2 4 2 2 2 7" xfId="16475"/>
    <cellStyle name="20% - Accent2 4 2 2 2 7 2" xfId="16476"/>
    <cellStyle name="20% - Accent2 4 2 2 2 7 2 2" xfId="16477"/>
    <cellStyle name="20% - Accent2 4 2 2 2 7 2 3" xfId="16478"/>
    <cellStyle name="20% - Accent2 4 2 2 2 7 3" xfId="16479"/>
    <cellStyle name="20% - Accent2 4 2 2 2 7 3 2" xfId="16480"/>
    <cellStyle name="20% - Accent2 4 2 2 2 7 4" xfId="16481"/>
    <cellStyle name="20% - Accent2 4 2 2 2 7 5" xfId="16482"/>
    <cellStyle name="20% - Accent2 4 2 2 2 8" xfId="16483"/>
    <cellStyle name="20% - Accent2 4 2 2 2 8 2" xfId="16484"/>
    <cellStyle name="20% - Accent2 4 2 2 2 8 3" xfId="16485"/>
    <cellStyle name="20% - Accent2 4 2 2 2 9" xfId="16486"/>
    <cellStyle name="20% - Accent2 4 2 2 2 9 2" xfId="16487"/>
    <cellStyle name="20% - Accent2 4 2 2 2 9 3" xfId="16488"/>
    <cellStyle name="20% - Accent2 4 2 2 3" xfId="450"/>
    <cellStyle name="20% - Accent2 4 2 2 3 10" xfId="16489"/>
    <cellStyle name="20% - Accent2 4 2 2 3 2" xfId="451"/>
    <cellStyle name="20% - Accent2 4 2 2 3 2 2" xfId="16490"/>
    <cellStyle name="20% - Accent2 4 2 2 3 2 2 2" xfId="16491"/>
    <cellStyle name="20% - Accent2 4 2 2 3 2 2 2 2" xfId="16492"/>
    <cellStyle name="20% - Accent2 4 2 2 3 2 2 2 3" xfId="16493"/>
    <cellStyle name="20% - Accent2 4 2 2 3 2 2 3" xfId="16494"/>
    <cellStyle name="20% - Accent2 4 2 2 3 2 2 3 2" xfId="16495"/>
    <cellStyle name="20% - Accent2 4 2 2 3 2 2 3 3" xfId="16496"/>
    <cellStyle name="20% - Accent2 4 2 2 3 2 2 4" xfId="16497"/>
    <cellStyle name="20% - Accent2 4 2 2 3 2 2 4 2" xfId="16498"/>
    <cellStyle name="20% - Accent2 4 2 2 3 2 2 5" xfId="16499"/>
    <cellStyle name="20% - Accent2 4 2 2 3 2 2 6" xfId="16500"/>
    <cellStyle name="20% - Accent2 4 2 2 3 2 3" xfId="16501"/>
    <cellStyle name="20% - Accent2 4 2 2 3 2 3 2" xfId="16502"/>
    <cellStyle name="20% - Accent2 4 2 2 3 2 3 2 2" xfId="16503"/>
    <cellStyle name="20% - Accent2 4 2 2 3 2 3 2 3" xfId="16504"/>
    <cellStyle name="20% - Accent2 4 2 2 3 2 3 3" xfId="16505"/>
    <cellStyle name="20% - Accent2 4 2 2 3 2 3 3 2" xfId="16506"/>
    <cellStyle name="20% - Accent2 4 2 2 3 2 3 3 3" xfId="16507"/>
    <cellStyle name="20% - Accent2 4 2 2 3 2 3 4" xfId="16508"/>
    <cellStyle name="20% - Accent2 4 2 2 3 2 3 4 2" xfId="16509"/>
    <cellStyle name="20% - Accent2 4 2 2 3 2 3 5" xfId="16510"/>
    <cellStyle name="20% - Accent2 4 2 2 3 2 3 6" xfId="16511"/>
    <cellStyle name="20% - Accent2 4 2 2 3 2 4" xfId="16512"/>
    <cellStyle name="20% - Accent2 4 2 2 3 2 4 2" xfId="16513"/>
    <cellStyle name="20% - Accent2 4 2 2 3 2 4 2 2" xfId="16514"/>
    <cellStyle name="20% - Accent2 4 2 2 3 2 4 2 3" xfId="16515"/>
    <cellStyle name="20% - Accent2 4 2 2 3 2 4 3" xfId="16516"/>
    <cellStyle name="20% - Accent2 4 2 2 3 2 4 3 2" xfId="16517"/>
    <cellStyle name="20% - Accent2 4 2 2 3 2 4 4" xfId="16518"/>
    <cellStyle name="20% - Accent2 4 2 2 3 2 4 5" xfId="16519"/>
    <cellStyle name="20% - Accent2 4 2 2 3 2 5" xfId="16520"/>
    <cellStyle name="20% - Accent2 4 2 2 3 2 5 2" xfId="16521"/>
    <cellStyle name="20% - Accent2 4 2 2 3 2 5 3" xfId="16522"/>
    <cellStyle name="20% - Accent2 4 2 2 3 2 6" xfId="16523"/>
    <cellStyle name="20% - Accent2 4 2 2 3 2 6 2" xfId="16524"/>
    <cellStyle name="20% - Accent2 4 2 2 3 2 6 3" xfId="16525"/>
    <cellStyle name="20% - Accent2 4 2 2 3 2 7" xfId="16526"/>
    <cellStyle name="20% - Accent2 4 2 2 3 2 7 2" xfId="16527"/>
    <cellStyle name="20% - Accent2 4 2 2 3 2 8" xfId="16528"/>
    <cellStyle name="20% - Accent2 4 2 2 3 2 9" xfId="16529"/>
    <cellStyle name="20% - Accent2 4 2 2 3 3" xfId="16530"/>
    <cellStyle name="20% - Accent2 4 2 2 3 3 2" xfId="16531"/>
    <cellStyle name="20% - Accent2 4 2 2 3 3 2 2" xfId="16532"/>
    <cellStyle name="20% - Accent2 4 2 2 3 3 2 3" xfId="16533"/>
    <cellStyle name="20% - Accent2 4 2 2 3 3 3" xfId="16534"/>
    <cellStyle name="20% - Accent2 4 2 2 3 3 3 2" xfId="16535"/>
    <cellStyle name="20% - Accent2 4 2 2 3 3 3 3" xfId="16536"/>
    <cellStyle name="20% - Accent2 4 2 2 3 3 4" xfId="16537"/>
    <cellStyle name="20% - Accent2 4 2 2 3 3 4 2" xfId="16538"/>
    <cellStyle name="20% - Accent2 4 2 2 3 3 5" xfId="16539"/>
    <cellStyle name="20% - Accent2 4 2 2 3 3 6" xfId="16540"/>
    <cellStyle name="20% - Accent2 4 2 2 3 4" xfId="16541"/>
    <cellStyle name="20% - Accent2 4 2 2 3 4 2" xfId="16542"/>
    <cellStyle name="20% - Accent2 4 2 2 3 4 2 2" xfId="16543"/>
    <cellStyle name="20% - Accent2 4 2 2 3 4 2 3" xfId="16544"/>
    <cellStyle name="20% - Accent2 4 2 2 3 4 3" xfId="16545"/>
    <cellStyle name="20% - Accent2 4 2 2 3 4 3 2" xfId="16546"/>
    <cellStyle name="20% - Accent2 4 2 2 3 4 3 3" xfId="16547"/>
    <cellStyle name="20% - Accent2 4 2 2 3 4 4" xfId="16548"/>
    <cellStyle name="20% - Accent2 4 2 2 3 4 4 2" xfId="16549"/>
    <cellStyle name="20% - Accent2 4 2 2 3 4 5" xfId="16550"/>
    <cellStyle name="20% - Accent2 4 2 2 3 4 6" xfId="16551"/>
    <cellStyle name="20% - Accent2 4 2 2 3 5" xfId="16552"/>
    <cellStyle name="20% - Accent2 4 2 2 3 5 2" xfId="16553"/>
    <cellStyle name="20% - Accent2 4 2 2 3 5 2 2" xfId="16554"/>
    <cellStyle name="20% - Accent2 4 2 2 3 5 2 3" xfId="16555"/>
    <cellStyle name="20% - Accent2 4 2 2 3 5 3" xfId="16556"/>
    <cellStyle name="20% - Accent2 4 2 2 3 5 3 2" xfId="16557"/>
    <cellStyle name="20% - Accent2 4 2 2 3 5 4" xfId="16558"/>
    <cellStyle name="20% - Accent2 4 2 2 3 5 5" xfId="16559"/>
    <cellStyle name="20% - Accent2 4 2 2 3 6" xfId="16560"/>
    <cellStyle name="20% - Accent2 4 2 2 3 6 2" xfId="16561"/>
    <cellStyle name="20% - Accent2 4 2 2 3 6 3" xfId="16562"/>
    <cellStyle name="20% - Accent2 4 2 2 3 7" xfId="16563"/>
    <cellStyle name="20% - Accent2 4 2 2 3 7 2" xfId="16564"/>
    <cellStyle name="20% - Accent2 4 2 2 3 7 3" xfId="16565"/>
    <cellStyle name="20% - Accent2 4 2 2 3 8" xfId="16566"/>
    <cellStyle name="20% - Accent2 4 2 2 3 8 2" xfId="16567"/>
    <cellStyle name="20% - Accent2 4 2 2 3 9" xfId="16568"/>
    <cellStyle name="20% - Accent2 4 2 2 4" xfId="452"/>
    <cellStyle name="20% - Accent2 4 2 2 4 2" xfId="16569"/>
    <cellStyle name="20% - Accent2 4 2 2 4 2 2" xfId="16570"/>
    <cellStyle name="20% - Accent2 4 2 2 4 2 2 2" xfId="16571"/>
    <cellStyle name="20% - Accent2 4 2 2 4 2 2 3" xfId="16572"/>
    <cellStyle name="20% - Accent2 4 2 2 4 2 3" xfId="16573"/>
    <cellStyle name="20% - Accent2 4 2 2 4 2 3 2" xfId="16574"/>
    <cellStyle name="20% - Accent2 4 2 2 4 2 3 3" xfId="16575"/>
    <cellStyle name="20% - Accent2 4 2 2 4 2 4" xfId="16576"/>
    <cellStyle name="20% - Accent2 4 2 2 4 2 4 2" xfId="16577"/>
    <cellStyle name="20% - Accent2 4 2 2 4 2 5" xfId="16578"/>
    <cellStyle name="20% - Accent2 4 2 2 4 2 6" xfId="16579"/>
    <cellStyle name="20% - Accent2 4 2 2 4 3" xfId="16580"/>
    <cellStyle name="20% - Accent2 4 2 2 4 3 2" xfId="16581"/>
    <cellStyle name="20% - Accent2 4 2 2 4 3 2 2" xfId="16582"/>
    <cellStyle name="20% - Accent2 4 2 2 4 3 2 3" xfId="16583"/>
    <cellStyle name="20% - Accent2 4 2 2 4 3 3" xfId="16584"/>
    <cellStyle name="20% - Accent2 4 2 2 4 3 3 2" xfId="16585"/>
    <cellStyle name="20% - Accent2 4 2 2 4 3 3 3" xfId="16586"/>
    <cellStyle name="20% - Accent2 4 2 2 4 3 4" xfId="16587"/>
    <cellStyle name="20% - Accent2 4 2 2 4 3 4 2" xfId="16588"/>
    <cellStyle name="20% - Accent2 4 2 2 4 3 5" xfId="16589"/>
    <cellStyle name="20% - Accent2 4 2 2 4 3 6" xfId="16590"/>
    <cellStyle name="20% - Accent2 4 2 2 4 4" xfId="16591"/>
    <cellStyle name="20% - Accent2 4 2 2 4 4 2" xfId="16592"/>
    <cellStyle name="20% - Accent2 4 2 2 4 4 2 2" xfId="16593"/>
    <cellStyle name="20% - Accent2 4 2 2 4 4 2 3" xfId="16594"/>
    <cellStyle name="20% - Accent2 4 2 2 4 4 3" xfId="16595"/>
    <cellStyle name="20% - Accent2 4 2 2 4 4 3 2" xfId="16596"/>
    <cellStyle name="20% - Accent2 4 2 2 4 4 4" xfId="16597"/>
    <cellStyle name="20% - Accent2 4 2 2 4 4 5" xfId="16598"/>
    <cellStyle name="20% - Accent2 4 2 2 4 5" xfId="16599"/>
    <cellStyle name="20% - Accent2 4 2 2 4 5 2" xfId="16600"/>
    <cellStyle name="20% - Accent2 4 2 2 4 5 3" xfId="16601"/>
    <cellStyle name="20% - Accent2 4 2 2 4 6" xfId="16602"/>
    <cellStyle name="20% - Accent2 4 2 2 4 6 2" xfId="16603"/>
    <cellStyle name="20% - Accent2 4 2 2 4 6 3" xfId="16604"/>
    <cellStyle name="20% - Accent2 4 2 2 4 7" xfId="16605"/>
    <cellStyle name="20% - Accent2 4 2 2 4 7 2" xfId="16606"/>
    <cellStyle name="20% - Accent2 4 2 2 4 8" xfId="16607"/>
    <cellStyle name="20% - Accent2 4 2 2 4 9" xfId="16608"/>
    <cellStyle name="20% - Accent2 4 2 2 5" xfId="16609"/>
    <cellStyle name="20% - Accent2 4 2 2 5 2" xfId="16610"/>
    <cellStyle name="20% - Accent2 4 2 2 5 2 2" xfId="16611"/>
    <cellStyle name="20% - Accent2 4 2 2 5 2 2 2" xfId="16612"/>
    <cellStyle name="20% - Accent2 4 2 2 5 2 2 3" xfId="16613"/>
    <cellStyle name="20% - Accent2 4 2 2 5 2 3" xfId="16614"/>
    <cellStyle name="20% - Accent2 4 2 2 5 2 3 2" xfId="16615"/>
    <cellStyle name="20% - Accent2 4 2 2 5 2 3 3" xfId="16616"/>
    <cellStyle name="20% - Accent2 4 2 2 5 2 4" xfId="16617"/>
    <cellStyle name="20% - Accent2 4 2 2 5 2 4 2" xfId="16618"/>
    <cellStyle name="20% - Accent2 4 2 2 5 2 5" xfId="16619"/>
    <cellStyle name="20% - Accent2 4 2 2 5 2 6" xfId="16620"/>
    <cellStyle name="20% - Accent2 4 2 2 5 3" xfId="16621"/>
    <cellStyle name="20% - Accent2 4 2 2 5 3 2" xfId="16622"/>
    <cellStyle name="20% - Accent2 4 2 2 5 3 2 2" xfId="16623"/>
    <cellStyle name="20% - Accent2 4 2 2 5 3 2 3" xfId="16624"/>
    <cellStyle name="20% - Accent2 4 2 2 5 3 3" xfId="16625"/>
    <cellStyle name="20% - Accent2 4 2 2 5 3 3 2" xfId="16626"/>
    <cellStyle name="20% - Accent2 4 2 2 5 3 3 3" xfId="16627"/>
    <cellStyle name="20% - Accent2 4 2 2 5 3 4" xfId="16628"/>
    <cellStyle name="20% - Accent2 4 2 2 5 3 4 2" xfId="16629"/>
    <cellStyle name="20% - Accent2 4 2 2 5 3 5" xfId="16630"/>
    <cellStyle name="20% - Accent2 4 2 2 5 3 6" xfId="16631"/>
    <cellStyle name="20% - Accent2 4 2 2 5 4" xfId="16632"/>
    <cellStyle name="20% - Accent2 4 2 2 5 4 2" xfId="16633"/>
    <cellStyle name="20% - Accent2 4 2 2 5 4 2 2" xfId="16634"/>
    <cellStyle name="20% - Accent2 4 2 2 5 4 2 3" xfId="16635"/>
    <cellStyle name="20% - Accent2 4 2 2 5 4 3" xfId="16636"/>
    <cellStyle name="20% - Accent2 4 2 2 5 4 3 2" xfId="16637"/>
    <cellStyle name="20% - Accent2 4 2 2 5 4 4" xfId="16638"/>
    <cellStyle name="20% - Accent2 4 2 2 5 4 5" xfId="16639"/>
    <cellStyle name="20% - Accent2 4 2 2 5 5" xfId="16640"/>
    <cellStyle name="20% - Accent2 4 2 2 5 5 2" xfId="16641"/>
    <cellStyle name="20% - Accent2 4 2 2 5 5 3" xfId="16642"/>
    <cellStyle name="20% - Accent2 4 2 2 5 6" xfId="16643"/>
    <cellStyle name="20% - Accent2 4 2 2 5 6 2" xfId="16644"/>
    <cellStyle name="20% - Accent2 4 2 2 5 6 3" xfId="16645"/>
    <cellStyle name="20% - Accent2 4 2 2 5 7" xfId="16646"/>
    <cellStyle name="20% - Accent2 4 2 2 5 7 2" xfId="16647"/>
    <cellStyle name="20% - Accent2 4 2 2 5 8" xfId="16648"/>
    <cellStyle name="20% - Accent2 4 2 2 5 9" xfId="16649"/>
    <cellStyle name="20% - Accent2 4 2 2 6" xfId="16650"/>
    <cellStyle name="20% - Accent2 4 2 2 6 2" xfId="16651"/>
    <cellStyle name="20% - Accent2 4 2 2 6 2 2" xfId="16652"/>
    <cellStyle name="20% - Accent2 4 2 2 6 2 3" xfId="16653"/>
    <cellStyle name="20% - Accent2 4 2 2 6 3" xfId="16654"/>
    <cellStyle name="20% - Accent2 4 2 2 6 3 2" xfId="16655"/>
    <cellStyle name="20% - Accent2 4 2 2 6 3 3" xfId="16656"/>
    <cellStyle name="20% - Accent2 4 2 2 6 4" xfId="16657"/>
    <cellStyle name="20% - Accent2 4 2 2 6 4 2" xfId="16658"/>
    <cellStyle name="20% - Accent2 4 2 2 6 5" xfId="16659"/>
    <cellStyle name="20% - Accent2 4 2 2 6 6" xfId="16660"/>
    <cellStyle name="20% - Accent2 4 2 2 7" xfId="16661"/>
    <cellStyle name="20% - Accent2 4 2 2 7 2" xfId="16662"/>
    <cellStyle name="20% - Accent2 4 2 2 7 2 2" xfId="16663"/>
    <cellStyle name="20% - Accent2 4 2 2 7 2 3" xfId="16664"/>
    <cellStyle name="20% - Accent2 4 2 2 7 3" xfId="16665"/>
    <cellStyle name="20% - Accent2 4 2 2 7 3 2" xfId="16666"/>
    <cellStyle name="20% - Accent2 4 2 2 7 3 3" xfId="16667"/>
    <cellStyle name="20% - Accent2 4 2 2 7 4" xfId="16668"/>
    <cellStyle name="20% - Accent2 4 2 2 7 4 2" xfId="16669"/>
    <cellStyle name="20% - Accent2 4 2 2 7 5" xfId="16670"/>
    <cellStyle name="20% - Accent2 4 2 2 7 6" xfId="16671"/>
    <cellStyle name="20% - Accent2 4 2 2 8" xfId="16672"/>
    <cellStyle name="20% - Accent2 4 2 2 8 2" xfId="16673"/>
    <cellStyle name="20% - Accent2 4 2 2 8 2 2" xfId="16674"/>
    <cellStyle name="20% - Accent2 4 2 2 8 2 3" xfId="16675"/>
    <cellStyle name="20% - Accent2 4 2 2 8 3" xfId="16676"/>
    <cellStyle name="20% - Accent2 4 2 2 8 3 2" xfId="16677"/>
    <cellStyle name="20% - Accent2 4 2 2 8 4" xfId="16678"/>
    <cellStyle name="20% - Accent2 4 2 2 8 5" xfId="16679"/>
    <cellStyle name="20% - Accent2 4 2 2 9" xfId="16680"/>
    <cellStyle name="20% - Accent2 4 2 2 9 2" xfId="16681"/>
    <cellStyle name="20% - Accent2 4 2 2 9 3" xfId="16682"/>
    <cellStyle name="20% - Accent2 4 2 3" xfId="453"/>
    <cellStyle name="20% - Accent2 4 2 3 10" xfId="16683"/>
    <cellStyle name="20% - Accent2 4 2 3 10 2" xfId="16684"/>
    <cellStyle name="20% - Accent2 4 2 3 11" xfId="16685"/>
    <cellStyle name="20% - Accent2 4 2 3 12" xfId="16686"/>
    <cellStyle name="20% - Accent2 4 2 3 2" xfId="454"/>
    <cellStyle name="20% - Accent2 4 2 3 2 10" xfId="16687"/>
    <cellStyle name="20% - Accent2 4 2 3 2 2" xfId="455"/>
    <cellStyle name="20% - Accent2 4 2 3 2 2 2" xfId="16688"/>
    <cellStyle name="20% - Accent2 4 2 3 2 2 2 2" xfId="16689"/>
    <cellStyle name="20% - Accent2 4 2 3 2 2 2 2 2" xfId="16690"/>
    <cellStyle name="20% - Accent2 4 2 3 2 2 2 2 3" xfId="16691"/>
    <cellStyle name="20% - Accent2 4 2 3 2 2 2 3" xfId="16692"/>
    <cellStyle name="20% - Accent2 4 2 3 2 2 2 3 2" xfId="16693"/>
    <cellStyle name="20% - Accent2 4 2 3 2 2 2 3 3" xfId="16694"/>
    <cellStyle name="20% - Accent2 4 2 3 2 2 2 4" xfId="16695"/>
    <cellStyle name="20% - Accent2 4 2 3 2 2 2 4 2" xfId="16696"/>
    <cellStyle name="20% - Accent2 4 2 3 2 2 2 5" xfId="16697"/>
    <cellStyle name="20% - Accent2 4 2 3 2 2 2 6" xfId="16698"/>
    <cellStyle name="20% - Accent2 4 2 3 2 2 3" xfId="16699"/>
    <cellStyle name="20% - Accent2 4 2 3 2 2 3 2" xfId="16700"/>
    <cellStyle name="20% - Accent2 4 2 3 2 2 3 2 2" xfId="16701"/>
    <cellStyle name="20% - Accent2 4 2 3 2 2 3 2 3" xfId="16702"/>
    <cellStyle name="20% - Accent2 4 2 3 2 2 3 3" xfId="16703"/>
    <cellStyle name="20% - Accent2 4 2 3 2 2 3 3 2" xfId="16704"/>
    <cellStyle name="20% - Accent2 4 2 3 2 2 3 3 3" xfId="16705"/>
    <cellStyle name="20% - Accent2 4 2 3 2 2 3 4" xfId="16706"/>
    <cellStyle name="20% - Accent2 4 2 3 2 2 3 4 2" xfId="16707"/>
    <cellStyle name="20% - Accent2 4 2 3 2 2 3 5" xfId="16708"/>
    <cellStyle name="20% - Accent2 4 2 3 2 2 3 6" xfId="16709"/>
    <cellStyle name="20% - Accent2 4 2 3 2 2 4" xfId="16710"/>
    <cellStyle name="20% - Accent2 4 2 3 2 2 4 2" xfId="16711"/>
    <cellStyle name="20% - Accent2 4 2 3 2 2 4 2 2" xfId="16712"/>
    <cellStyle name="20% - Accent2 4 2 3 2 2 4 2 3" xfId="16713"/>
    <cellStyle name="20% - Accent2 4 2 3 2 2 4 3" xfId="16714"/>
    <cellStyle name="20% - Accent2 4 2 3 2 2 4 3 2" xfId="16715"/>
    <cellStyle name="20% - Accent2 4 2 3 2 2 4 4" xfId="16716"/>
    <cellStyle name="20% - Accent2 4 2 3 2 2 4 5" xfId="16717"/>
    <cellStyle name="20% - Accent2 4 2 3 2 2 5" xfId="16718"/>
    <cellStyle name="20% - Accent2 4 2 3 2 2 5 2" xfId="16719"/>
    <cellStyle name="20% - Accent2 4 2 3 2 2 5 3" xfId="16720"/>
    <cellStyle name="20% - Accent2 4 2 3 2 2 6" xfId="16721"/>
    <cellStyle name="20% - Accent2 4 2 3 2 2 6 2" xfId="16722"/>
    <cellStyle name="20% - Accent2 4 2 3 2 2 6 3" xfId="16723"/>
    <cellStyle name="20% - Accent2 4 2 3 2 2 7" xfId="16724"/>
    <cellStyle name="20% - Accent2 4 2 3 2 2 7 2" xfId="16725"/>
    <cellStyle name="20% - Accent2 4 2 3 2 2 8" xfId="16726"/>
    <cellStyle name="20% - Accent2 4 2 3 2 2 9" xfId="16727"/>
    <cellStyle name="20% - Accent2 4 2 3 2 3" xfId="16728"/>
    <cellStyle name="20% - Accent2 4 2 3 2 3 2" xfId="16729"/>
    <cellStyle name="20% - Accent2 4 2 3 2 3 2 2" xfId="16730"/>
    <cellStyle name="20% - Accent2 4 2 3 2 3 2 3" xfId="16731"/>
    <cellStyle name="20% - Accent2 4 2 3 2 3 3" xfId="16732"/>
    <cellStyle name="20% - Accent2 4 2 3 2 3 3 2" xfId="16733"/>
    <cellStyle name="20% - Accent2 4 2 3 2 3 3 3" xfId="16734"/>
    <cellStyle name="20% - Accent2 4 2 3 2 3 4" xfId="16735"/>
    <cellStyle name="20% - Accent2 4 2 3 2 3 4 2" xfId="16736"/>
    <cellStyle name="20% - Accent2 4 2 3 2 3 5" xfId="16737"/>
    <cellStyle name="20% - Accent2 4 2 3 2 3 6" xfId="16738"/>
    <cellStyle name="20% - Accent2 4 2 3 2 4" xfId="16739"/>
    <cellStyle name="20% - Accent2 4 2 3 2 4 2" xfId="16740"/>
    <cellStyle name="20% - Accent2 4 2 3 2 4 2 2" xfId="16741"/>
    <cellStyle name="20% - Accent2 4 2 3 2 4 2 3" xfId="16742"/>
    <cellStyle name="20% - Accent2 4 2 3 2 4 3" xfId="16743"/>
    <cellStyle name="20% - Accent2 4 2 3 2 4 3 2" xfId="16744"/>
    <cellStyle name="20% - Accent2 4 2 3 2 4 3 3" xfId="16745"/>
    <cellStyle name="20% - Accent2 4 2 3 2 4 4" xfId="16746"/>
    <cellStyle name="20% - Accent2 4 2 3 2 4 4 2" xfId="16747"/>
    <cellStyle name="20% - Accent2 4 2 3 2 4 5" xfId="16748"/>
    <cellStyle name="20% - Accent2 4 2 3 2 4 6" xfId="16749"/>
    <cellStyle name="20% - Accent2 4 2 3 2 5" xfId="16750"/>
    <cellStyle name="20% - Accent2 4 2 3 2 5 2" xfId="16751"/>
    <cellStyle name="20% - Accent2 4 2 3 2 5 2 2" xfId="16752"/>
    <cellStyle name="20% - Accent2 4 2 3 2 5 2 3" xfId="16753"/>
    <cellStyle name="20% - Accent2 4 2 3 2 5 3" xfId="16754"/>
    <cellStyle name="20% - Accent2 4 2 3 2 5 3 2" xfId="16755"/>
    <cellStyle name="20% - Accent2 4 2 3 2 5 4" xfId="16756"/>
    <cellStyle name="20% - Accent2 4 2 3 2 5 5" xfId="16757"/>
    <cellStyle name="20% - Accent2 4 2 3 2 6" xfId="16758"/>
    <cellStyle name="20% - Accent2 4 2 3 2 6 2" xfId="16759"/>
    <cellStyle name="20% - Accent2 4 2 3 2 6 3" xfId="16760"/>
    <cellStyle name="20% - Accent2 4 2 3 2 7" xfId="16761"/>
    <cellStyle name="20% - Accent2 4 2 3 2 7 2" xfId="16762"/>
    <cellStyle name="20% - Accent2 4 2 3 2 7 3" xfId="16763"/>
    <cellStyle name="20% - Accent2 4 2 3 2 8" xfId="16764"/>
    <cellStyle name="20% - Accent2 4 2 3 2 8 2" xfId="16765"/>
    <cellStyle name="20% - Accent2 4 2 3 2 9" xfId="16766"/>
    <cellStyle name="20% - Accent2 4 2 3 3" xfId="456"/>
    <cellStyle name="20% - Accent2 4 2 3 3 2" xfId="16767"/>
    <cellStyle name="20% - Accent2 4 2 3 3 2 2" xfId="16768"/>
    <cellStyle name="20% - Accent2 4 2 3 3 2 2 2" xfId="16769"/>
    <cellStyle name="20% - Accent2 4 2 3 3 2 2 3" xfId="16770"/>
    <cellStyle name="20% - Accent2 4 2 3 3 2 3" xfId="16771"/>
    <cellStyle name="20% - Accent2 4 2 3 3 2 3 2" xfId="16772"/>
    <cellStyle name="20% - Accent2 4 2 3 3 2 3 3" xfId="16773"/>
    <cellStyle name="20% - Accent2 4 2 3 3 2 4" xfId="16774"/>
    <cellStyle name="20% - Accent2 4 2 3 3 2 4 2" xfId="16775"/>
    <cellStyle name="20% - Accent2 4 2 3 3 2 5" xfId="16776"/>
    <cellStyle name="20% - Accent2 4 2 3 3 2 6" xfId="16777"/>
    <cellStyle name="20% - Accent2 4 2 3 3 3" xfId="16778"/>
    <cellStyle name="20% - Accent2 4 2 3 3 3 2" xfId="16779"/>
    <cellStyle name="20% - Accent2 4 2 3 3 3 2 2" xfId="16780"/>
    <cellStyle name="20% - Accent2 4 2 3 3 3 2 3" xfId="16781"/>
    <cellStyle name="20% - Accent2 4 2 3 3 3 3" xfId="16782"/>
    <cellStyle name="20% - Accent2 4 2 3 3 3 3 2" xfId="16783"/>
    <cellStyle name="20% - Accent2 4 2 3 3 3 3 3" xfId="16784"/>
    <cellStyle name="20% - Accent2 4 2 3 3 3 4" xfId="16785"/>
    <cellStyle name="20% - Accent2 4 2 3 3 3 4 2" xfId="16786"/>
    <cellStyle name="20% - Accent2 4 2 3 3 3 5" xfId="16787"/>
    <cellStyle name="20% - Accent2 4 2 3 3 3 6" xfId="16788"/>
    <cellStyle name="20% - Accent2 4 2 3 3 4" xfId="16789"/>
    <cellStyle name="20% - Accent2 4 2 3 3 4 2" xfId="16790"/>
    <cellStyle name="20% - Accent2 4 2 3 3 4 2 2" xfId="16791"/>
    <cellStyle name="20% - Accent2 4 2 3 3 4 2 3" xfId="16792"/>
    <cellStyle name="20% - Accent2 4 2 3 3 4 3" xfId="16793"/>
    <cellStyle name="20% - Accent2 4 2 3 3 4 3 2" xfId="16794"/>
    <cellStyle name="20% - Accent2 4 2 3 3 4 4" xfId="16795"/>
    <cellStyle name="20% - Accent2 4 2 3 3 4 5" xfId="16796"/>
    <cellStyle name="20% - Accent2 4 2 3 3 5" xfId="16797"/>
    <cellStyle name="20% - Accent2 4 2 3 3 5 2" xfId="16798"/>
    <cellStyle name="20% - Accent2 4 2 3 3 5 3" xfId="16799"/>
    <cellStyle name="20% - Accent2 4 2 3 3 6" xfId="16800"/>
    <cellStyle name="20% - Accent2 4 2 3 3 6 2" xfId="16801"/>
    <cellStyle name="20% - Accent2 4 2 3 3 6 3" xfId="16802"/>
    <cellStyle name="20% - Accent2 4 2 3 3 7" xfId="16803"/>
    <cellStyle name="20% - Accent2 4 2 3 3 7 2" xfId="16804"/>
    <cellStyle name="20% - Accent2 4 2 3 3 8" xfId="16805"/>
    <cellStyle name="20% - Accent2 4 2 3 3 9" xfId="16806"/>
    <cellStyle name="20% - Accent2 4 2 3 4" xfId="16807"/>
    <cellStyle name="20% - Accent2 4 2 3 4 2" xfId="16808"/>
    <cellStyle name="20% - Accent2 4 2 3 4 2 2" xfId="16809"/>
    <cellStyle name="20% - Accent2 4 2 3 4 2 2 2" xfId="16810"/>
    <cellStyle name="20% - Accent2 4 2 3 4 2 2 3" xfId="16811"/>
    <cellStyle name="20% - Accent2 4 2 3 4 2 3" xfId="16812"/>
    <cellStyle name="20% - Accent2 4 2 3 4 2 3 2" xfId="16813"/>
    <cellStyle name="20% - Accent2 4 2 3 4 2 3 3" xfId="16814"/>
    <cellStyle name="20% - Accent2 4 2 3 4 2 4" xfId="16815"/>
    <cellStyle name="20% - Accent2 4 2 3 4 2 4 2" xfId="16816"/>
    <cellStyle name="20% - Accent2 4 2 3 4 2 5" xfId="16817"/>
    <cellStyle name="20% - Accent2 4 2 3 4 2 6" xfId="16818"/>
    <cellStyle name="20% - Accent2 4 2 3 4 3" xfId="16819"/>
    <cellStyle name="20% - Accent2 4 2 3 4 3 2" xfId="16820"/>
    <cellStyle name="20% - Accent2 4 2 3 4 3 2 2" xfId="16821"/>
    <cellStyle name="20% - Accent2 4 2 3 4 3 2 3" xfId="16822"/>
    <cellStyle name="20% - Accent2 4 2 3 4 3 3" xfId="16823"/>
    <cellStyle name="20% - Accent2 4 2 3 4 3 3 2" xfId="16824"/>
    <cellStyle name="20% - Accent2 4 2 3 4 3 3 3" xfId="16825"/>
    <cellStyle name="20% - Accent2 4 2 3 4 3 4" xfId="16826"/>
    <cellStyle name="20% - Accent2 4 2 3 4 3 4 2" xfId="16827"/>
    <cellStyle name="20% - Accent2 4 2 3 4 3 5" xfId="16828"/>
    <cellStyle name="20% - Accent2 4 2 3 4 3 6" xfId="16829"/>
    <cellStyle name="20% - Accent2 4 2 3 4 4" xfId="16830"/>
    <cellStyle name="20% - Accent2 4 2 3 4 4 2" xfId="16831"/>
    <cellStyle name="20% - Accent2 4 2 3 4 4 2 2" xfId="16832"/>
    <cellStyle name="20% - Accent2 4 2 3 4 4 2 3" xfId="16833"/>
    <cellStyle name="20% - Accent2 4 2 3 4 4 3" xfId="16834"/>
    <cellStyle name="20% - Accent2 4 2 3 4 4 3 2" xfId="16835"/>
    <cellStyle name="20% - Accent2 4 2 3 4 4 4" xfId="16836"/>
    <cellStyle name="20% - Accent2 4 2 3 4 4 5" xfId="16837"/>
    <cellStyle name="20% - Accent2 4 2 3 4 5" xfId="16838"/>
    <cellStyle name="20% - Accent2 4 2 3 4 5 2" xfId="16839"/>
    <cellStyle name="20% - Accent2 4 2 3 4 5 3" xfId="16840"/>
    <cellStyle name="20% - Accent2 4 2 3 4 6" xfId="16841"/>
    <cellStyle name="20% - Accent2 4 2 3 4 6 2" xfId="16842"/>
    <cellStyle name="20% - Accent2 4 2 3 4 6 3" xfId="16843"/>
    <cellStyle name="20% - Accent2 4 2 3 4 7" xfId="16844"/>
    <cellStyle name="20% - Accent2 4 2 3 4 7 2" xfId="16845"/>
    <cellStyle name="20% - Accent2 4 2 3 4 8" xfId="16846"/>
    <cellStyle name="20% - Accent2 4 2 3 4 9" xfId="16847"/>
    <cellStyle name="20% - Accent2 4 2 3 5" xfId="16848"/>
    <cellStyle name="20% - Accent2 4 2 3 5 2" xfId="16849"/>
    <cellStyle name="20% - Accent2 4 2 3 5 2 2" xfId="16850"/>
    <cellStyle name="20% - Accent2 4 2 3 5 2 3" xfId="16851"/>
    <cellStyle name="20% - Accent2 4 2 3 5 3" xfId="16852"/>
    <cellStyle name="20% - Accent2 4 2 3 5 3 2" xfId="16853"/>
    <cellStyle name="20% - Accent2 4 2 3 5 3 3" xfId="16854"/>
    <cellStyle name="20% - Accent2 4 2 3 5 4" xfId="16855"/>
    <cellStyle name="20% - Accent2 4 2 3 5 4 2" xfId="16856"/>
    <cellStyle name="20% - Accent2 4 2 3 5 5" xfId="16857"/>
    <cellStyle name="20% - Accent2 4 2 3 5 6" xfId="16858"/>
    <cellStyle name="20% - Accent2 4 2 3 6" xfId="16859"/>
    <cellStyle name="20% - Accent2 4 2 3 6 2" xfId="16860"/>
    <cellStyle name="20% - Accent2 4 2 3 6 2 2" xfId="16861"/>
    <cellStyle name="20% - Accent2 4 2 3 6 2 3" xfId="16862"/>
    <cellStyle name="20% - Accent2 4 2 3 6 3" xfId="16863"/>
    <cellStyle name="20% - Accent2 4 2 3 6 3 2" xfId="16864"/>
    <cellStyle name="20% - Accent2 4 2 3 6 3 3" xfId="16865"/>
    <cellStyle name="20% - Accent2 4 2 3 6 4" xfId="16866"/>
    <cellStyle name="20% - Accent2 4 2 3 6 4 2" xfId="16867"/>
    <cellStyle name="20% - Accent2 4 2 3 6 5" xfId="16868"/>
    <cellStyle name="20% - Accent2 4 2 3 6 6" xfId="16869"/>
    <cellStyle name="20% - Accent2 4 2 3 7" xfId="16870"/>
    <cellStyle name="20% - Accent2 4 2 3 7 2" xfId="16871"/>
    <cellStyle name="20% - Accent2 4 2 3 7 2 2" xfId="16872"/>
    <cellStyle name="20% - Accent2 4 2 3 7 2 3" xfId="16873"/>
    <cellStyle name="20% - Accent2 4 2 3 7 3" xfId="16874"/>
    <cellStyle name="20% - Accent2 4 2 3 7 3 2" xfId="16875"/>
    <cellStyle name="20% - Accent2 4 2 3 7 4" xfId="16876"/>
    <cellStyle name="20% - Accent2 4 2 3 7 5" xfId="16877"/>
    <cellStyle name="20% - Accent2 4 2 3 8" xfId="16878"/>
    <cellStyle name="20% - Accent2 4 2 3 8 2" xfId="16879"/>
    <cellStyle name="20% - Accent2 4 2 3 8 3" xfId="16880"/>
    <cellStyle name="20% - Accent2 4 2 3 9" xfId="16881"/>
    <cellStyle name="20% - Accent2 4 2 3 9 2" xfId="16882"/>
    <cellStyle name="20% - Accent2 4 2 3 9 3" xfId="16883"/>
    <cellStyle name="20% - Accent2 4 2 4" xfId="457"/>
    <cellStyle name="20% - Accent2 4 2 4 10" xfId="16884"/>
    <cellStyle name="20% - Accent2 4 2 4 2" xfId="458"/>
    <cellStyle name="20% - Accent2 4 2 4 2 2" xfId="16885"/>
    <cellStyle name="20% - Accent2 4 2 4 2 2 2" xfId="16886"/>
    <cellStyle name="20% - Accent2 4 2 4 2 2 2 2" xfId="16887"/>
    <cellStyle name="20% - Accent2 4 2 4 2 2 2 3" xfId="16888"/>
    <cellStyle name="20% - Accent2 4 2 4 2 2 3" xfId="16889"/>
    <cellStyle name="20% - Accent2 4 2 4 2 2 3 2" xfId="16890"/>
    <cellStyle name="20% - Accent2 4 2 4 2 2 3 3" xfId="16891"/>
    <cellStyle name="20% - Accent2 4 2 4 2 2 4" xfId="16892"/>
    <cellStyle name="20% - Accent2 4 2 4 2 2 4 2" xfId="16893"/>
    <cellStyle name="20% - Accent2 4 2 4 2 2 5" xfId="16894"/>
    <cellStyle name="20% - Accent2 4 2 4 2 2 6" xfId="16895"/>
    <cellStyle name="20% - Accent2 4 2 4 2 3" xfId="16896"/>
    <cellStyle name="20% - Accent2 4 2 4 2 3 2" xfId="16897"/>
    <cellStyle name="20% - Accent2 4 2 4 2 3 2 2" xfId="16898"/>
    <cellStyle name="20% - Accent2 4 2 4 2 3 2 3" xfId="16899"/>
    <cellStyle name="20% - Accent2 4 2 4 2 3 3" xfId="16900"/>
    <cellStyle name="20% - Accent2 4 2 4 2 3 3 2" xfId="16901"/>
    <cellStyle name="20% - Accent2 4 2 4 2 3 3 3" xfId="16902"/>
    <cellStyle name="20% - Accent2 4 2 4 2 3 4" xfId="16903"/>
    <cellStyle name="20% - Accent2 4 2 4 2 3 4 2" xfId="16904"/>
    <cellStyle name="20% - Accent2 4 2 4 2 3 5" xfId="16905"/>
    <cellStyle name="20% - Accent2 4 2 4 2 3 6" xfId="16906"/>
    <cellStyle name="20% - Accent2 4 2 4 2 4" xfId="16907"/>
    <cellStyle name="20% - Accent2 4 2 4 2 4 2" xfId="16908"/>
    <cellStyle name="20% - Accent2 4 2 4 2 4 2 2" xfId="16909"/>
    <cellStyle name="20% - Accent2 4 2 4 2 4 2 3" xfId="16910"/>
    <cellStyle name="20% - Accent2 4 2 4 2 4 3" xfId="16911"/>
    <cellStyle name="20% - Accent2 4 2 4 2 4 3 2" xfId="16912"/>
    <cellStyle name="20% - Accent2 4 2 4 2 4 4" xfId="16913"/>
    <cellStyle name="20% - Accent2 4 2 4 2 4 5" xfId="16914"/>
    <cellStyle name="20% - Accent2 4 2 4 2 5" xfId="16915"/>
    <cellStyle name="20% - Accent2 4 2 4 2 5 2" xfId="16916"/>
    <cellStyle name="20% - Accent2 4 2 4 2 5 3" xfId="16917"/>
    <cellStyle name="20% - Accent2 4 2 4 2 6" xfId="16918"/>
    <cellStyle name="20% - Accent2 4 2 4 2 6 2" xfId="16919"/>
    <cellStyle name="20% - Accent2 4 2 4 2 6 3" xfId="16920"/>
    <cellStyle name="20% - Accent2 4 2 4 2 7" xfId="16921"/>
    <cellStyle name="20% - Accent2 4 2 4 2 7 2" xfId="16922"/>
    <cellStyle name="20% - Accent2 4 2 4 2 8" xfId="16923"/>
    <cellStyle name="20% - Accent2 4 2 4 2 9" xfId="16924"/>
    <cellStyle name="20% - Accent2 4 2 4 3" xfId="16925"/>
    <cellStyle name="20% - Accent2 4 2 4 3 2" xfId="16926"/>
    <cellStyle name="20% - Accent2 4 2 4 3 2 2" xfId="16927"/>
    <cellStyle name="20% - Accent2 4 2 4 3 2 3" xfId="16928"/>
    <cellStyle name="20% - Accent2 4 2 4 3 3" xfId="16929"/>
    <cellStyle name="20% - Accent2 4 2 4 3 3 2" xfId="16930"/>
    <cellStyle name="20% - Accent2 4 2 4 3 3 3" xfId="16931"/>
    <cellStyle name="20% - Accent2 4 2 4 3 4" xfId="16932"/>
    <cellStyle name="20% - Accent2 4 2 4 3 4 2" xfId="16933"/>
    <cellStyle name="20% - Accent2 4 2 4 3 5" xfId="16934"/>
    <cellStyle name="20% - Accent2 4 2 4 3 6" xfId="16935"/>
    <cellStyle name="20% - Accent2 4 2 4 4" xfId="16936"/>
    <cellStyle name="20% - Accent2 4 2 4 4 2" xfId="16937"/>
    <cellStyle name="20% - Accent2 4 2 4 4 2 2" xfId="16938"/>
    <cellStyle name="20% - Accent2 4 2 4 4 2 3" xfId="16939"/>
    <cellStyle name="20% - Accent2 4 2 4 4 3" xfId="16940"/>
    <cellStyle name="20% - Accent2 4 2 4 4 3 2" xfId="16941"/>
    <cellStyle name="20% - Accent2 4 2 4 4 3 3" xfId="16942"/>
    <cellStyle name="20% - Accent2 4 2 4 4 4" xfId="16943"/>
    <cellStyle name="20% - Accent2 4 2 4 4 4 2" xfId="16944"/>
    <cellStyle name="20% - Accent2 4 2 4 4 5" xfId="16945"/>
    <cellStyle name="20% - Accent2 4 2 4 4 6" xfId="16946"/>
    <cellStyle name="20% - Accent2 4 2 4 5" xfId="16947"/>
    <cellStyle name="20% - Accent2 4 2 4 5 2" xfId="16948"/>
    <cellStyle name="20% - Accent2 4 2 4 5 2 2" xfId="16949"/>
    <cellStyle name="20% - Accent2 4 2 4 5 2 3" xfId="16950"/>
    <cellStyle name="20% - Accent2 4 2 4 5 3" xfId="16951"/>
    <cellStyle name="20% - Accent2 4 2 4 5 3 2" xfId="16952"/>
    <cellStyle name="20% - Accent2 4 2 4 5 4" xfId="16953"/>
    <cellStyle name="20% - Accent2 4 2 4 5 5" xfId="16954"/>
    <cellStyle name="20% - Accent2 4 2 4 6" xfId="16955"/>
    <cellStyle name="20% - Accent2 4 2 4 6 2" xfId="16956"/>
    <cellStyle name="20% - Accent2 4 2 4 6 3" xfId="16957"/>
    <cellStyle name="20% - Accent2 4 2 4 7" xfId="16958"/>
    <cellStyle name="20% - Accent2 4 2 4 7 2" xfId="16959"/>
    <cellStyle name="20% - Accent2 4 2 4 7 3" xfId="16960"/>
    <cellStyle name="20% - Accent2 4 2 4 8" xfId="16961"/>
    <cellStyle name="20% - Accent2 4 2 4 8 2" xfId="16962"/>
    <cellStyle name="20% - Accent2 4 2 4 9" xfId="16963"/>
    <cellStyle name="20% - Accent2 4 2 5" xfId="459"/>
    <cellStyle name="20% - Accent2 4 2 5 2" xfId="16964"/>
    <cellStyle name="20% - Accent2 4 2 5 2 2" xfId="16965"/>
    <cellStyle name="20% - Accent2 4 2 5 2 2 2" xfId="16966"/>
    <cellStyle name="20% - Accent2 4 2 5 2 2 3" xfId="16967"/>
    <cellStyle name="20% - Accent2 4 2 5 2 3" xfId="16968"/>
    <cellStyle name="20% - Accent2 4 2 5 2 3 2" xfId="16969"/>
    <cellStyle name="20% - Accent2 4 2 5 2 3 3" xfId="16970"/>
    <cellStyle name="20% - Accent2 4 2 5 2 4" xfId="16971"/>
    <cellStyle name="20% - Accent2 4 2 5 2 4 2" xfId="16972"/>
    <cellStyle name="20% - Accent2 4 2 5 2 5" xfId="16973"/>
    <cellStyle name="20% - Accent2 4 2 5 2 6" xfId="16974"/>
    <cellStyle name="20% - Accent2 4 2 5 3" xfId="16975"/>
    <cellStyle name="20% - Accent2 4 2 5 3 2" xfId="16976"/>
    <cellStyle name="20% - Accent2 4 2 5 3 2 2" xfId="16977"/>
    <cellStyle name="20% - Accent2 4 2 5 3 2 3" xfId="16978"/>
    <cellStyle name="20% - Accent2 4 2 5 3 3" xfId="16979"/>
    <cellStyle name="20% - Accent2 4 2 5 3 3 2" xfId="16980"/>
    <cellStyle name="20% - Accent2 4 2 5 3 3 3" xfId="16981"/>
    <cellStyle name="20% - Accent2 4 2 5 3 4" xfId="16982"/>
    <cellStyle name="20% - Accent2 4 2 5 3 4 2" xfId="16983"/>
    <cellStyle name="20% - Accent2 4 2 5 3 5" xfId="16984"/>
    <cellStyle name="20% - Accent2 4 2 5 3 6" xfId="16985"/>
    <cellStyle name="20% - Accent2 4 2 5 4" xfId="16986"/>
    <cellStyle name="20% - Accent2 4 2 5 4 2" xfId="16987"/>
    <cellStyle name="20% - Accent2 4 2 5 4 2 2" xfId="16988"/>
    <cellStyle name="20% - Accent2 4 2 5 4 2 3" xfId="16989"/>
    <cellStyle name="20% - Accent2 4 2 5 4 3" xfId="16990"/>
    <cellStyle name="20% - Accent2 4 2 5 4 3 2" xfId="16991"/>
    <cellStyle name="20% - Accent2 4 2 5 4 4" xfId="16992"/>
    <cellStyle name="20% - Accent2 4 2 5 4 5" xfId="16993"/>
    <cellStyle name="20% - Accent2 4 2 5 5" xfId="16994"/>
    <cellStyle name="20% - Accent2 4 2 5 5 2" xfId="16995"/>
    <cellStyle name="20% - Accent2 4 2 5 5 3" xfId="16996"/>
    <cellStyle name="20% - Accent2 4 2 5 6" xfId="16997"/>
    <cellStyle name="20% - Accent2 4 2 5 6 2" xfId="16998"/>
    <cellStyle name="20% - Accent2 4 2 5 6 3" xfId="16999"/>
    <cellStyle name="20% - Accent2 4 2 5 7" xfId="17000"/>
    <cellStyle name="20% - Accent2 4 2 5 7 2" xfId="17001"/>
    <cellStyle name="20% - Accent2 4 2 5 8" xfId="17002"/>
    <cellStyle name="20% - Accent2 4 2 5 9" xfId="17003"/>
    <cellStyle name="20% - Accent2 4 2 6" xfId="460"/>
    <cellStyle name="20% - Accent2 4 2 6 2" xfId="17004"/>
    <cellStyle name="20% - Accent2 4 2 6 2 2" xfId="17005"/>
    <cellStyle name="20% - Accent2 4 2 6 2 2 2" xfId="17006"/>
    <cellStyle name="20% - Accent2 4 2 6 2 2 3" xfId="17007"/>
    <cellStyle name="20% - Accent2 4 2 6 2 3" xfId="17008"/>
    <cellStyle name="20% - Accent2 4 2 6 2 3 2" xfId="17009"/>
    <cellStyle name="20% - Accent2 4 2 6 2 3 3" xfId="17010"/>
    <cellStyle name="20% - Accent2 4 2 6 2 4" xfId="17011"/>
    <cellStyle name="20% - Accent2 4 2 6 2 4 2" xfId="17012"/>
    <cellStyle name="20% - Accent2 4 2 6 2 5" xfId="17013"/>
    <cellStyle name="20% - Accent2 4 2 6 2 6" xfId="17014"/>
    <cellStyle name="20% - Accent2 4 2 6 3" xfId="17015"/>
    <cellStyle name="20% - Accent2 4 2 6 3 2" xfId="17016"/>
    <cellStyle name="20% - Accent2 4 2 6 3 2 2" xfId="17017"/>
    <cellStyle name="20% - Accent2 4 2 6 3 2 3" xfId="17018"/>
    <cellStyle name="20% - Accent2 4 2 6 3 3" xfId="17019"/>
    <cellStyle name="20% - Accent2 4 2 6 3 3 2" xfId="17020"/>
    <cellStyle name="20% - Accent2 4 2 6 3 3 3" xfId="17021"/>
    <cellStyle name="20% - Accent2 4 2 6 3 4" xfId="17022"/>
    <cellStyle name="20% - Accent2 4 2 6 3 4 2" xfId="17023"/>
    <cellStyle name="20% - Accent2 4 2 6 3 5" xfId="17024"/>
    <cellStyle name="20% - Accent2 4 2 6 3 6" xfId="17025"/>
    <cellStyle name="20% - Accent2 4 2 6 4" xfId="17026"/>
    <cellStyle name="20% - Accent2 4 2 6 4 2" xfId="17027"/>
    <cellStyle name="20% - Accent2 4 2 6 4 2 2" xfId="17028"/>
    <cellStyle name="20% - Accent2 4 2 6 4 2 3" xfId="17029"/>
    <cellStyle name="20% - Accent2 4 2 6 4 3" xfId="17030"/>
    <cellStyle name="20% - Accent2 4 2 6 4 3 2" xfId="17031"/>
    <cellStyle name="20% - Accent2 4 2 6 4 4" xfId="17032"/>
    <cellStyle name="20% - Accent2 4 2 6 4 5" xfId="17033"/>
    <cellStyle name="20% - Accent2 4 2 6 5" xfId="17034"/>
    <cellStyle name="20% - Accent2 4 2 6 5 2" xfId="17035"/>
    <cellStyle name="20% - Accent2 4 2 6 5 3" xfId="17036"/>
    <cellStyle name="20% - Accent2 4 2 6 6" xfId="17037"/>
    <cellStyle name="20% - Accent2 4 2 6 6 2" xfId="17038"/>
    <cellStyle name="20% - Accent2 4 2 6 6 3" xfId="17039"/>
    <cellStyle name="20% - Accent2 4 2 6 7" xfId="17040"/>
    <cellStyle name="20% - Accent2 4 2 6 7 2" xfId="17041"/>
    <cellStyle name="20% - Accent2 4 2 6 8" xfId="17042"/>
    <cellStyle name="20% - Accent2 4 2 6 9" xfId="17043"/>
    <cellStyle name="20% - Accent2 4 2 7" xfId="17044"/>
    <cellStyle name="20% - Accent2 4 2 7 2" xfId="17045"/>
    <cellStyle name="20% - Accent2 4 2 7 2 2" xfId="17046"/>
    <cellStyle name="20% - Accent2 4 2 7 2 3" xfId="17047"/>
    <cellStyle name="20% - Accent2 4 2 7 3" xfId="17048"/>
    <cellStyle name="20% - Accent2 4 2 7 3 2" xfId="17049"/>
    <cellStyle name="20% - Accent2 4 2 7 3 3" xfId="17050"/>
    <cellStyle name="20% - Accent2 4 2 7 4" xfId="17051"/>
    <cellStyle name="20% - Accent2 4 2 7 4 2" xfId="17052"/>
    <cellStyle name="20% - Accent2 4 2 7 5" xfId="17053"/>
    <cellStyle name="20% - Accent2 4 2 7 6" xfId="17054"/>
    <cellStyle name="20% - Accent2 4 2 8" xfId="17055"/>
    <cellStyle name="20% - Accent2 4 2 8 2" xfId="17056"/>
    <cellStyle name="20% - Accent2 4 2 8 2 2" xfId="17057"/>
    <cellStyle name="20% - Accent2 4 2 8 2 3" xfId="17058"/>
    <cellStyle name="20% - Accent2 4 2 8 3" xfId="17059"/>
    <cellStyle name="20% - Accent2 4 2 8 3 2" xfId="17060"/>
    <cellStyle name="20% - Accent2 4 2 8 3 3" xfId="17061"/>
    <cellStyle name="20% - Accent2 4 2 8 4" xfId="17062"/>
    <cellStyle name="20% - Accent2 4 2 8 4 2" xfId="17063"/>
    <cellStyle name="20% - Accent2 4 2 8 5" xfId="17064"/>
    <cellStyle name="20% - Accent2 4 2 8 6" xfId="17065"/>
    <cellStyle name="20% - Accent2 4 2 9" xfId="17066"/>
    <cellStyle name="20% - Accent2 4 2 9 2" xfId="17067"/>
    <cellStyle name="20% - Accent2 4 2 9 2 2" xfId="17068"/>
    <cellStyle name="20% - Accent2 4 2 9 2 3" xfId="17069"/>
    <cellStyle name="20% - Accent2 4 2 9 3" xfId="17070"/>
    <cellStyle name="20% - Accent2 4 2 9 3 2" xfId="17071"/>
    <cellStyle name="20% - Accent2 4 2 9 4" xfId="17072"/>
    <cellStyle name="20% - Accent2 4 2 9 5" xfId="17073"/>
    <cellStyle name="20% - Accent2 4 3" xfId="461"/>
    <cellStyle name="20% - Accent2 4 3 10" xfId="17074"/>
    <cellStyle name="20% - Accent2 4 3 10 2" xfId="17075"/>
    <cellStyle name="20% - Accent2 4 3 10 3" xfId="17076"/>
    <cellStyle name="20% - Accent2 4 3 11" xfId="17077"/>
    <cellStyle name="20% - Accent2 4 3 11 2" xfId="17078"/>
    <cellStyle name="20% - Accent2 4 3 12" xfId="17079"/>
    <cellStyle name="20% - Accent2 4 3 13" xfId="17080"/>
    <cellStyle name="20% - Accent2 4 3 14" xfId="17081"/>
    <cellStyle name="20% - Accent2 4 3 2" xfId="462"/>
    <cellStyle name="20% - Accent2 4 3 2 10" xfId="17082"/>
    <cellStyle name="20% - Accent2 4 3 2 10 2" xfId="17083"/>
    <cellStyle name="20% - Accent2 4 3 2 11" xfId="17084"/>
    <cellStyle name="20% - Accent2 4 3 2 12" xfId="17085"/>
    <cellStyle name="20% - Accent2 4 3 2 2" xfId="463"/>
    <cellStyle name="20% - Accent2 4 3 2 2 10" xfId="17086"/>
    <cellStyle name="20% - Accent2 4 3 2 2 2" xfId="464"/>
    <cellStyle name="20% - Accent2 4 3 2 2 2 2" xfId="17087"/>
    <cellStyle name="20% - Accent2 4 3 2 2 2 2 2" xfId="17088"/>
    <cellStyle name="20% - Accent2 4 3 2 2 2 2 2 2" xfId="17089"/>
    <cellStyle name="20% - Accent2 4 3 2 2 2 2 2 3" xfId="17090"/>
    <cellStyle name="20% - Accent2 4 3 2 2 2 2 3" xfId="17091"/>
    <cellStyle name="20% - Accent2 4 3 2 2 2 2 3 2" xfId="17092"/>
    <cellStyle name="20% - Accent2 4 3 2 2 2 2 3 3" xfId="17093"/>
    <cellStyle name="20% - Accent2 4 3 2 2 2 2 4" xfId="17094"/>
    <cellStyle name="20% - Accent2 4 3 2 2 2 2 4 2" xfId="17095"/>
    <cellStyle name="20% - Accent2 4 3 2 2 2 2 5" xfId="17096"/>
    <cellStyle name="20% - Accent2 4 3 2 2 2 2 6" xfId="17097"/>
    <cellStyle name="20% - Accent2 4 3 2 2 2 3" xfId="17098"/>
    <cellStyle name="20% - Accent2 4 3 2 2 2 3 2" xfId="17099"/>
    <cellStyle name="20% - Accent2 4 3 2 2 2 3 2 2" xfId="17100"/>
    <cellStyle name="20% - Accent2 4 3 2 2 2 3 2 3" xfId="17101"/>
    <cellStyle name="20% - Accent2 4 3 2 2 2 3 3" xfId="17102"/>
    <cellStyle name="20% - Accent2 4 3 2 2 2 3 3 2" xfId="17103"/>
    <cellStyle name="20% - Accent2 4 3 2 2 2 3 3 3" xfId="17104"/>
    <cellStyle name="20% - Accent2 4 3 2 2 2 3 4" xfId="17105"/>
    <cellStyle name="20% - Accent2 4 3 2 2 2 3 4 2" xfId="17106"/>
    <cellStyle name="20% - Accent2 4 3 2 2 2 3 5" xfId="17107"/>
    <cellStyle name="20% - Accent2 4 3 2 2 2 3 6" xfId="17108"/>
    <cellStyle name="20% - Accent2 4 3 2 2 2 4" xfId="17109"/>
    <cellStyle name="20% - Accent2 4 3 2 2 2 4 2" xfId="17110"/>
    <cellStyle name="20% - Accent2 4 3 2 2 2 4 2 2" xfId="17111"/>
    <cellStyle name="20% - Accent2 4 3 2 2 2 4 2 3" xfId="17112"/>
    <cellStyle name="20% - Accent2 4 3 2 2 2 4 3" xfId="17113"/>
    <cellStyle name="20% - Accent2 4 3 2 2 2 4 3 2" xfId="17114"/>
    <cellStyle name="20% - Accent2 4 3 2 2 2 4 4" xfId="17115"/>
    <cellStyle name="20% - Accent2 4 3 2 2 2 4 5" xfId="17116"/>
    <cellStyle name="20% - Accent2 4 3 2 2 2 5" xfId="17117"/>
    <cellStyle name="20% - Accent2 4 3 2 2 2 5 2" xfId="17118"/>
    <cellStyle name="20% - Accent2 4 3 2 2 2 5 3" xfId="17119"/>
    <cellStyle name="20% - Accent2 4 3 2 2 2 6" xfId="17120"/>
    <cellStyle name="20% - Accent2 4 3 2 2 2 6 2" xfId="17121"/>
    <cellStyle name="20% - Accent2 4 3 2 2 2 6 3" xfId="17122"/>
    <cellStyle name="20% - Accent2 4 3 2 2 2 7" xfId="17123"/>
    <cellStyle name="20% - Accent2 4 3 2 2 2 7 2" xfId="17124"/>
    <cellStyle name="20% - Accent2 4 3 2 2 2 8" xfId="17125"/>
    <cellStyle name="20% - Accent2 4 3 2 2 2 9" xfId="17126"/>
    <cellStyle name="20% - Accent2 4 3 2 2 3" xfId="17127"/>
    <cellStyle name="20% - Accent2 4 3 2 2 3 2" xfId="17128"/>
    <cellStyle name="20% - Accent2 4 3 2 2 3 2 2" xfId="17129"/>
    <cellStyle name="20% - Accent2 4 3 2 2 3 2 3" xfId="17130"/>
    <cellStyle name="20% - Accent2 4 3 2 2 3 3" xfId="17131"/>
    <cellStyle name="20% - Accent2 4 3 2 2 3 3 2" xfId="17132"/>
    <cellStyle name="20% - Accent2 4 3 2 2 3 3 3" xfId="17133"/>
    <cellStyle name="20% - Accent2 4 3 2 2 3 4" xfId="17134"/>
    <cellStyle name="20% - Accent2 4 3 2 2 3 4 2" xfId="17135"/>
    <cellStyle name="20% - Accent2 4 3 2 2 3 5" xfId="17136"/>
    <cellStyle name="20% - Accent2 4 3 2 2 3 6" xfId="17137"/>
    <cellStyle name="20% - Accent2 4 3 2 2 4" xfId="17138"/>
    <cellStyle name="20% - Accent2 4 3 2 2 4 2" xfId="17139"/>
    <cellStyle name="20% - Accent2 4 3 2 2 4 2 2" xfId="17140"/>
    <cellStyle name="20% - Accent2 4 3 2 2 4 2 3" xfId="17141"/>
    <cellStyle name="20% - Accent2 4 3 2 2 4 3" xfId="17142"/>
    <cellStyle name="20% - Accent2 4 3 2 2 4 3 2" xfId="17143"/>
    <cellStyle name="20% - Accent2 4 3 2 2 4 3 3" xfId="17144"/>
    <cellStyle name="20% - Accent2 4 3 2 2 4 4" xfId="17145"/>
    <cellStyle name="20% - Accent2 4 3 2 2 4 4 2" xfId="17146"/>
    <cellStyle name="20% - Accent2 4 3 2 2 4 5" xfId="17147"/>
    <cellStyle name="20% - Accent2 4 3 2 2 4 6" xfId="17148"/>
    <cellStyle name="20% - Accent2 4 3 2 2 5" xfId="17149"/>
    <cellStyle name="20% - Accent2 4 3 2 2 5 2" xfId="17150"/>
    <cellStyle name="20% - Accent2 4 3 2 2 5 2 2" xfId="17151"/>
    <cellStyle name="20% - Accent2 4 3 2 2 5 2 3" xfId="17152"/>
    <cellStyle name="20% - Accent2 4 3 2 2 5 3" xfId="17153"/>
    <cellStyle name="20% - Accent2 4 3 2 2 5 3 2" xfId="17154"/>
    <cellStyle name="20% - Accent2 4 3 2 2 5 4" xfId="17155"/>
    <cellStyle name="20% - Accent2 4 3 2 2 5 5" xfId="17156"/>
    <cellStyle name="20% - Accent2 4 3 2 2 6" xfId="17157"/>
    <cellStyle name="20% - Accent2 4 3 2 2 6 2" xfId="17158"/>
    <cellStyle name="20% - Accent2 4 3 2 2 6 3" xfId="17159"/>
    <cellStyle name="20% - Accent2 4 3 2 2 7" xfId="17160"/>
    <cellStyle name="20% - Accent2 4 3 2 2 7 2" xfId="17161"/>
    <cellStyle name="20% - Accent2 4 3 2 2 7 3" xfId="17162"/>
    <cellStyle name="20% - Accent2 4 3 2 2 8" xfId="17163"/>
    <cellStyle name="20% - Accent2 4 3 2 2 8 2" xfId="17164"/>
    <cellStyle name="20% - Accent2 4 3 2 2 9" xfId="17165"/>
    <cellStyle name="20% - Accent2 4 3 2 3" xfId="465"/>
    <cellStyle name="20% - Accent2 4 3 2 3 2" xfId="17166"/>
    <cellStyle name="20% - Accent2 4 3 2 3 2 2" xfId="17167"/>
    <cellStyle name="20% - Accent2 4 3 2 3 2 2 2" xfId="17168"/>
    <cellStyle name="20% - Accent2 4 3 2 3 2 2 3" xfId="17169"/>
    <cellStyle name="20% - Accent2 4 3 2 3 2 3" xfId="17170"/>
    <cellStyle name="20% - Accent2 4 3 2 3 2 3 2" xfId="17171"/>
    <cellStyle name="20% - Accent2 4 3 2 3 2 3 3" xfId="17172"/>
    <cellStyle name="20% - Accent2 4 3 2 3 2 4" xfId="17173"/>
    <cellStyle name="20% - Accent2 4 3 2 3 2 4 2" xfId="17174"/>
    <cellStyle name="20% - Accent2 4 3 2 3 2 5" xfId="17175"/>
    <cellStyle name="20% - Accent2 4 3 2 3 2 6" xfId="17176"/>
    <cellStyle name="20% - Accent2 4 3 2 3 3" xfId="17177"/>
    <cellStyle name="20% - Accent2 4 3 2 3 3 2" xfId="17178"/>
    <cellStyle name="20% - Accent2 4 3 2 3 3 2 2" xfId="17179"/>
    <cellStyle name="20% - Accent2 4 3 2 3 3 2 3" xfId="17180"/>
    <cellStyle name="20% - Accent2 4 3 2 3 3 3" xfId="17181"/>
    <cellStyle name="20% - Accent2 4 3 2 3 3 3 2" xfId="17182"/>
    <cellStyle name="20% - Accent2 4 3 2 3 3 3 3" xfId="17183"/>
    <cellStyle name="20% - Accent2 4 3 2 3 3 4" xfId="17184"/>
    <cellStyle name="20% - Accent2 4 3 2 3 3 4 2" xfId="17185"/>
    <cellStyle name="20% - Accent2 4 3 2 3 3 5" xfId="17186"/>
    <cellStyle name="20% - Accent2 4 3 2 3 3 6" xfId="17187"/>
    <cellStyle name="20% - Accent2 4 3 2 3 4" xfId="17188"/>
    <cellStyle name="20% - Accent2 4 3 2 3 4 2" xfId="17189"/>
    <cellStyle name="20% - Accent2 4 3 2 3 4 2 2" xfId="17190"/>
    <cellStyle name="20% - Accent2 4 3 2 3 4 2 3" xfId="17191"/>
    <cellStyle name="20% - Accent2 4 3 2 3 4 3" xfId="17192"/>
    <cellStyle name="20% - Accent2 4 3 2 3 4 3 2" xfId="17193"/>
    <cellStyle name="20% - Accent2 4 3 2 3 4 4" xfId="17194"/>
    <cellStyle name="20% - Accent2 4 3 2 3 4 5" xfId="17195"/>
    <cellStyle name="20% - Accent2 4 3 2 3 5" xfId="17196"/>
    <cellStyle name="20% - Accent2 4 3 2 3 5 2" xfId="17197"/>
    <cellStyle name="20% - Accent2 4 3 2 3 5 3" xfId="17198"/>
    <cellStyle name="20% - Accent2 4 3 2 3 6" xfId="17199"/>
    <cellStyle name="20% - Accent2 4 3 2 3 6 2" xfId="17200"/>
    <cellStyle name="20% - Accent2 4 3 2 3 6 3" xfId="17201"/>
    <cellStyle name="20% - Accent2 4 3 2 3 7" xfId="17202"/>
    <cellStyle name="20% - Accent2 4 3 2 3 7 2" xfId="17203"/>
    <cellStyle name="20% - Accent2 4 3 2 3 8" xfId="17204"/>
    <cellStyle name="20% - Accent2 4 3 2 3 9" xfId="17205"/>
    <cellStyle name="20% - Accent2 4 3 2 4" xfId="17206"/>
    <cellStyle name="20% - Accent2 4 3 2 4 2" xfId="17207"/>
    <cellStyle name="20% - Accent2 4 3 2 4 2 2" xfId="17208"/>
    <cellStyle name="20% - Accent2 4 3 2 4 2 2 2" xfId="17209"/>
    <cellStyle name="20% - Accent2 4 3 2 4 2 2 3" xfId="17210"/>
    <cellStyle name="20% - Accent2 4 3 2 4 2 3" xfId="17211"/>
    <cellStyle name="20% - Accent2 4 3 2 4 2 3 2" xfId="17212"/>
    <cellStyle name="20% - Accent2 4 3 2 4 2 3 3" xfId="17213"/>
    <cellStyle name="20% - Accent2 4 3 2 4 2 4" xfId="17214"/>
    <cellStyle name="20% - Accent2 4 3 2 4 2 4 2" xfId="17215"/>
    <cellStyle name="20% - Accent2 4 3 2 4 2 5" xfId="17216"/>
    <cellStyle name="20% - Accent2 4 3 2 4 2 6" xfId="17217"/>
    <cellStyle name="20% - Accent2 4 3 2 4 3" xfId="17218"/>
    <cellStyle name="20% - Accent2 4 3 2 4 3 2" xfId="17219"/>
    <cellStyle name="20% - Accent2 4 3 2 4 3 2 2" xfId="17220"/>
    <cellStyle name="20% - Accent2 4 3 2 4 3 2 3" xfId="17221"/>
    <cellStyle name="20% - Accent2 4 3 2 4 3 3" xfId="17222"/>
    <cellStyle name="20% - Accent2 4 3 2 4 3 3 2" xfId="17223"/>
    <cellStyle name="20% - Accent2 4 3 2 4 3 3 3" xfId="17224"/>
    <cellStyle name="20% - Accent2 4 3 2 4 3 4" xfId="17225"/>
    <cellStyle name="20% - Accent2 4 3 2 4 3 4 2" xfId="17226"/>
    <cellStyle name="20% - Accent2 4 3 2 4 3 5" xfId="17227"/>
    <cellStyle name="20% - Accent2 4 3 2 4 3 6" xfId="17228"/>
    <cellStyle name="20% - Accent2 4 3 2 4 4" xfId="17229"/>
    <cellStyle name="20% - Accent2 4 3 2 4 4 2" xfId="17230"/>
    <cellStyle name="20% - Accent2 4 3 2 4 4 2 2" xfId="17231"/>
    <cellStyle name="20% - Accent2 4 3 2 4 4 2 3" xfId="17232"/>
    <cellStyle name="20% - Accent2 4 3 2 4 4 3" xfId="17233"/>
    <cellStyle name="20% - Accent2 4 3 2 4 4 3 2" xfId="17234"/>
    <cellStyle name="20% - Accent2 4 3 2 4 4 4" xfId="17235"/>
    <cellStyle name="20% - Accent2 4 3 2 4 4 5" xfId="17236"/>
    <cellStyle name="20% - Accent2 4 3 2 4 5" xfId="17237"/>
    <cellStyle name="20% - Accent2 4 3 2 4 5 2" xfId="17238"/>
    <cellStyle name="20% - Accent2 4 3 2 4 5 3" xfId="17239"/>
    <cellStyle name="20% - Accent2 4 3 2 4 6" xfId="17240"/>
    <cellStyle name="20% - Accent2 4 3 2 4 6 2" xfId="17241"/>
    <cellStyle name="20% - Accent2 4 3 2 4 6 3" xfId="17242"/>
    <cellStyle name="20% - Accent2 4 3 2 4 7" xfId="17243"/>
    <cellStyle name="20% - Accent2 4 3 2 4 7 2" xfId="17244"/>
    <cellStyle name="20% - Accent2 4 3 2 4 8" xfId="17245"/>
    <cellStyle name="20% - Accent2 4 3 2 4 9" xfId="17246"/>
    <cellStyle name="20% - Accent2 4 3 2 5" xfId="17247"/>
    <cellStyle name="20% - Accent2 4 3 2 5 2" xfId="17248"/>
    <cellStyle name="20% - Accent2 4 3 2 5 2 2" xfId="17249"/>
    <cellStyle name="20% - Accent2 4 3 2 5 2 3" xfId="17250"/>
    <cellStyle name="20% - Accent2 4 3 2 5 3" xfId="17251"/>
    <cellStyle name="20% - Accent2 4 3 2 5 3 2" xfId="17252"/>
    <cellStyle name="20% - Accent2 4 3 2 5 3 3" xfId="17253"/>
    <cellStyle name="20% - Accent2 4 3 2 5 4" xfId="17254"/>
    <cellStyle name="20% - Accent2 4 3 2 5 4 2" xfId="17255"/>
    <cellStyle name="20% - Accent2 4 3 2 5 5" xfId="17256"/>
    <cellStyle name="20% - Accent2 4 3 2 5 6" xfId="17257"/>
    <cellStyle name="20% - Accent2 4 3 2 6" xfId="17258"/>
    <cellStyle name="20% - Accent2 4 3 2 6 2" xfId="17259"/>
    <cellStyle name="20% - Accent2 4 3 2 6 2 2" xfId="17260"/>
    <cellStyle name="20% - Accent2 4 3 2 6 2 3" xfId="17261"/>
    <cellStyle name="20% - Accent2 4 3 2 6 3" xfId="17262"/>
    <cellStyle name="20% - Accent2 4 3 2 6 3 2" xfId="17263"/>
    <cellStyle name="20% - Accent2 4 3 2 6 3 3" xfId="17264"/>
    <cellStyle name="20% - Accent2 4 3 2 6 4" xfId="17265"/>
    <cellStyle name="20% - Accent2 4 3 2 6 4 2" xfId="17266"/>
    <cellStyle name="20% - Accent2 4 3 2 6 5" xfId="17267"/>
    <cellStyle name="20% - Accent2 4 3 2 6 6" xfId="17268"/>
    <cellStyle name="20% - Accent2 4 3 2 7" xfId="17269"/>
    <cellStyle name="20% - Accent2 4 3 2 7 2" xfId="17270"/>
    <cellStyle name="20% - Accent2 4 3 2 7 2 2" xfId="17271"/>
    <cellStyle name="20% - Accent2 4 3 2 7 2 3" xfId="17272"/>
    <cellStyle name="20% - Accent2 4 3 2 7 3" xfId="17273"/>
    <cellStyle name="20% - Accent2 4 3 2 7 3 2" xfId="17274"/>
    <cellStyle name="20% - Accent2 4 3 2 7 4" xfId="17275"/>
    <cellStyle name="20% - Accent2 4 3 2 7 5" xfId="17276"/>
    <cellStyle name="20% - Accent2 4 3 2 8" xfId="17277"/>
    <cellStyle name="20% - Accent2 4 3 2 8 2" xfId="17278"/>
    <cellStyle name="20% - Accent2 4 3 2 8 3" xfId="17279"/>
    <cellStyle name="20% - Accent2 4 3 2 9" xfId="17280"/>
    <cellStyle name="20% - Accent2 4 3 2 9 2" xfId="17281"/>
    <cellStyle name="20% - Accent2 4 3 2 9 3" xfId="17282"/>
    <cellStyle name="20% - Accent2 4 3 3" xfId="466"/>
    <cellStyle name="20% - Accent2 4 3 3 10" xfId="17283"/>
    <cellStyle name="20% - Accent2 4 3 3 2" xfId="467"/>
    <cellStyle name="20% - Accent2 4 3 3 2 2" xfId="17284"/>
    <cellStyle name="20% - Accent2 4 3 3 2 2 2" xfId="17285"/>
    <cellStyle name="20% - Accent2 4 3 3 2 2 2 2" xfId="17286"/>
    <cellStyle name="20% - Accent2 4 3 3 2 2 2 3" xfId="17287"/>
    <cellStyle name="20% - Accent2 4 3 3 2 2 3" xfId="17288"/>
    <cellStyle name="20% - Accent2 4 3 3 2 2 3 2" xfId="17289"/>
    <cellStyle name="20% - Accent2 4 3 3 2 2 3 3" xfId="17290"/>
    <cellStyle name="20% - Accent2 4 3 3 2 2 4" xfId="17291"/>
    <cellStyle name="20% - Accent2 4 3 3 2 2 4 2" xfId="17292"/>
    <cellStyle name="20% - Accent2 4 3 3 2 2 5" xfId="17293"/>
    <cellStyle name="20% - Accent2 4 3 3 2 2 6" xfId="17294"/>
    <cellStyle name="20% - Accent2 4 3 3 2 3" xfId="17295"/>
    <cellStyle name="20% - Accent2 4 3 3 2 3 2" xfId="17296"/>
    <cellStyle name="20% - Accent2 4 3 3 2 3 2 2" xfId="17297"/>
    <cellStyle name="20% - Accent2 4 3 3 2 3 2 3" xfId="17298"/>
    <cellStyle name="20% - Accent2 4 3 3 2 3 3" xfId="17299"/>
    <cellStyle name="20% - Accent2 4 3 3 2 3 3 2" xfId="17300"/>
    <cellStyle name="20% - Accent2 4 3 3 2 3 3 3" xfId="17301"/>
    <cellStyle name="20% - Accent2 4 3 3 2 3 4" xfId="17302"/>
    <cellStyle name="20% - Accent2 4 3 3 2 3 4 2" xfId="17303"/>
    <cellStyle name="20% - Accent2 4 3 3 2 3 5" xfId="17304"/>
    <cellStyle name="20% - Accent2 4 3 3 2 3 6" xfId="17305"/>
    <cellStyle name="20% - Accent2 4 3 3 2 4" xfId="17306"/>
    <cellStyle name="20% - Accent2 4 3 3 2 4 2" xfId="17307"/>
    <cellStyle name="20% - Accent2 4 3 3 2 4 2 2" xfId="17308"/>
    <cellStyle name="20% - Accent2 4 3 3 2 4 2 3" xfId="17309"/>
    <cellStyle name="20% - Accent2 4 3 3 2 4 3" xfId="17310"/>
    <cellStyle name="20% - Accent2 4 3 3 2 4 3 2" xfId="17311"/>
    <cellStyle name="20% - Accent2 4 3 3 2 4 4" xfId="17312"/>
    <cellStyle name="20% - Accent2 4 3 3 2 4 5" xfId="17313"/>
    <cellStyle name="20% - Accent2 4 3 3 2 5" xfId="17314"/>
    <cellStyle name="20% - Accent2 4 3 3 2 5 2" xfId="17315"/>
    <cellStyle name="20% - Accent2 4 3 3 2 5 3" xfId="17316"/>
    <cellStyle name="20% - Accent2 4 3 3 2 6" xfId="17317"/>
    <cellStyle name="20% - Accent2 4 3 3 2 6 2" xfId="17318"/>
    <cellStyle name="20% - Accent2 4 3 3 2 6 3" xfId="17319"/>
    <cellStyle name="20% - Accent2 4 3 3 2 7" xfId="17320"/>
    <cellStyle name="20% - Accent2 4 3 3 2 7 2" xfId="17321"/>
    <cellStyle name="20% - Accent2 4 3 3 2 8" xfId="17322"/>
    <cellStyle name="20% - Accent2 4 3 3 2 9" xfId="17323"/>
    <cellStyle name="20% - Accent2 4 3 3 3" xfId="17324"/>
    <cellStyle name="20% - Accent2 4 3 3 3 2" xfId="17325"/>
    <cellStyle name="20% - Accent2 4 3 3 3 2 2" xfId="17326"/>
    <cellStyle name="20% - Accent2 4 3 3 3 2 3" xfId="17327"/>
    <cellStyle name="20% - Accent2 4 3 3 3 3" xfId="17328"/>
    <cellStyle name="20% - Accent2 4 3 3 3 3 2" xfId="17329"/>
    <cellStyle name="20% - Accent2 4 3 3 3 3 3" xfId="17330"/>
    <cellStyle name="20% - Accent2 4 3 3 3 4" xfId="17331"/>
    <cellStyle name="20% - Accent2 4 3 3 3 4 2" xfId="17332"/>
    <cellStyle name="20% - Accent2 4 3 3 3 5" xfId="17333"/>
    <cellStyle name="20% - Accent2 4 3 3 3 6" xfId="17334"/>
    <cellStyle name="20% - Accent2 4 3 3 4" xfId="17335"/>
    <cellStyle name="20% - Accent2 4 3 3 4 2" xfId="17336"/>
    <cellStyle name="20% - Accent2 4 3 3 4 2 2" xfId="17337"/>
    <cellStyle name="20% - Accent2 4 3 3 4 2 3" xfId="17338"/>
    <cellStyle name="20% - Accent2 4 3 3 4 3" xfId="17339"/>
    <cellStyle name="20% - Accent2 4 3 3 4 3 2" xfId="17340"/>
    <cellStyle name="20% - Accent2 4 3 3 4 3 3" xfId="17341"/>
    <cellStyle name="20% - Accent2 4 3 3 4 4" xfId="17342"/>
    <cellStyle name="20% - Accent2 4 3 3 4 4 2" xfId="17343"/>
    <cellStyle name="20% - Accent2 4 3 3 4 5" xfId="17344"/>
    <cellStyle name="20% - Accent2 4 3 3 4 6" xfId="17345"/>
    <cellStyle name="20% - Accent2 4 3 3 5" xfId="17346"/>
    <cellStyle name="20% - Accent2 4 3 3 5 2" xfId="17347"/>
    <cellStyle name="20% - Accent2 4 3 3 5 2 2" xfId="17348"/>
    <cellStyle name="20% - Accent2 4 3 3 5 2 3" xfId="17349"/>
    <cellStyle name="20% - Accent2 4 3 3 5 3" xfId="17350"/>
    <cellStyle name="20% - Accent2 4 3 3 5 3 2" xfId="17351"/>
    <cellStyle name="20% - Accent2 4 3 3 5 4" xfId="17352"/>
    <cellStyle name="20% - Accent2 4 3 3 5 5" xfId="17353"/>
    <cellStyle name="20% - Accent2 4 3 3 6" xfId="17354"/>
    <cellStyle name="20% - Accent2 4 3 3 6 2" xfId="17355"/>
    <cellStyle name="20% - Accent2 4 3 3 6 3" xfId="17356"/>
    <cellStyle name="20% - Accent2 4 3 3 7" xfId="17357"/>
    <cellStyle name="20% - Accent2 4 3 3 7 2" xfId="17358"/>
    <cellStyle name="20% - Accent2 4 3 3 7 3" xfId="17359"/>
    <cellStyle name="20% - Accent2 4 3 3 8" xfId="17360"/>
    <cellStyle name="20% - Accent2 4 3 3 8 2" xfId="17361"/>
    <cellStyle name="20% - Accent2 4 3 3 9" xfId="17362"/>
    <cellStyle name="20% - Accent2 4 3 4" xfId="468"/>
    <cellStyle name="20% - Accent2 4 3 4 2" xfId="17363"/>
    <cellStyle name="20% - Accent2 4 3 4 2 2" xfId="17364"/>
    <cellStyle name="20% - Accent2 4 3 4 2 2 2" xfId="17365"/>
    <cellStyle name="20% - Accent2 4 3 4 2 2 3" xfId="17366"/>
    <cellStyle name="20% - Accent2 4 3 4 2 3" xfId="17367"/>
    <cellStyle name="20% - Accent2 4 3 4 2 3 2" xfId="17368"/>
    <cellStyle name="20% - Accent2 4 3 4 2 3 3" xfId="17369"/>
    <cellStyle name="20% - Accent2 4 3 4 2 4" xfId="17370"/>
    <cellStyle name="20% - Accent2 4 3 4 2 4 2" xfId="17371"/>
    <cellStyle name="20% - Accent2 4 3 4 2 5" xfId="17372"/>
    <cellStyle name="20% - Accent2 4 3 4 2 6" xfId="17373"/>
    <cellStyle name="20% - Accent2 4 3 4 3" xfId="17374"/>
    <cellStyle name="20% - Accent2 4 3 4 3 2" xfId="17375"/>
    <cellStyle name="20% - Accent2 4 3 4 3 2 2" xfId="17376"/>
    <cellStyle name="20% - Accent2 4 3 4 3 2 3" xfId="17377"/>
    <cellStyle name="20% - Accent2 4 3 4 3 3" xfId="17378"/>
    <cellStyle name="20% - Accent2 4 3 4 3 3 2" xfId="17379"/>
    <cellStyle name="20% - Accent2 4 3 4 3 3 3" xfId="17380"/>
    <cellStyle name="20% - Accent2 4 3 4 3 4" xfId="17381"/>
    <cellStyle name="20% - Accent2 4 3 4 3 4 2" xfId="17382"/>
    <cellStyle name="20% - Accent2 4 3 4 3 5" xfId="17383"/>
    <cellStyle name="20% - Accent2 4 3 4 3 6" xfId="17384"/>
    <cellStyle name="20% - Accent2 4 3 4 4" xfId="17385"/>
    <cellStyle name="20% - Accent2 4 3 4 4 2" xfId="17386"/>
    <cellStyle name="20% - Accent2 4 3 4 4 2 2" xfId="17387"/>
    <cellStyle name="20% - Accent2 4 3 4 4 2 3" xfId="17388"/>
    <cellStyle name="20% - Accent2 4 3 4 4 3" xfId="17389"/>
    <cellStyle name="20% - Accent2 4 3 4 4 3 2" xfId="17390"/>
    <cellStyle name="20% - Accent2 4 3 4 4 4" xfId="17391"/>
    <cellStyle name="20% - Accent2 4 3 4 4 5" xfId="17392"/>
    <cellStyle name="20% - Accent2 4 3 4 5" xfId="17393"/>
    <cellStyle name="20% - Accent2 4 3 4 5 2" xfId="17394"/>
    <cellStyle name="20% - Accent2 4 3 4 5 3" xfId="17395"/>
    <cellStyle name="20% - Accent2 4 3 4 6" xfId="17396"/>
    <cellStyle name="20% - Accent2 4 3 4 6 2" xfId="17397"/>
    <cellStyle name="20% - Accent2 4 3 4 6 3" xfId="17398"/>
    <cellStyle name="20% - Accent2 4 3 4 7" xfId="17399"/>
    <cellStyle name="20% - Accent2 4 3 4 7 2" xfId="17400"/>
    <cellStyle name="20% - Accent2 4 3 4 8" xfId="17401"/>
    <cellStyle name="20% - Accent2 4 3 4 9" xfId="17402"/>
    <cellStyle name="20% - Accent2 4 3 5" xfId="469"/>
    <cellStyle name="20% - Accent2 4 3 5 2" xfId="17403"/>
    <cellStyle name="20% - Accent2 4 3 5 2 2" xfId="17404"/>
    <cellStyle name="20% - Accent2 4 3 5 2 2 2" xfId="17405"/>
    <cellStyle name="20% - Accent2 4 3 5 2 2 3" xfId="17406"/>
    <cellStyle name="20% - Accent2 4 3 5 2 3" xfId="17407"/>
    <cellStyle name="20% - Accent2 4 3 5 2 3 2" xfId="17408"/>
    <cellStyle name="20% - Accent2 4 3 5 2 3 3" xfId="17409"/>
    <cellStyle name="20% - Accent2 4 3 5 2 4" xfId="17410"/>
    <cellStyle name="20% - Accent2 4 3 5 2 4 2" xfId="17411"/>
    <cellStyle name="20% - Accent2 4 3 5 2 5" xfId="17412"/>
    <cellStyle name="20% - Accent2 4 3 5 2 6" xfId="17413"/>
    <cellStyle name="20% - Accent2 4 3 5 3" xfId="17414"/>
    <cellStyle name="20% - Accent2 4 3 5 3 2" xfId="17415"/>
    <cellStyle name="20% - Accent2 4 3 5 3 2 2" xfId="17416"/>
    <cellStyle name="20% - Accent2 4 3 5 3 2 3" xfId="17417"/>
    <cellStyle name="20% - Accent2 4 3 5 3 3" xfId="17418"/>
    <cellStyle name="20% - Accent2 4 3 5 3 3 2" xfId="17419"/>
    <cellStyle name="20% - Accent2 4 3 5 3 3 3" xfId="17420"/>
    <cellStyle name="20% - Accent2 4 3 5 3 4" xfId="17421"/>
    <cellStyle name="20% - Accent2 4 3 5 3 4 2" xfId="17422"/>
    <cellStyle name="20% - Accent2 4 3 5 3 5" xfId="17423"/>
    <cellStyle name="20% - Accent2 4 3 5 3 6" xfId="17424"/>
    <cellStyle name="20% - Accent2 4 3 5 4" xfId="17425"/>
    <cellStyle name="20% - Accent2 4 3 5 4 2" xfId="17426"/>
    <cellStyle name="20% - Accent2 4 3 5 4 2 2" xfId="17427"/>
    <cellStyle name="20% - Accent2 4 3 5 4 2 3" xfId="17428"/>
    <cellStyle name="20% - Accent2 4 3 5 4 3" xfId="17429"/>
    <cellStyle name="20% - Accent2 4 3 5 4 3 2" xfId="17430"/>
    <cellStyle name="20% - Accent2 4 3 5 4 4" xfId="17431"/>
    <cellStyle name="20% - Accent2 4 3 5 4 5" xfId="17432"/>
    <cellStyle name="20% - Accent2 4 3 5 5" xfId="17433"/>
    <cellStyle name="20% - Accent2 4 3 5 5 2" xfId="17434"/>
    <cellStyle name="20% - Accent2 4 3 5 5 3" xfId="17435"/>
    <cellStyle name="20% - Accent2 4 3 5 6" xfId="17436"/>
    <cellStyle name="20% - Accent2 4 3 5 6 2" xfId="17437"/>
    <cellStyle name="20% - Accent2 4 3 5 6 3" xfId="17438"/>
    <cellStyle name="20% - Accent2 4 3 5 7" xfId="17439"/>
    <cellStyle name="20% - Accent2 4 3 5 7 2" xfId="17440"/>
    <cellStyle name="20% - Accent2 4 3 5 8" xfId="17441"/>
    <cellStyle name="20% - Accent2 4 3 5 9" xfId="17442"/>
    <cellStyle name="20% - Accent2 4 3 6" xfId="17443"/>
    <cellStyle name="20% - Accent2 4 3 6 2" xfId="17444"/>
    <cellStyle name="20% - Accent2 4 3 6 2 2" xfId="17445"/>
    <cellStyle name="20% - Accent2 4 3 6 2 3" xfId="17446"/>
    <cellStyle name="20% - Accent2 4 3 6 3" xfId="17447"/>
    <cellStyle name="20% - Accent2 4 3 6 3 2" xfId="17448"/>
    <cellStyle name="20% - Accent2 4 3 6 3 3" xfId="17449"/>
    <cellStyle name="20% - Accent2 4 3 6 4" xfId="17450"/>
    <cellStyle name="20% - Accent2 4 3 6 4 2" xfId="17451"/>
    <cellStyle name="20% - Accent2 4 3 6 5" xfId="17452"/>
    <cellStyle name="20% - Accent2 4 3 6 6" xfId="17453"/>
    <cellStyle name="20% - Accent2 4 3 7" xfId="17454"/>
    <cellStyle name="20% - Accent2 4 3 7 2" xfId="17455"/>
    <cellStyle name="20% - Accent2 4 3 7 2 2" xfId="17456"/>
    <cellStyle name="20% - Accent2 4 3 7 2 3" xfId="17457"/>
    <cellStyle name="20% - Accent2 4 3 7 3" xfId="17458"/>
    <cellStyle name="20% - Accent2 4 3 7 3 2" xfId="17459"/>
    <cellStyle name="20% - Accent2 4 3 7 3 3" xfId="17460"/>
    <cellStyle name="20% - Accent2 4 3 7 4" xfId="17461"/>
    <cellStyle name="20% - Accent2 4 3 7 4 2" xfId="17462"/>
    <cellStyle name="20% - Accent2 4 3 7 5" xfId="17463"/>
    <cellStyle name="20% - Accent2 4 3 7 6" xfId="17464"/>
    <cellStyle name="20% - Accent2 4 3 8" xfId="17465"/>
    <cellStyle name="20% - Accent2 4 3 8 2" xfId="17466"/>
    <cellStyle name="20% - Accent2 4 3 8 2 2" xfId="17467"/>
    <cellStyle name="20% - Accent2 4 3 8 2 3" xfId="17468"/>
    <cellStyle name="20% - Accent2 4 3 8 3" xfId="17469"/>
    <cellStyle name="20% - Accent2 4 3 8 3 2" xfId="17470"/>
    <cellStyle name="20% - Accent2 4 3 8 4" xfId="17471"/>
    <cellStyle name="20% - Accent2 4 3 8 5" xfId="17472"/>
    <cellStyle name="20% - Accent2 4 3 9" xfId="17473"/>
    <cellStyle name="20% - Accent2 4 3 9 2" xfId="17474"/>
    <cellStyle name="20% - Accent2 4 3 9 3" xfId="17475"/>
    <cellStyle name="20% - Accent2 4 4" xfId="470"/>
    <cellStyle name="20% - Accent2 4 4 10" xfId="17476"/>
    <cellStyle name="20% - Accent2 4 4 10 2" xfId="17477"/>
    <cellStyle name="20% - Accent2 4 4 11" xfId="17478"/>
    <cellStyle name="20% - Accent2 4 4 12" xfId="17479"/>
    <cellStyle name="20% - Accent2 4 4 2" xfId="471"/>
    <cellStyle name="20% - Accent2 4 4 2 10" xfId="17480"/>
    <cellStyle name="20% - Accent2 4 4 2 2" xfId="472"/>
    <cellStyle name="20% - Accent2 4 4 2 2 2" xfId="17481"/>
    <cellStyle name="20% - Accent2 4 4 2 2 2 2" xfId="17482"/>
    <cellStyle name="20% - Accent2 4 4 2 2 2 2 2" xfId="17483"/>
    <cellStyle name="20% - Accent2 4 4 2 2 2 2 3" xfId="17484"/>
    <cellStyle name="20% - Accent2 4 4 2 2 2 3" xfId="17485"/>
    <cellStyle name="20% - Accent2 4 4 2 2 2 3 2" xfId="17486"/>
    <cellStyle name="20% - Accent2 4 4 2 2 2 3 3" xfId="17487"/>
    <cellStyle name="20% - Accent2 4 4 2 2 2 4" xfId="17488"/>
    <cellStyle name="20% - Accent2 4 4 2 2 2 4 2" xfId="17489"/>
    <cellStyle name="20% - Accent2 4 4 2 2 2 5" xfId="17490"/>
    <cellStyle name="20% - Accent2 4 4 2 2 2 6" xfId="17491"/>
    <cellStyle name="20% - Accent2 4 4 2 2 3" xfId="17492"/>
    <cellStyle name="20% - Accent2 4 4 2 2 3 2" xfId="17493"/>
    <cellStyle name="20% - Accent2 4 4 2 2 3 2 2" xfId="17494"/>
    <cellStyle name="20% - Accent2 4 4 2 2 3 2 3" xfId="17495"/>
    <cellStyle name="20% - Accent2 4 4 2 2 3 3" xfId="17496"/>
    <cellStyle name="20% - Accent2 4 4 2 2 3 3 2" xfId="17497"/>
    <cellStyle name="20% - Accent2 4 4 2 2 3 3 3" xfId="17498"/>
    <cellStyle name="20% - Accent2 4 4 2 2 3 4" xfId="17499"/>
    <cellStyle name="20% - Accent2 4 4 2 2 3 4 2" xfId="17500"/>
    <cellStyle name="20% - Accent2 4 4 2 2 3 5" xfId="17501"/>
    <cellStyle name="20% - Accent2 4 4 2 2 3 6" xfId="17502"/>
    <cellStyle name="20% - Accent2 4 4 2 2 4" xfId="17503"/>
    <cellStyle name="20% - Accent2 4 4 2 2 4 2" xfId="17504"/>
    <cellStyle name="20% - Accent2 4 4 2 2 4 2 2" xfId="17505"/>
    <cellStyle name="20% - Accent2 4 4 2 2 4 2 3" xfId="17506"/>
    <cellStyle name="20% - Accent2 4 4 2 2 4 3" xfId="17507"/>
    <cellStyle name="20% - Accent2 4 4 2 2 4 3 2" xfId="17508"/>
    <cellStyle name="20% - Accent2 4 4 2 2 4 4" xfId="17509"/>
    <cellStyle name="20% - Accent2 4 4 2 2 4 5" xfId="17510"/>
    <cellStyle name="20% - Accent2 4 4 2 2 5" xfId="17511"/>
    <cellStyle name="20% - Accent2 4 4 2 2 5 2" xfId="17512"/>
    <cellStyle name="20% - Accent2 4 4 2 2 5 3" xfId="17513"/>
    <cellStyle name="20% - Accent2 4 4 2 2 6" xfId="17514"/>
    <cellStyle name="20% - Accent2 4 4 2 2 6 2" xfId="17515"/>
    <cellStyle name="20% - Accent2 4 4 2 2 6 3" xfId="17516"/>
    <cellStyle name="20% - Accent2 4 4 2 2 7" xfId="17517"/>
    <cellStyle name="20% - Accent2 4 4 2 2 7 2" xfId="17518"/>
    <cellStyle name="20% - Accent2 4 4 2 2 8" xfId="17519"/>
    <cellStyle name="20% - Accent2 4 4 2 2 9" xfId="17520"/>
    <cellStyle name="20% - Accent2 4 4 2 3" xfId="17521"/>
    <cellStyle name="20% - Accent2 4 4 2 3 2" xfId="17522"/>
    <cellStyle name="20% - Accent2 4 4 2 3 2 2" xfId="17523"/>
    <cellStyle name="20% - Accent2 4 4 2 3 2 3" xfId="17524"/>
    <cellStyle name="20% - Accent2 4 4 2 3 3" xfId="17525"/>
    <cellStyle name="20% - Accent2 4 4 2 3 3 2" xfId="17526"/>
    <cellStyle name="20% - Accent2 4 4 2 3 3 3" xfId="17527"/>
    <cellStyle name="20% - Accent2 4 4 2 3 4" xfId="17528"/>
    <cellStyle name="20% - Accent2 4 4 2 3 4 2" xfId="17529"/>
    <cellStyle name="20% - Accent2 4 4 2 3 5" xfId="17530"/>
    <cellStyle name="20% - Accent2 4 4 2 3 6" xfId="17531"/>
    <cellStyle name="20% - Accent2 4 4 2 4" xfId="17532"/>
    <cellStyle name="20% - Accent2 4 4 2 4 2" xfId="17533"/>
    <cellStyle name="20% - Accent2 4 4 2 4 2 2" xfId="17534"/>
    <cellStyle name="20% - Accent2 4 4 2 4 2 3" xfId="17535"/>
    <cellStyle name="20% - Accent2 4 4 2 4 3" xfId="17536"/>
    <cellStyle name="20% - Accent2 4 4 2 4 3 2" xfId="17537"/>
    <cellStyle name="20% - Accent2 4 4 2 4 3 3" xfId="17538"/>
    <cellStyle name="20% - Accent2 4 4 2 4 4" xfId="17539"/>
    <cellStyle name="20% - Accent2 4 4 2 4 4 2" xfId="17540"/>
    <cellStyle name="20% - Accent2 4 4 2 4 5" xfId="17541"/>
    <cellStyle name="20% - Accent2 4 4 2 4 6" xfId="17542"/>
    <cellStyle name="20% - Accent2 4 4 2 5" xfId="17543"/>
    <cellStyle name="20% - Accent2 4 4 2 5 2" xfId="17544"/>
    <cellStyle name="20% - Accent2 4 4 2 5 2 2" xfId="17545"/>
    <cellStyle name="20% - Accent2 4 4 2 5 2 3" xfId="17546"/>
    <cellStyle name="20% - Accent2 4 4 2 5 3" xfId="17547"/>
    <cellStyle name="20% - Accent2 4 4 2 5 3 2" xfId="17548"/>
    <cellStyle name="20% - Accent2 4 4 2 5 4" xfId="17549"/>
    <cellStyle name="20% - Accent2 4 4 2 5 5" xfId="17550"/>
    <cellStyle name="20% - Accent2 4 4 2 6" xfId="17551"/>
    <cellStyle name="20% - Accent2 4 4 2 6 2" xfId="17552"/>
    <cellStyle name="20% - Accent2 4 4 2 6 3" xfId="17553"/>
    <cellStyle name="20% - Accent2 4 4 2 7" xfId="17554"/>
    <cellStyle name="20% - Accent2 4 4 2 7 2" xfId="17555"/>
    <cellStyle name="20% - Accent2 4 4 2 7 3" xfId="17556"/>
    <cellStyle name="20% - Accent2 4 4 2 8" xfId="17557"/>
    <cellStyle name="20% - Accent2 4 4 2 8 2" xfId="17558"/>
    <cellStyle name="20% - Accent2 4 4 2 9" xfId="17559"/>
    <cellStyle name="20% - Accent2 4 4 3" xfId="473"/>
    <cellStyle name="20% - Accent2 4 4 3 2" xfId="17560"/>
    <cellStyle name="20% - Accent2 4 4 3 2 2" xfId="17561"/>
    <cellStyle name="20% - Accent2 4 4 3 2 2 2" xfId="17562"/>
    <cellStyle name="20% - Accent2 4 4 3 2 2 3" xfId="17563"/>
    <cellStyle name="20% - Accent2 4 4 3 2 3" xfId="17564"/>
    <cellStyle name="20% - Accent2 4 4 3 2 3 2" xfId="17565"/>
    <cellStyle name="20% - Accent2 4 4 3 2 3 3" xfId="17566"/>
    <cellStyle name="20% - Accent2 4 4 3 2 4" xfId="17567"/>
    <cellStyle name="20% - Accent2 4 4 3 2 4 2" xfId="17568"/>
    <cellStyle name="20% - Accent2 4 4 3 2 5" xfId="17569"/>
    <cellStyle name="20% - Accent2 4 4 3 2 6" xfId="17570"/>
    <cellStyle name="20% - Accent2 4 4 3 3" xfId="17571"/>
    <cellStyle name="20% - Accent2 4 4 3 3 2" xfId="17572"/>
    <cellStyle name="20% - Accent2 4 4 3 3 2 2" xfId="17573"/>
    <cellStyle name="20% - Accent2 4 4 3 3 2 3" xfId="17574"/>
    <cellStyle name="20% - Accent2 4 4 3 3 3" xfId="17575"/>
    <cellStyle name="20% - Accent2 4 4 3 3 3 2" xfId="17576"/>
    <cellStyle name="20% - Accent2 4 4 3 3 3 3" xfId="17577"/>
    <cellStyle name="20% - Accent2 4 4 3 3 4" xfId="17578"/>
    <cellStyle name="20% - Accent2 4 4 3 3 4 2" xfId="17579"/>
    <cellStyle name="20% - Accent2 4 4 3 3 5" xfId="17580"/>
    <cellStyle name="20% - Accent2 4 4 3 3 6" xfId="17581"/>
    <cellStyle name="20% - Accent2 4 4 3 4" xfId="17582"/>
    <cellStyle name="20% - Accent2 4 4 3 4 2" xfId="17583"/>
    <cellStyle name="20% - Accent2 4 4 3 4 2 2" xfId="17584"/>
    <cellStyle name="20% - Accent2 4 4 3 4 2 3" xfId="17585"/>
    <cellStyle name="20% - Accent2 4 4 3 4 3" xfId="17586"/>
    <cellStyle name="20% - Accent2 4 4 3 4 3 2" xfId="17587"/>
    <cellStyle name="20% - Accent2 4 4 3 4 4" xfId="17588"/>
    <cellStyle name="20% - Accent2 4 4 3 4 5" xfId="17589"/>
    <cellStyle name="20% - Accent2 4 4 3 5" xfId="17590"/>
    <cellStyle name="20% - Accent2 4 4 3 5 2" xfId="17591"/>
    <cellStyle name="20% - Accent2 4 4 3 5 3" xfId="17592"/>
    <cellStyle name="20% - Accent2 4 4 3 6" xfId="17593"/>
    <cellStyle name="20% - Accent2 4 4 3 6 2" xfId="17594"/>
    <cellStyle name="20% - Accent2 4 4 3 6 3" xfId="17595"/>
    <cellStyle name="20% - Accent2 4 4 3 7" xfId="17596"/>
    <cellStyle name="20% - Accent2 4 4 3 7 2" xfId="17597"/>
    <cellStyle name="20% - Accent2 4 4 3 8" xfId="17598"/>
    <cellStyle name="20% - Accent2 4 4 3 9" xfId="17599"/>
    <cellStyle name="20% - Accent2 4 4 4" xfId="17600"/>
    <cellStyle name="20% - Accent2 4 4 4 2" xfId="17601"/>
    <cellStyle name="20% - Accent2 4 4 4 2 2" xfId="17602"/>
    <cellStyle name="20% - Accent2 4 4 4 2 2 2" xfId="17603"/>
    <cellStyle name="20% - Accent2 4 4 4 2 2 3" xfId="17604"/>
    <cellStyle name="20% - Accent2 4 4 4 2 3" xfId="17605"/>
    <cellStyle name="20% - Accent2 4 4 4 2 3 2" xfId="17606"/>
    <cellStyle name="20% - Accent2 4 4 4 2 3 3" xfId="17607"/>
    <cellStyle name="20% - Accent2 4 4 4 2 4" xfId="17608"/>
    <cellStyle name="20% - Accent2 4 4 4 2 4 2" xfId="17609"/>
    <cellStyle name="20% - Accent2 4 4 4 2 5" xfId="17610"/>
    <cellStyle name="20% - Accent2 4 4 4 2 6" xfId="17611"/>
    <cellStyle name="20% - Accent2 4 4 4 3" xfId="17612"/>
    <cellStyle name="20% - Accent2 4 4 4 3 2" xfId="17613"/>
    <cellStyle name="20% - Accent2 4 4 4 3 2 2" xfId="17614"/>
    <cellStyle name="20% - Accent2 4 4 4 3 2 3" xfId="17615"/>
    <cellStyle name="20% - Accent2 4 4 4 3 3" xfId="17616"/>
    <cellStyle name="20% - Accent2 4 4 4 3 3 2" xfId="17617"/>
    <cellStyle name="20% - Accent2 4 4 4 3 3 3" xfId="17618"/>
    <cellStyle name="20% - Accent2 4 4 4 3 4" xfId="17619"/>
    <cellStyle name="20% - Accent2 4 4 4 3 4 2" xfId="17620"/>
    <cellStyle name="20% - Accent2 4 4 4 3 5" xfId="17621"/>
    <cellStyle name="20% - Accent2 4 4 4 3 6" xfId="17622"/>
    <cellStyle name="20% - Accent2 4 4 4 4" xfId="17623"/>
    <cellStyle name="20% - Accent2 4 4 4 4 2" xfId="17624"/>
    <cellStyle name="20% - Accent2 4 4 4 4 2 2" xfId="17625"/>
    <cellStyle name="20% - Accent2 4 4 4 4 2 3" xfId="17626"/>
    <cellStyle name="20% - Accent2 4 4 4 4 3" xfId="17627"/>
    <cellStyle name="20% - Accent2 4 4 4 4 3 2" xfId="17628"/>
    <cellStyle name="20% - Accent2 4 4 4 4 4" xfId="17629"/>
    <cellStyle name="20% - Accent2 4 4 4 4 5" xfId="17630"/>
    <cellStyle name="20% - Accent2 4 4 4 5" xfId="17631"/>
    <cellStyle name="20% - Accent2 4 4 4 5 2" xfId="17632"/>
    <cellStyle name="20% - Accent2 4 4 4 5 3" xfId="17633"/>
    <cellStyle name="20% - Accent2 4 4 4 6" xfId="17634"/>
    <cellStyle name="20% - Accent2 4 4 4 6 2" xfId="17635"/>
    <cellStyle name="20% - Accent2 4 4 4 6 3" xfId="17636"/>
    <cellStyle name="20% - Accent2 4 4 4 7" xfId="17637"/>
    <cellStyle name="20% - Accent2 4 4 4 7 2" xfId="17638"/>
    <cellStyle name="20% - Accent2 4 4 4 8" xfId="17639"/>
    <cellStyle name="20% - Accent2 4 4 4 9" xfId="17640"/>
    <cellStyle name="20% - Accent2 4 4 5" xfId="17641"/>
    <cellStyle name="20% - Accent2 4 4 5 2" xfId="17642"/>
    <cellStyle name="20% - Accent2 4 4 5 2 2" xfId="17643"/>
    <cellStyle name="20% - Accent2 4 4 5 2 3" xfId="17644"/>
    <cellStyle name="20% - Accent2 4 4 5 3" xfId="17645"/>
    <cellStyle name="20% - Accent2 4 4 5 3 2" xfId="17646"/>
    <cellStyle name="20% - Accent2 4 4 5 3 3" xfId="17647"/>
    <cellStyle name="20% - Accent2 4 4 5 4" xfId="17648"/>
    <cellStyle name="20% - Accent2 4 4 5 4 2" xfId="17649"/>
    <cellStyle name="20% - Accent2 4 4 5 5" xfId="17650"/>
    <cellStyle name="20% - Accent2 4 4 5 6" xfId="17651"/>
    <cellStyle name="20% - Accent2 4 4 6" xfId="17652"/>
    <cellStyle name="20% - Accent2 4 4 6 2" xfId="17653"/>
    <cellStyle name="20% - Accent2 4 4 6 2 2" xfId="17654"/>
    <cellStyle name="20% - Accent2 4 4 6 2 3" xfId="17655"/>
    <cellStyle name="20% - Accent2 4 4 6 3" xfId="17656"/>
    <cellStyle name="20% - Accent2 4 4 6 3 2" xfId="17657"/>
    <cellStyle name="20% - Accent2 4 4 6 3 3" xfId="17658"/>
    <cellStyle name="20% - Accent2 4 4 6 4" xfId="17659"/>
    <cellStyle name="20% - Accent2 4 4 6 4 2" xfId="17660"/>
    <cellStyle name="20% - Accent2 4 4 6 5" xfId="17661"/>
    <cellStyle name="20% - Accent2 4 4 6 6" xfId="17662"/>
    <cellStyle name="20% - Accent2 4 4 7" xfId="17663"/>
    <cellStyle name="20% - Accent2 4 4 7 2" xfId="17664"/>
    <cellStyle name="20% - Accent2 4 4 7 2 2" xfId="17665"/>
    <cellStyle name="20% - Accent2 4 4 7 2 3" xfId="17666"/>
    <cellStyle name="20% - Accent2 4 4 7 3" xfId="17667"/>
    <cellStyle name="20% - Accent2 4 4 7 3 2" xfId="17668"/>
    <cellStyle name="20% - Accent2 4 4 7 4" xfId="17669"/>
    <cellStyle name="20% - Accent2 4 4 7 5" xfId="17670"/>
    <cellStyle name="20% - Accent2 4 4 8" xfId="17671"/>
    <cellStyle name="20% - Accent2 4 4 8 2" xfId="17672"/>
    <cellStyle name="20% - Accent2 4 4 8 3" xfId="17673"/>
    <cellStyle name="20% - Accent2 4 4 9" xfId="17674"/>
    <cellStyle name="20% - Accent2 4 4 9 2" xfId="17675"/>
    <cellStyle name="20% - Accent2 4 4 9 3" xfId="17676"/>
    <cellStyle name="20% - Accent2 4 5" xfId="474"/>
    <cellStyle name="20% - Accent2 4 5 10" xfId="17677"/>
    <cellStyle name="20% - Accent2 4 5 2" xfId="475"/>
    <cellStyle name="20% - Accent2 4 5 2 2" xfId="17678"/>
    <cellStyle name="20% - Accent2 4 5 2 2 2" xfId="17679"/>
    <cellStyle name="20% - Accent2 4 5 2 2 2 2" xfId="17680"/>
    <cellStyle name="20% - Accent2 4 5 2 2 2 3" xfId="17681"/>
    <cellStyle name="20% - Accent2 4 5 2 2 3" xfId="17682"/>
    <cellStyle name="20% - Accent2 4 5 2 2 3 2" xfId="17683"/>
    <cellStyle name="20% - Accent2 4 5 2 2 3 3" xfId="17684"/>
    <cellStyle name="20% - Accent2 4 5 2 2 4" xfId="17685"/>
    <cellStyle name="20% - Accent2 4 5 2 2 4 2" xfId="17686"/>
    <cellStyle name="20% - Accent2 4 5 2 2 5" xfId="17687"/>
    <cellStyle name="20% - Accent2 4 5 2 2 6" xfId="17688"/>
    <cellStyle name="20% - Accent2 4 5 2 3" xfId="17689"/>
    <cellStyle name="20% - Accent2 4 5 2 3 2" xfId="17690"/>
    <cellStyle name="20% - Accent2 4 5 2 3 2 2" xfId="17691"/>
    <cellStyle name="20% - Accent2 4 5 2 3 2 3" xfId="17692"/>
    <cellStyle name="20% - Accent2 4 5 2 3 3" xfId="17693"/>
    <cellStyle name="20% - Accent2 4 5 2 3 3 2" xfId="17694"/>
    <cellStyle name="20% - Accent2 4 5 2 3 3 3" xfId="17695"/>
    <cellStyle name="20% - Accent2 4 5 2 3 4" xfId="17696"/>
    <cellStyle name="20% - Accent2 4 5 2 3 4 2" xfId="17697"/>
    <cellStyle name="20% - Accent2 4 5 2 3 5" xfId="17698"/>
    <cellStyle name="20% - Accent2 4 5 2 3 6" xfId="17699"/>
    <cellStyle name="20% - Accent2 4 5 2 4" xfId="17700"/>
    <cellStyle name="20% - Accent2 4 5 2 4 2" xfId="17701"/>
    <cellStyle name="20% - Accent2 4 5 2 4 2 2" xfId="17702"/>
    <cellStyle name="20% - Accent2 4 5 2 4 2 3" xfId="17703"/>
    <cellStyle name="20% - Accent2 4 5 2 4 3" xfId="17704"/>
    <cellStyle name="20% - Accent2 4 5 2 4 3 2" xfId="17705"/>
    <cellStyle name="20% - Accent2 4 5 2 4 4" xfId="17706"/>
    <cellStyle name="20% - Accent2 4 5 2 4 5" xfId="17707"/>
    <cellStyle name="20% - Accent2 4 5 2 5" xfId="17708"/>
    <cellStyle name="20% - Accent2 4 5 2 5 2" xfId="17709"/>
    <cellStyle name="20% - Accent2 4 5 2 5 3" xfId="17710"/>
    <cellStyle name="20% - Accent2 4 5 2 6" xfId="17711"/>
    <cellStyle name="20% - Accent2 4 5 2 6 2" xfId="17712"/>
    <cellStyle name="20% - Accent2 4 5 2 6 3" xfId="17713"/>
    <cellStyle name="20% - Accent2 4 5 2 7" xfId="17714"/>
    <cellStyle name="20% - Accent2 4 5 2 7 2" xfId="17715"/>
    <cellStyle name="20% - Accent2 4 5 2 8" xfId="17716"/>
    <cellStyle name="20% - Accent2 4 5 2 9" xfId="17717"/>
    <cellStyle name="20% - Accent2 4 5 3" xfId="17718"/>
    <cellStyle name="20% - Accent2 4 5 3 2" xfId="17719"/>
    <cellStyle name="20% - Accent2 4 5 3 2 2" xfId="17720"/>
    <cellStyle name="20% - Accent2 4 5 3 2 3" xfId="17721"/>
    <cellStyle name="20% - Accent2 4 5 3 3" xfId="17722"/>
    <cellStyle name="20% - Accent2 4 5 3 3 2" xfId="17723"/>
    <cellStyle name="20% - Accent2 4 5 3 3 3" xfId="17724"/>
    <cellStyle name="20% - Accent2 4 5 3 4" xfId="17725"/>
    <cellStyle name="20% - Accent2 4 5 3 4 2" xfId="17726"/>
    <cellStyle name="20% - Accent2 4 5 3 5" xfId="17727"/>
    <cellStyle name="20% - Accent2 4 5 3 6" xfId="17728"/>
    <cellStyle name="20% - Accent2 4 5 4" xfId="17729"/>
    <cellStyle name="20% - Accent2 4 5 4 2" xfId="17730"/>
    <cellStyle name="20% - Accent2 4 5 4 2 2" xfId="17731"/>
    <cellStyle name="20% - Accent2 4 5 4 2 3" xfId="17732"/>
    <cellStyle name="20% - Accent2 4 5 4 3" xfId="17733"/>
    <cellStyle name="20% - Accent2 4 5 4 3 2" xfId="17734"/>
    <cellStyle name="20% - Accent2 4 5 4 3 3" xfId="17735"/>
    <cellStyle name="20% - Accent2 4 5 4 4" xfId="17736"/>
    <cellStyle name="20% - Accent2 4 5 4 4 2" xfId="17737"/>
    <cellStyle name="20% - Accent2 4 5 4 5" xfId="17738"/>
    <cellStyle name="20% - Accent2 4 5 4 6" xfId="17739"/>
    <cellStyle name="20% - Accent2 4 5 5" xfId="17740"/>
    <cellStyle name="20% - Accent2 4 5 5 2" xfId="17741"/>
    <cellStyle name="20% - Accent2 4 5 5 2 2" xfId="17742"/>
    <cellStyle name="20% - Accent2 4 5 5 2 3" xfId="17743"/>
    <cellStyle name="20% - Accent2 4 5 5 3" xfId="17744"/>
    <cellStyle name="20% - Accent2 4 5 5 3 2" xfId="17745"/>
    <cellStyle name="20% - Accent2 4 5 5 4" xfId="17746"/>
    <cellStyle name="20% - Accent2 4 5 5 5" xfId="17747"/>
    <cellStyle name="20% - Accent2 4 5 6" xfId="17748"/>
    <cellStyle name="20% - Accent2 4 5 6 2" xfId="17749"/>
    <cellStyle name="20% - Accent2 4 5 6 3" xfId="17750"/>
    <cellStyle name="20% - Accent2 4 5 7" xfId="17751"/>
    <cellStyle name="20% - Accent2 4 5 7 2" xfId="17752"/>
    <cellStyle name="20% - Accent2 4 5 7 3" xfId="17753"/>
    <cellStyle name="20% - Accent2 4 5 8" xfId="17754"/>
    <cellStyle name="20% - Accent2 4 5 8 2" xfId="17755"/>
    <cellStyle name="20% - Accent2 4 5 9" xfId="17756"/>
    <cellStyle name="20% - Accent2 4 6" xfId="476"/>
    <cellStyle name="20% - Accent2 4 6 2" xfId="17757"/>
    <cellStyle name="20% - Accent2 4 6 2 2" xfId="17758"/>
    <cellStyle name="20% - Accent2 4 6 2 2 2" xfId="17759"/>
    <cellStyle name="20% - Accent2 4 6 2 2 3" xfId="17760"/>
    <cellStyle name="20% - Accent2 4 6 2 3" xfId="17761"/>
    <cellStyle name="20% - Accent2 4 6 2 3 2" xfId="17762"/>
    <cellStyle name="20% - Accent2 4 6 2 3 3" xfId="17763"/>
    <cellStyle name="20% - Accent2 4 6 2 4" xfId="17764"/>
    <cellStyle name="20% - Accent2 4 6 2 4 2" xfId="17765"/>
    <cellStyle name="20% - Accent2 4 6 2 5" xfId="17766"/>
    <cellStyle name="20% - Accent2 4 6 2 6" xfId="17767"/>
    <cellStyle name="20% - Accent2 4 6 3" xfId="17768"/>
    <cellStyle name="20% - Accent2 4 6 3 2" xfId="17769"/>
    <cellStyle name="20% - Accent2 4 6 3 2 2" xfId="17770"/>
    <cellStyle name="20% - Accent2 4 6 3 2 3" xfId="17771"/>
    <cellStyle name="20% - Accent2 4 6 3 3" xfId="17772"/>
    <cellStyle name="20% - Accent2 4 6 3 3 2" xfId="17773"/>
    <cellStyle name="20% - Accent2 4 6 3 3 3" xfId="17774"/>
    <cellStyle name="20% - Accent2 4 6 3 4" xfId="17775"/>
    <cellStyle name="20% - Accent2 4 6 3 4 2" xfId="17776"/>
    <cellStyle name="20% - Accent2 4 6 3 5" xfId="17777"/>
    <cellStyle name="20% - Accent2 4 6 3 6" xfId="17778"/>
    <cellStyle name="20% - Accent2 4 6 4" xfId="17779"/>
    <cellStyle name="20% - Accent2 4 6 4 2" xfId="17780"/>
    <cellStyle name="20% - Accent2 4 6 4 2 2" xfId="17781"/>
    <cellStyle name="20% - Accent2 4 6 4 2 3" xfId="17782"/>
    <cellStyle name="20% - Accent2 4 6 4 3" xfId="17783"/>
    <cellStyle name="20% - Accent2 4 6 4 3 2" xfId="17784"/>
    <cellStyle name="20% - Accent2 4 6 4 4" xfId="17785"/>
    <cellStyle name="20% - Accent2 4 6 4 5" xfId="17786"/>
    <cellStyle name="20% - Accent2 4 6 5" xfId="17787"/>
    <cellStyle name="20% - Accent2 4 6 5 2" xfId="17788"/>
    <cellStyle name="20% - Accent2 4 6 5 3" xfId="17789"/>
    <cellStyle name="20% - Accent2 4 6 6" xfId="17790"/>
    <cellStyle name="20% - Accent2 4 6 6 2" xfId="17791"/>
    <cellStyle name="20% - Accent2 4 6 6 3" xfId="17792"/>
    <cellStyle name="20% - Accent2 4 6 7" xfId="17793"/>
    <cellStyle name="20% - Accent2 4 6 7 2" xfId="17794"/>
    <cellStyle name="20% - Accent2 4 6 8" xfId="17795"/>
    <cellStyle name="20% - Accent2 4 6 9" xfId="17796"/>
    <cellStyle name="20% - Accent2 4 7" xfId="477"/>
    <cellStyle name="20% - Accent2 4 7 2" xfId="17797"/>
    <cellStyle name="20% - Accent2 4 7 2 2" xfId="17798"/>
    <cellStyle name="20% - Accent2 4 7 2 2 2" xfId="17799"/>
    <cellStyle name="20% - Accent2 4 7 2 2 3" xfId="17800"/>
    <cellStyle name="20% - Accent2 4 7 2 3" xfId="17801"/>
    <cellStyle name="20% - Accent2 4 7 2 3 2" xfId="17802"/>
    <cellStyle name="20% - Accent2 4 7 2 3 3" xfId="17803"/>
    <cellStyle name="20% - Accent2 4 7 2 4" xfId="17804"/>
    <cellStyle name="20% - Accent2 4 7 2 4 2" xfId="17805"/>
    <cellStyle name="20% - Accent2 4 7 2 5" xfId="17806"/>
    <cellStyle name="20% - Accent2 4 7 2 6" xfId="17807"/>
    <cellStyle name="20% - Accent2 4 7 3" xfId="17808"/>
    <cellStyle name="20% - Accent2 4 7 3 2" xfId="17809"/>
    <cellStyle name="20% - Accent2 4 7 3 2 2" xfId="17810"/>
    <cellStyle name="20% - Accent2 4 7 3 2 3" xfId="17811"/>
    <cellStyle name="20% - Accent2 4 7 3 3" xfId="17812"/>
    <cellStyle name="20% - Accent2 4 7 3 3 2" xfId="17813"/>
    <cellStyle name="20% - Accent2 4 7 3 3 3" xfId="17814"/>
    <cellStyle name="20% - Accent2 4 7 3 4" xfId="17815"/>
    <cellStyle name="20% - Accent2 4 7 3 4 2" xfId="17816"/>
    <cellStyle name="20% - Accent2 4 7 3 5" xfId="17817"/>
    <cellStyle name="20% - Accent2 4 7 3 6" xfId="17818"/>
    <cellStyle name="20% - Accent2 4 7 4" xfId="17819"/>
    <cellStyle name="20% - Accent2 4 7 4 2" xfId="17820"/>
    <cellStyle name="20% - Accent2 4 7 4 2 2" xfId="17821"/>
    <cellStyle name="20% - Accent2 4 7 4 2 3" xfId="17822"/>
    <cellStyle name="20% - Accent2 4 7 4 3" xfId="17823"/>
    <cellStyle name="20% - Accent2 4 7 4 3 2" xfId="17824"/>
    <cellStyle name="20% - Accent2 4 7 4 4" xfId="17825"/>
    <cellStyle name="20% - Accent2 4 7 4 5" xfId="17826"/>
    <cellStyle name="20% - Accent2 4 7 5" xfId="17827"/>
    <cellStyle name="20% - Accent2 4 7 5 2" xfId="17828"/>
    <cellStyle name="20% - Accent2 4 7 5 3" xfId="17829"/>
    <cellStyle name="20% - Accent2 4 7 6" xfId="17830"/>
    <cellStyle name="20% - Accent2 4 7 6 2" xfId="17831"/>
    <cellStyle name="20% - Accent2 4 7 6 3" xfId="17832"/>
    <cellStyle name="20% - Accent2 4 7 7" xfId="17833"/>
    <cellStyle name="20% - Accent2 4 7 7 2" xfId="17834"/>
    <cellStyle name="20% - Accent2 4 7 8" xfId="17835"/>
    <cellStyle name="20% - Accent2 4 7 9" xfId="17836"/>
    <cellStyle name="20% - Accent2 4 8" xfId="17837"/>
    <cellStyle name="20% - Accent2 4 8 2" xfId="17838"/>
    <cellStyle name="20% - Accent2 4 8 2 2" xfId="17839"/>
    <cellStyle name="20% - Accent2 4 8 2 3" xfId="17840"/>
    <cellStyle name="20% - Accent2 4 8 3" xfId="17841"/>
    <cellStyle name="20% - Accent2 4 8 3 2" xfId="17842"/>
    <cellStyle name="20% - Accent2 4 8 3 3" xfId="17843"/>
    <cellStyle name="20% - Accent2 4 8 4" xfId="17844"/>
    <cellStyle name="20% - Accent2 4 8 4 2" xfId="17845"/>
    <cellStyle name="20% - Accent2 4 8 5" xfId="17846"/>
    <cellStyle name="20% - Accent2 4 8 6" xfId="17847"/>
    <cellStyle name="20% - Accent2 4 9" xfId="17848"/>
    <cellStyle name="20% - Accent2 4 9 2" xfId="17849"/>
    <cellStyle name="20% - Accent2 4 9 2 2" xfId="17850"/>
    <cellStyle name="20% - Accent2 4 9 2 3" xfId="17851"/>
    <cellStyle name="20% - Accent2 4 9 3" xfId="17852"/>
    <cellStyle name="20% - Accent2 4 9 3 2" xfId="17853"/>
    <cellStyle name="20% - Accent2 4 9 3 3" xfId="17854"/>
    <cellStyle name="20% - Accent2 4 9 4" xfId="17855"/>
    <cellStyle name="20% - Accent2 4 9 4 2" xfId="17856"/>
    <cellStyle name="20% - Accent2 4 9 5" xfId="17857"/>
    <cellStyle name="20% - Accent2 4 9 6" xfId="17858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" xfId="61994" builtinId="38" customBuiltin="1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59"/>
    <cellStyle name="20% - Accent3 4 10 2" xfId="17860"/>
    <cellStyle name="20% - Accent3 4 10 2 2" xfId="17861"/>
    <cellStyle name="20% - Accent3 4 10 2 3" xfId="17862"/>
    <cellStyle name="20% - Accent3 4 10 3" xfId="17863"/>
    <cellStyle name="20% - Accent3 4 10 3 2" xfId="17864"/>
    <cellStyle name="20% - Accent3 4 10 4" xfId="17865"/>
    <cellStyle name="20% - Accent3 4 10 5" xfId="17866"/>
    <cellStyle name="20% - Accent3 4 11" xfId="17867"/>
    <cellStyle name="20% - Accent3 4 11 2" xfId="17868"/>
    <cellStyle name="20% - Accent3 4 11 3" xfId="17869"/>
    <cellStyle name="20% - Accent3 4 12" xfId="17870"/>
    <cellStyle name="20% - Accent3 4 12 2" xfId="17871"/>
    <cellStyle name="20% - Accent3 4 12 3" xfId="17872"/>
    <cellStyle name="20% - Accent3 4 13" xfId="17873"/>
    <cellStyle name="20% - Accent3 4 13 2" xfId="17874"/>
    <cellStyle name="20% - Accent3 4 14" xfId="17875"/>
    <cellStyle name="20% - Accent3 4 15" xfId="17876"/>
    <cellStyle name="20% - Accent3 4 16" xfId="17877"/>
    <cellStyle name="20% - Accent3 4 2" xfId="699"/>
    <cellStyle name="20% - Accent3 4 2 10" xfId="17878"/>
    <cellStyle name="20% - Accent3 4 2 10 2" xfId="17879"/>
    <cellStyle name="20% - Accent3 4 2 10 3" xfId="17880"/>
    <cellStyle name="20% - Accent3 4 2 11" xfId="17881"/>
    <cellStyle name="20% - Accent3 4 2 11 2" xfId="17882"/>
    <cellStyle name="20% - Accent3 4 2 11 3" xfId="17883"/>
    <cellStyle name="20% - Accent3 4 2 12" xfId="17884"/>
    <cellStyle name="20% - Accent3 4 2 12 2" xfId="17885"/>
    <cellStyle name="20% - Accent3 4 2 13" xfId="17886"/>
    <cellStyle name="20% - Accent3 4 2 14" xfId="17887"/>
    <cellStyle name="20% - Accent3 4 2 15" xfId="17888"/>
    <cellStyle name="20% - Accent3 4 2 2" xfId="700"/>
    <cellStyle name="20% - Accent3 4 2 2 10" xfId="17889"/>
    <cellStyle name="20% - Accent3 4 2 2 10 2" xfId="17890"/>
    <cellStyle name="20% - Accent3 4 2 2 10 3" xfId="17891"/>
    <cellStyle name="20% - Accent3 4 2 2 11" xfId="17892"/>
    <cellStyle name="20% - Accent3 4 2 2 11 2" xfId="17893"/>
    <cellStyle name="20% - Accent3 4 2 2 12" xfId="17894"/>
    <cellStyle name="20% - Accent3 4 2 2 13" xfId="17895"/>
    <cellStyle name="20% - Accent3 4 2 2 2" xfId="701"/>
    <cellStyle name="20% - Accent3 4 2 2 2 10" xfId="17896"/>
    <cellStyle name="20% - Accent3 4 2 2 2 10 2" xfId="17897"/>
    <cellStyle name="20% - Accent3 4 2 2 2 11" xfId="17898"/>
    <cellStyle name="20% - Accent3 4 2 2 2 12" xfId="17899"/>
    <cellStyle name="20% - Accent3 4 2 2 2 2" xfId="702"/>
    <cellStyle name="20% - Accent3 4 2 2 2 2 10" xfId="17900"/>
    <cellStyle name="20% - Accent3 4 2 2 2 2 2" xfId="703"/>
    <cellStyle name="20% - Accent3 4 2 2 2 2 2 2" xfId="17901"/>
    <cellStyle name="20% - Accent3 4 2 2 2 2 2 2 2" xfId="17902"/>
    <cellStyle name="20% - Accent3 4 2 2 2 2 2 2 2 2" xfId="17903"/>
    <cellStyle name="20% - Accent3 4 2 2 2 2 2 2 2 3" xfId="17904"/>
    <cellStyle name="20% - Accent3 4 2 2 2 2 2 2 3" xfId="17905"/>
    <cellStyle name="20% - Accent3 4 2 2 2 2 2 2 3 2" xfId="17906"/>
    <cellStyle name="20% - Accent3 4 2 2 2 2 2 2 3 3" xfId="17907"/>
    <cellStyle name="20% - Accent3 4 2 2 2 2 2 2 4" xfId="17908"/>
    <cellStyle name="20% - Accent3 4 2 2 2 2 2 2 4 2" xfId="17909"/>
    <cellStyle name="20% - Accent3 4 2 2 2 2 2 2 5" xfId="17910"/>
    <cellStyle name="20% - Accent3 4 2 2 2 2 2 2 6" xfId="17911"/>
    <cellStyle name="20% - Accent3 4 2 2 2 2 2 3" xfId="17912"/>
    <cellStyle name="20% - Accent3 4 2 2 2 2 2 3 2" xfId="17913"/>
    <cellStyle name="20% - Accent3 4 2 2 2 2 2 3 2 2" xfId="17914"/>
    <cellStyle name="20% - Accent3 4 2 2 2 2 2 3 2 3" xfId="17915"/>
    <cellStyle name="20% - Accent3 4 2 2 2 2 2 3 3" xfId="17916"/>
    <cellStyle name="20% - Accent3 4 2 2 2 2 2 3 3 2" xfId="17917"/>
    <cellStyle name="20% - Accent3 4 2 2 2 2 2 3 3 3" xfId="17918"/>
    <cellStyle name="20% - Accent3 4 2 2 2 2 2 3 4" xfId="17919"/>
    <cellStyle name="20% - Accent3 4 2 2 2 2 2 3 4 2" xfId="17920"/>
    <cellStyle name="20% - Accent3 4 2 2 2 2 2 3 5" xfId="17921"/>
    <cellStyle name="20% - Accent3 4 2 2 2 2 2 3 6" xfId="17922"/>
    <cellStyle name="20% - Accent3 4 2 2 2 2 2 4" xfId="17923"/>
    <cellStyle name="20% - Accent3 4 2 2 2 2 2 4 2" xfId="17924"/>
    <cellStyle name="20% - Accent3 4 2 2 2 2 2 4 2 2" xfId="17925"/>
    <cellStyle name="20% - Accent3 4 2 2 2 2 2 4 2 3" xfId="17926"/>
    <cellStyle name="20% - Accent3 4 2 2 2 2 2 4 3" xfId="17927"/>
    <cellStyle name="20% - Accent3 4 2 2 2 2 2 4 3 2" xfId="17928"/>
    <cellStyle name="20% - Accent3 4 2 2 2 2 2 4 4" xfId="17929"/>
    <cellStyle name="20% - Accent3 4 2 2 2 2 2 4 5" xfId="17930"/>
    <cellStyle name="20% - Accent3 4 2 2 2 2 2 5" xfId="17931"/>
    <cellStyle name="20% - Accent3 4 2 2 2 2 2 5 2" xfId="17932"/>
    <cellStyle name="20% - Accent3 4 2 2 2 2 2 5 3" xfId="17933"/>
    <cellStyle name="20% - Accent3 4 2 2 2 2 2 6" xfId="17934"/>
    <cellStyle name="20% - Accent3 4 2 2 2 2 2 6 2" xfId="17935"/>
    <cellStyle name="20% - Accent3 4 2 2 2 2 2 6 3" xfId="17936"/>
    <cellStyle name="20% - Accent3 4 2 2 2 2 2 7" xfId="17937"/>
    <cellStyle name="20% - Accent3 4 2 2 2 2 2 7 2" xfId="17938"/>
    <cellStyle name="20% - Accent3 4 2 2 2 2 2 8" xfId="17939"/>
    <cellStyle name="20% - Accent3 4 2 2 2 2 2 9" xfId="17940"/>
    <cellStyle name="20% - Accent3 4 2 2 2 2 3" xfId="17941"/>
    <cellStyle name="20% - Accent3 4 2 2 2 2 3 2" xfId="17942"/>
    <cellStyle name="20% - Accent3 4 2 2 2 2 3 2 2" xfId="17943"/>
    <cellStyle name="20% - Accent3 4 2 2 2 2 3 2 3" xfId="17944"/>
    <cellStyle name="20% - Accent3 4 2 2 2 2 3 3" xfId="17945"/>
    <cellStyle name="20% - Accent3 4 2 2 2 2 3 3 2" xfId="17946"/>
    <cellStyle name="20% - Accent3 4 2 2 2 2 3 3 3" xfId="17947"/>
    <cellStyle name="20% - Accent3 4 2 2 2 2 3 4" xfId="17948"/>
    <cellStyle name="20% - Accent3 4 2 2 2 2 3 4 2" xfId="17949"/>
    <cellStyle name="20% - Accent3 4 2 2 2 2 3 5" xfId="17950"/>
    <cellStyle name="20% - Accent3 4 2 2 2 2 3 6" xfId="17951"/>
    <cellStyle name="20% - Accent3 4 2 2 2 2 4" xfId="17952"/>
    <cellStyle name="20% - Accent3 4 2 2 2 2 4 2" xfId="17953"/>
    <cellStyle name="20% - Accent3 4 2 2 2 2 4 2 2" xfId="17954"/>
    <cellStyle name="20% - Accent3 4 2 2 2 2 4 2 3" xfId="17955"/>
    <cellStyle name="20% - Accent3 4 2 2 2 2 4 3" xfId="17956"/>
    <cellStyle name="20% - Accent3 4 2 2 2 2 4 3 2" xfId="17957"/>
    <cellStyle name="20% - Accent3 4 2 2 2 2 4 3 3" xfId="17958"/>
    <cellStyle name="20% - Accent3 4 2 2 2 2 4 4" xfId="17959"/>
    <cellStyle name="20% - Accent3 4 2 2 2 2 4 4 2" xfId="17960"/>
    <cellStyle name="20% - Accent3 4 2 2 2 2 4 5" xfId="17961"/>
    <cellStyle name="20% - Accent3 4 2 2 2 2 4 6" xfId="17962"/>
    <cellStyle name="20% - Accent3 4 2 2 2 2 5" xfId="17963"/>
    <cellStyle name="20% - Accent3 4 2 2 2 2 5 2" xfId="17964"/>
    <cellStyle name="20% - Accent3 4 2 2 2 2 5 2 2" xfId="17965"/>
    <cellStyle name="20% - Accent3 4 2 2 2 2 5 2 3" xfId="17966"/>
    <cellStyle name="20% - Accent3 4 2 2 2 2 5 3" xfId="17967"/>
    <cellStyle name="20% - Accent3 4 2 2 2 2 5 3 2" xfId="17968"/>
    <cellStyle name="20% - Accent3 4 2 2 2 2 5 4" xfId="17969"/>
    <cellStyle name="20% - Accent3 4 2 2 2 2 5 5" xfId="17970"/>
    <cellStyle name="20% - Accent3 4 2 2 2 2 6" xfId="17971"/>
    <cellStyle name="20% - Accent3 4 2 2 2 2 6 2" xfId="17972"/>
    <cellStyle name="20% - Accent3 4 2 2 2 2 6 3" xfId="17973"/>
    <cellStyle name="20% - Accent3 4 2 2 2 2 7" xfId="17974"/>
    <cellStyle name="20% - Accent3 4 2 2 2 2 7 2" xfId="17975"/>
    <cellStyle name="20% - Accent3 4 2 2 2 2 7 3" xfId="17976"/>
    <cellStyle name="20% - Accent3 4 2 2 2 2 8" xfId="17977"/>
    <cellStyle name="20% - Accent3 4 2 2 2 2 8 2" xfId="17978"/>
    <cellStyle name="20% - Accent3 4 2 2 2 2 9" xfId="17979"/>
    <cellStyle name="20% - Accent3 4 2 2 2 3" xfId="704"/>
    <cellStyle name="20% - Accent3 4 2 2 2 3 2" xfId="17980"/>
    <cellStyle name="20% - Accent3 4 2 2 2 3 2 2" xfId="17981"/>
    <cellStyle name="20% - Accent3 4 2 2 2 3 2 2 2" xfId="17982"/>
    <cellStyle name="20% - Accent3 4 2 2 2 3 2 2 3" xfId="17983"/>
    <cellStyle name="20% - Accent3 4 2 2 2 3 2 3" xfId="17984"/>
    <cellStyle name="20% - Accent3 4 2 2 2 3 2 3 2" xfId="17985"/>
    <cellStyle name="20% - Accent3 4 2 2 2 3 2 3 3" xfId="17986"/>
    <cellStyle name="20% - Accent3 4 2 2 2 3 2 4" xfId="17987"/>
    <cellStyle name="20% - Accent3 4 2 2 2 3 2 4 2" xfId="17988"/>
    <cellStyle name="20% - Accent3 4 2 2 2 3 2 5" xfId="17989"/>
    <cellStyle name="20% - Accent3 4 2 2 2 3 2 6" xfId="17990"/>
    <cellStyle name="20% - Accent3 4 2 2 2 3 3" xfId="17991"/>
    <cellStyle name="20% - Accent3 4 2 2 2 3 3 2" xfId="17992"/>
    <cellStyle name="20% - Accent3 4 2 2 2 3 3 2 2" xfId="17993"/>
    <cellStyle name="20% - Accent3 4 2 2 2 3 3 2 3" xfId="17994"/>
    <cellStyle name="20% - Accent3 4 2 2 2 3 3 3" xfId="17995"/>
    <cellStyle name="20% - Accent3 4 2 2 2 3 3 3 2" xfId="17996"/>
    <cellStyle name="20% - Accent3 4 2 2 2 3 3 3 3" xfId="17997"/>
    <cellStyle name="20% - Accent3 4 2 2 2 3 3 4" xfId="17998"/>
    <cellStyle name="20% - Accent3 4 2 2 2 3 3 4 2" xfId="17999"/>
    <cellStyle name="20% - Accent3 4 2 2 2 3 3 5" xfId="18000"/>
    <cellStyle name="20% - Accent3 4 2 2 2 3 3 6" xfId="18001"/>
    <cellStyle name="20% - Accent3 4 2 2 2 3 4" xfId="18002"/>
    <cellStyle name="20% - Accent3 4 2 2 2 3 4 2" xfId="18003"/>
    <cellStyle name="20% - Accent3 4 2 2 2 3 4 2 2" xfId="18004"/>
    <cellStyle name="20% - Accent3 4 2 2 2 3 4 2 3" xfId="18005"/>
    <cellStyle name="20% - Accent3 4 2 2 2 3 4 3" xfId="18006"/>
    <cellStyle name="20% - Accent3 4 2 2 2 3 4 3 2" xfId="18007"/>
    <cellStyle name="20% - Accent3 4 2 2 2 3 4 4" xfId="18008"/>
    <cellStyle name="20% - Accent3 4 2 2 2 3 4 5" xfId="18009"/>
    <cellStyle name="20% - Accent3 4 2 2 2 3 5" xfId="18010"/>
    <cellStyle name="20% - Accent3 4 2 2 2 3 5 2" xfId="18011"/>
    <cellStyle name="20% - Accent3 4 2 2 2 3 5 3" xfId="18012"/>
    <cellStyle name="20% - Accent3 4 2 2 2 3 6" xfId="18013"/>
    <cellStyle name="20% - Accent3 4 2 2 2 3 6 2" xfId="18014"/>
    <cellStyle name="20% - Accent3 4 2 2 2 3 6 3" xfId="18015"/>
    <cellStyle name="20% - Accent3 4 2 2 2 3 7" xfId="18016"/>
    <cellStyle name="20% - Accent3 4 2 2 2 3 7 2" xfId="18017"/>
    <cellStyle name="20% - Accent3 4 2 2 2 3 8" xfId="18018"/>
    <cellStyle name="20% - Accent3 4 2 2 2 3 9" xfId="18019"/>
    <cellStyle name="20% - Accent3 4 2 2 2 4" xfId="18020"/>
    <cellStyle name="20% - Accent3 4 2 2 2 4 2" xfId="18021"/>
    <cellStyle name="20% - Accent3 4 2 2 2 4 2 2" xfId="18022"/>
    <cellStyle name="20% - Accent3 4 2 2 2 4 2 2 2" xfId="18023"/>
    <cellStyle name="20% - Accent3 4 2 2 2 4 2 2 3" xfId="18024"/>
    <cellStyle name="20% - Accent3 4 2 2 2 4 2 3" xfId="18025"/>
    <cellStyle name="20% - Accent3 4 2 2 2 4 2 3 2" xfId="18026"/>
    <cellStyle name="20% - Accent3 4 2 2 2 4 2 3 3" xfId="18027"/>
    <cellStyle name="20% - Accent3 4 2 2 2 4 2 4" xfId="18028"/>
    <cellStyle name="20% - Accent3 4 2 2 2 4 2 4 2" xfId="18029"/>
    <cellStyle name="20% - Accent3 4 2 2 2 4 2 5" xfId="18030"/>
    <cellStyle name="20% - Accent3 4 2 2 2 4 2 6" xfId="18031"/>
    <cellStyle name="20% - Accent3 4 2 2 2 4 3" xfId="18032"/>
    <cellStyle name="20% - Accent3 4 2 2 2 4 3 2" xfId="18033"/>
    <cellStyle name="20% - Accent3 4 2 2 2 4 3 2 2" xfId="18034"/>
    <cellStyle name="20% - Accent3 4 2 2 2 4 3 2 3" xfId="18035"/>
    <cellStyle name="20% - Accent3 4 2 2 2 4 3 3" xfId="18036"/>
    <cellStyle name="20% - Accent3 4 2 2 2 4 3 3 2" xfId="18037"/>
    <cellStyle name="20% - Accent3 4 2 2 2 4 3 3 3" xfId="18038"/>
    <cellStyle name="20% - Accent3 4 2 2 2 4 3 4" xfId="18039"/>
    <cellStyle name="20% - Accent3 4 2 2 2 4 3 4 2" xfId="18040"/>
    <cellStyle name="20% - Accent3 4 2 2 2 4 3 5" xfId="18041"/>
    <cellStyle name="20% - Accent3 4 2 2 2 4 3 6" xfId="18042"/>
    <cellStyle name="20% - Accent3 4 2 2 2 4 4" xfId="18043"/>
    <cellStyle name="20% - Accent3 4 2 2 2 4 4 2" xfId="18044"/>
    <cellStyle name="20% - Accent3 4 2 2 2 4 4 2 2" xfId="18045"/>
    <cellStyle name="20% - Accent3 4 2 2 2 4 4 2 3" xfId="18046"/>
    <cellStyle name="20% - Accent3 4 2 2 2 4 4 3" xfId="18047"/>
    <cellStyle name="20% - Accent3 4 2 2 2 4 4 3 2" xfId="18048"/>
    <cellStyle name="20% - Accent3 4 2 2 2 4 4 4" xfId="18049"/>
    <cellStyle name="20% - Accent3 4 2 2 2 4 4 5" xfId="18050"/>
    <cellStyle name="20% - Accent3 4 2 2 2 4 5" xfId="18051"/>
    <cellStyle name="20% - Accent3 4 2 2 2 4 5 2" xfId="18052"/>
    <cellStyle name="20% - Accent3 4 2 2 2 4 5 3" xfId="18053"/>
    <cellStyle name="20% - Accent3 4 2 2 2 4 6" xfId="18054"/>
    <cellStyle name="20% - Accent3 4 2 2 2 4 6 2" xfId="18055"/>
    <cellStyle name="20% - Accent3 4 2 2 2 4 6 3" xfId="18056"/>
    <cellStyle name="20% - Accent3 4 2 2 2 4 7" xfId="18057"/>
    <cellStyle name="20% - Accent3 4 2 2 2 4 7 2" xfId="18058"/>
    <cellStyle name="20% - Accent3 4 2 2 2 4 8" xfId="18059"/>
    <cellStyle name="20% - Accent3 4 2 2 2 4 9" xfId="18060"/>
    <cellStyle name="20% - Accent3 4 2 2 2 5" xfId="18061"/>
    <cellStyle name="20% - Accent3 4 2 2 2 5 2" xfId="18062"/>
    <cellStyle name="20% - Accent3 4 2 2 2 5 2 2" xfId="18063"/>
    <cellStyle name="20% - Accent3 4 2 2 2 5 2 3" xfId="18064"/>
    <cellStyle name="20% - Accent3 4 2 2 2 5 3" xfId="18065"/>
    <cellStyle name="20% - Accent3 4 2 2 2 5 3 2" xfId="18066"/>
    <cellStyle name="20% - Accent3 4 2 2 2 5 3 3" xfId="18067"/>
    <cellStyle name="20% - Accent3 4 2 2 2 5 4" xfId="18068"/>
    <cellStyle name="20% - Accent3 4 2 2 2 5 4 2" xfId="18069"/>
    <cellStyle name="20% - Accent3 4 2 2 2 5 5" xfId="18070"/>
    <cellStyle name="20% - Accent3 4 2 2 2 5 6" xfId="18071"/>
    <cellStyle name="20% - Accent3 4 2 2 2 6" xfId="18072"/>
    <cellStyle name="20% - Accent3 4 2 2 2 6 2" xfId="18073"/>
    <cellStyle name="20% - Accent3 4 2 2 2 6 2 2" xfId="18074"/>
    <cellStyle name="20% - Accent3 4 2 2 2 6 2 3" xfId="18075"/>
    <cellStyle name="20% - Accent3 4 2 2 2 6 3" xfId="18076"/>
    <cellStyle name="20% - Accent3 4 2 2 2 6 3 2" xfId="18077"/>
    <cellStyle name="20% - Accent3 4 2 2 2 6 3 3" xfId="18078"/>
    <cellStyle name="20% - Accent3 4 2 2 2 6 4" xfId="18079"/>
    <cellStyle name="20% - Accent3 4 2 2 2 6 4 2" xfId="18080"/>
    <cellStyle name="20% - Accent3 4 2 2 2 6 5" xfId="18081"/>
    <cellStyle name="20% - Accent3 4 2 2 2 6 6" xfId="18082"/>
    <cellStyle name="20% - Accent3 4 2 2 2 7" xfId="18083"/>
    <cellStyle name="20% - Accent3 4 2 2 2 7 2" xfId="18084"/>
    <cellStyle name="20% - Accent3 4 2 2 2 7 2 2" xfId="18085"/>
    <cellStyle name="20% - Accent3 4 2 2 2 7 2 3" xfId="18086"/>
    <cellStyle name="20% - Accent3 4 2 2 2 7 3" xfId="18087"/>
    <cellStyle name="20% - Accent3 4 2 2 2 7 3 2" xfId="18088"/>
    <cellStyle name="20% - Accent3 4 2 2 2 7 4" xfId="18089"/>
    <cellStyle name="20% - Accent3 4 2 2 2 7 5" xfId="18090"/>
    <cellStyle name="20% - Accent3 4 2 2 2 8" xfId="18091"/>
    <cellStyle name="20% - Accent3 4 2 2 2 8 2" xfId="18092"/>
    <cellStyle name="20% - Accent3 4 2 2 2 8 3" xfId="18093"/>
    <cellStyle name="20% - Accent3 4 2 2 2 9" xfId="18094"/>
    <cellStyle name="20% - Accent3 4 2 2 2 9 2" xfId="18095"/>
    <cellStyle name="20% - Accent3 4 2 2 2 9 3" xfId="18096"/>
    <cellStyle name="20% - Accent3 4 2 2 3" xfId="705"/>
    <cellStyle name="20% - Accent3 4 2 2 3 10" xfId="18097"/>
    <cellStyle name="20% - Accent3 4 2 2 3 2" xfId="706"/>
    <cellStyle name="20% - Accent3 4 2 2 3 2 2" xfId="18098"/>
    <cellStyle name="20% - Accent3 4 2 2 3 2 2 2" xfId="18099"/>
    <cellStyle name="20% - Accent3 4 2 2 3 2 2 2 2" xfId="18100"/>
    <cellStyle name="20% - Accent3 4 2 2 3 2 2 2 3" xfId="18101"/>
    <cellStyle name="20% - Accent3 4 2 2 3 2 2 3" xfId="18102"/>
    <cellStyle name="20% - Accent3 4 2 2 3 2 2 3 2" xfId="18103"/>
    <cellStyle name="20% - Accent3 4 2 2 3 2 2 3 3" xfId="18104"/>
    <cellStyle name="20% - Accent3 4 2 2 3 2 2 4" xfId="18105"/>
    <cellStyle name="20% - Accent3 4 2 2 3 2 2 4 2" xfId="18106"/>
    <cellStyle name="20% - Accent3 4 2 2 3 2 2 5" xfId="18107"/>
    <cellStyle name="20% - Accent3 4 2 2 3 2 2 6" xfId="18108"/>
    <cellStyle name="20% - Accent3 4 2 2 3 2 3" xfId="18109"/>
    <cellStyle name="20% - Accent3 4 2 2 3 2 3 2" xfId="18110"/>
    <cellStyle name="20% - Accent3 4 2 2 3 2 3 2 2" xfId="18111"/>
    <cellStyle name="20% - Accent3 4 2 2 3 2 3 2 3" xfId="18112"/>
    <cellStyle name="20% - Accent3 4 2 2 3 2 3 3" xfId="18113"/>
    <cellStyle name="20% - Accent3 4 2 2 3 2 3 3 2" xfId="18114"/>
    <cellStyle name="20% - Accent3 4 2 2 3 2 3 3 3" xfId="18115"/>
    <cellStyle name="20% - Accent3 4 2 2 3 2 3 4" xfId="18116"/>
    <cellStyle name="20% - Accent3 4 2 2 3 2 3 4 2" xfId="18117"/>
    <cellStyle name="20% - Accent3 4 2 2 3 2 3 5" xfId="18118"/>
    <cellStyle name="20% - Accent3 4 2 2 3 2 3 6" xfId="18119"/>
    <cellStyle name="20% - Accent3 4 2 2 3 2 4" xfId="18120"/>
    <cellStyle name="20% - Accent3 4 2 2 3 2 4 2" xfId="18121"/>
    <cellStyle name="20% - Accent3 4 2 2 3 2 4 2 2" xfId="18122"/>
    <cellStyle name="20% - Accent3 4 2 2 3 2 4 2 3" xfId="18123"/>
    <cellStyle name="20% - Accent3 4 2 2 3 2 4 3" xfId="18124"/>
    <cellStyle name="20% - Accent3 4 2 2 3 2 4 3 2" xfId="18125"/>
    <cellStyle name="20% - Accent3 4 2 2 3 2 4 4" xfId="18126"/>
    <cellStyle name="20% - Accent3 4 2 2 3 2 4 5" xfId="18127"/>
    <cellStyle name="20% - Accent3 4 2 2 3 2 5" xfId="18128"/>
    <cellStyle name="20% - Accent3 4 2 2 3 2 5 2" xfId="18129"/>
    <cellStyle name="20% - Accent3 4 2 2 3 2 5 3" xfId="18130"/>
    <cellStyle name="20% - Accent3 4 2 2 3 2 6" xfId="18131"/>
    <cellStyle name="20% - Accent3 4 2 2 3 2 6 2" xfId="18132"/>
    <cellStyle name="20% - Accent3 4 2 2 3 2 6 3" xfId="18133"/>
    <cellStyle name="20% - Accent3 4 2 2 3 2 7" xfId="18134"/>
    <cellStyle name="20% - Accent3 4 2 2 3 2 7 2" xfId="18135"/>
    <cellStyle name="20% - Accent3 4 2 2 3 2 8" xfId="18136"/>
    <cellStyle name="20% - Accent3 4 2 2 3 2 9" xfId="18137"/>
    <cellStyle name="20% - Accent3 4 2 2 3 3" xfId="18138"/>
    <cellStyle name="20% - Accent3 4 2 2 3 3 2" xfId="18139"/>
    <cellStyle name="20% - Accent3 4 2 2 3 3 2 2" xfId="18140"/>
    <cellStyle name="20% - Accent3 4 2 2 3 3 2 3" xfId="18141"/>
    <cellStyle name="20% - Accent3 4 2 2 3 3 3" xfId="18142"/>
    <cellStyle name="20% - Accent3 4 2 2 3 3 3 2" xfId="18143"/>
    <cellStyle name="20% - Accent3 4 2 2 3 3 3 3" xfId="18144"/>
    <cellStyle name="20% - Accent3 4 2 2 3 3 4" xfId="18145"/>
    <cellStyle name="20% - Accent3 4 2 2 3 3 4 2" xfId="18146"/>
    <cellStyle name="20% - Accent3 4 2 2 3 3 5" xfId="18147"/>
    <cellStyle name="20% - Accent3 4 2 2 3 3 6" xfId="18148"/>
    <cellStyle name="20% - Accent3 4 2 2 3 4" xfId="18149"/>
    <cellStyle name="20% - Accent3 4 2 2 3 4 2" xfId="18150"/>
    <cellStyle name="20% - Accent3 4 2 2 3 4 2 2" xfId="18151"/>
    <cellStyle name="20% - Accent3 4 2 2 3 4 2 3" xfId="18152"/>
    <cellStyle name="20% - Accent3 4 2 2 3 4 3" xfId="18153"/>
    <cellStyle name="20% - Accent3 4 2 2 3 4 3 2" xfId="18154"/>
    <cellStyle name="20% - Accent3 4 2 2 3 4 3 3" xfId="18155"/>
    <cellStyle name="20% - Accent3 4 2 2 3 4 4" xfId="18156"/>
    <cellStyle name="20% - Accent3 4 2 2 3 4 4 2" xfId="18157"/>
    <cellStyle name="20% - Accent3 4 2 2 3 4 5" xfId="18158"/>
    <cellStyle name="20% - Accent3 4 2 2 3 4 6" xfId="18159"/>
    <cellStyle name="20% - Accent3 4 2 2 3 5" xfId="18160"/>
    <cellStyle name="20% - Accent3 4 2 2 3 5 2" xfId="18161"/>
    <cellStyle name="20% - Accent3 4 2 2 3 5 2 2" xfId="18162"/>
    <cellStyle name="20% - Accent3 4 2 2 3 5 2 3" xfId="18163"/>
    <cellStyle name="20% - Accent3 4 2 2 3 5 3" xfId="18164"/>
    <cellStyle name="20% - Accent3 4 2 2 3 5 3 2" xfId="18165"/>
    <cellStyle name="20% - Accent3 4 2 2 3 5 4" xfId="18166"/>
    <cellStyle name="20% - Accent3 4 2 2 3 5 5" xfId="18167"/>
    <cellStyle name="20% - Accent3 4 2 2 3 6" xfId="18168"/>
    <cellStyle name="20% - Accent3 4 2 2 3 6 2" xfId="18169"/>
    <cellStyle name="20% - Accent3 4 2 2 3 6 3" xfId="18170"/>
    <cellStyle name="20% - Accent3 4 2 2 3 7" xfId="18171"/>
    <cellStyle name="20% - Accent3 4 2 2 3 7 2" xfId="18172"/>
    <cellStyle name="20% - Accent3 4 2 2 3 7 3" xfId="18173"/>
    <cellStyle name="20% - Accent3 4 2 2 3 8" xfId="18174"/>
    <cellStyle name="20% - Accent3 4 2 2 3 8 2" xfId="18175"/>
    <cellStyle name="20% - Accent3 4 2 2 3 9" xfId="18176"/>
    <cellStyle name="20% - Accent3 4 2 2 4" xfId="707"/>
    <cellStyle name="20% - Accent3 4 2 2 4 2" xfId="18177"/>
    <cellStyle name="20% - Accent3 4 2 2 4 2 2" xfId="18178"/>
    <cellStyle name="20% - Accent3 4 2 2 4 2 2 2" xfId="18179"/>
    <cellStyle name="20% - Accent3 4 2 2 4 2 2 3" xfId="18180"/>
    <cellStyle name="20% - Accent3 4 2 2 4 2 3" xfId="18181"/>
    <cellStyle name="20% - Accent3 4 2 2 4 2 3 2" xfId="18182"/>
    <cellStyle name="20% - Accent3 4 2 2 4 2 3 3" xfId="18183"/>
    <cellStyle name="20% - Accent3 4 2 2 4 2 4" xfId="18184"/>
    <cellStyle name="20% - Accent3 4 2 2 4 2 4 2" xfId="18185"/>
    <cellStyle name="20% - Accent3 4 2 2 4 2 5" xfId="18186"/>
    <cellStyle name="20% - Accent3 4 2 2 4 2 6" xfId="18187"/>
    <cellStyle name="20% - Accent3 4 2 2 4 3" xfId="18188"/>
    <cellStyle name="20% - Accent3 4 2 2 4 3 2" xfId="18189"/>
    <cellStyle name="20% - Accent3 4 2 2 4 3 2 2" xfId="18190"/>
    <cellStyle name="20% - Accent3 4 2 2 4 3 2 3" xfId="18191"/>
    <cellStyle name="20% - Accent3 4 2 2 4 3 3" xfId="18192"/>
    <cellStyle name="20% - Accent3 4 2 2 4 3 3 2" xfId="18193"/>
    <cellStyle name="20% - Accent3 4 2 2 4 3 3 3" xfId="18194"/>
    <cellStyle name="20% - Accent3 4 2 2 4 3 4" xfId="18195"/>
    <cellStyle name="20% - Accent3 4 2 2 4 3 4 2" xfId="18196"/>
    <cellStyle name="20% - Accent3 4 2 2 4 3 5" xfId="18197"/>
    <cellStyle name="20% - Accent3 4 2 2 4 3 6" xfId="18198"/>
    <cellStyle name="20% - Accent3 4 2 2 4 4" xfId="18199"/>
    <cellStyle name="20% - Accent3 4 2 2 4 4 2" xfId="18200"/>
    <cellStyle name="20% - Accent3 4 2 2 4 4 2 2" xfId="18201"/>
    <cellStyle name="20% - Accent3 4 2 2 4 4 2 3" xfId="18202"/>
    <cellStyle name="20% - Accent3 4 2 2 4 4 3" xfId="18203"/>
    <cellStyle name="20% - Accent3 4 2 2 4 4 3 2" xfId="18204"/>
    <cellStyle name="20% - Accent3 4 2 2 4 4 4" xfId="18205"/>
    <cellStyle name="20% - Accent3 4 2 2 4 4 5" xfId="18206"/>
    <cellStyle name="20% - Accent3 4 2 2 4 5" xfId="18207"/>
    <cellStyle name="20% - Accent3 4 2 2 4 5 2" xfId="18208"/>
    <cellStyle name="20% - Accent3 4 2 2 4 5 3" xfId="18209"/>
    <cellStyle name="20% - Accent3 4 2 2 4 6" xfId="18210"/>
    <cellStyle name="20% - Accent3 4 2 2 4 6 2" xfId="18211"/>
    <cellStyle name="20% - Accent3 4 2 2 4 6 3" xfId="18212"/>
    <cellStyle name="20% - Accent3 4 2 2 4 7" xfId="18213"/>
    <cellStyle name="20% - Accent3 4 2 2 4 7 2" xfId="18214"/>
    <cellStyle name="20% - Accent3 4 2 2 4 8" xfId="18215"/>
    <cellStyle name="20% - Accent3 4 2 2 4 9" xfId="18216"/>
    <cellStyle name="20% - Accent3 4 2 2 5" xfId="18217"/>
    <cellStyle name="20% - Accent3 4 2 2 5 2" xfId="18218"/>
    <cellStyle name="20% - Accent3 4 2 2 5 2 2" xfId="18219"/>
    <cellStyle name="20% - Accent3 4 2 2 5 2 2 2" xfId="18220"/>
    <cellStyle name="20% - Accent3 4 2 2 5 2 2 3" xfId="18221"/>
    <cellStyle name="20% - Accent3 4 2 2 5 2 3" xfId="18222"/>
    <cellStyle name="20% - Accent3 4 2 2 5 2 3 2" xfId="18223"/>
    <cellStyle name="20% - Accent3 4 2 2 5 2 3 3" xfId="18224"/>
    <cellStyle name="20% - Accent3 4 2 2 5 2 4" xfId="18225"/>
    <cellStyle name="20% - Accent3 4 2 2 5 2 4 2" xfId="18226"/>
    <cellStyle name="20% - Accent3 4 2 2 5 2 5" xfId="18227"/>
    <cellStyle name="20% - Accent3 4 2 2 5 2 6" xfId="18228"/>
    <cellStyle name="20% - Accent3 4 2 2 5 3" xfId="18229"/>
    <cellStyle name="20% - Accent3 4 2 2 5 3 2" xfId="18230"/>
    <cellStyle name="20% - Accent3 4 2 2 5 3 2 2" xfId="18231"/>
    <cellStyle name="20% - Accent3 4 2 2 5 3 2 3" xfId="18232"/>
    <cellStyle name="20% - Accent3 4 2 2 5 3 3" xfId="18233"/>
    <cellStyle name="20% - Accent3 4 2 2 5 3 3 2" xfId="18234"/>
    <cellStyle name="20% - Accent3 4 2 2 5 3 3 3" xfId="18235"/>
    <cellStyle name="20% - Accent3 4 2 2 5 3 4" xfId="18236"/>
    <cellStyle name="20% - Accent3 4 2 2 5 3 4 2" xfId="18237"/>
    <cellStyle name="20% - Accent3 4 2 2 5 3 5" xfId="18238"/>
    <cellStyle name="20% - Accent3 4 2 2 5 3 6" xfId="18239"/>
    <cellStyle name="20% - Accent3 4 2 2 5 4" xfId="18240"/>
    <cellStyle name="20% - Accent3 4 2 2 5 4 2" xfId="18241"/>
    <cellStyle name="20% - Accent3 4 2 2 5 4 2 2" xfId="18242"/>
    <cellStyle name="20% - Accent3 4 2 2 5 4 2 3" xfId="18243"/>
    <cellStyle name="20% - Accent3 4 2 2 5 4 3" xfId="18244"/>
    <cellStyle name="20% - Accent3 4 2 2 5 4 3 2" xfId="18245"/>
    <cellStyle name="20% - Accent3 4 2 2 5 4 4" xfId="18246"/>
    <cellStyle name="20% - Accent3 4 2 2 5 4 5" xfId="18247"/>
    <cellStyle name="20% - Accent3 4 2 2 5 5" xfId="18248"/>
    <cellStyle name="20% - Accent3 4 2 2 5 5 2" xfId="18249"/>
    <cellStyle name="20% - Accent3 4 2 2 5 5 3" xfId="18250"/>
    <cellStyle name="20% - Accent3 4 2 2 5 6" xfId="18251"/>
    <cellStyle name="20% - Accent3 4 2 2 5 6 2" xfId="18252"/>
    <cellStyle name="20% - Accent3 4 2 2 5 6 3" xfId="18253"/>
    <cellStyle name="20% - Accent3 4 2 2 5 7" xfId="18254"/>
    <cellStyle name="20% - Accent3 4 2 2 5 7 2" xfId="18255"/>
    <cellStyle name="20% - Accent3 4 2 2 5 8" xfId="18256"/>
    <cellStyle name="20% - Accent3 4 2 2 5 9" xfId="18257"/>
    <cellStyle name="20% - Accent3 4 2 2 6" xfId="18258"/>
    <cellStyle name="20% - Accent3 4 2 2 6 2" xfId="18259"/>
    <cellStyle name="20% - Accent3 4 2 2 6 2 2" xfId="18260"/>
    <cellStyle name="20% - Accent3 4 2 2 6 2 3" xfId="18261"/>
    <cellStyle name="20% - Accent3 4 2 2 6 3" xfId="18262"/>
    <cellStyle name="20% - Accent3 4 2 2 6 3 2" xfId="18263"/>
    <cellStyle name="20% - Accent3 4 2 2 6 3 3" xfId="18264"/>
    <cellStyle name="20% - Accent3 4 2 2 6 4" xfId="18265"/>
    <cellStyle name="20% - Accent3 4 2 2 6 4 2" xfId="18266"/>
    <cellStyle name="20% - Accent3 4 2 2 6 5" xfId="18267"/>
    <cellStyle name="20% - Accent3 4 2 2 6 6" xfId="18268"/>
    <cellStyle name="20% - Accent3 4 2 2 7" xfId="18269"/>
    <cellStyle name="20% - Accent3 4 2 2 7 2" xfId="18270"/>
    <cellStyle name="20% - Accent3 4 2 2 7 2 2" xfId="18271"/>
    <cellStyle name="20% - Accent3 4 2 2 7 2 3" xfId="18272"/>
    <cellStyle name="20% - Accent3 4 2 2 7 3" xfId="18273"/>
    <cellStyle name="20% - Accent3 4 2 2 7 3 2" xfId="18274"/>
    <cellStyle name="20% - Accent3 4 2 2 7 3 3" xfId="18275"/>
    <cellStyle name="20% - Accent3 4 2 2 7 4" xfId="18276"/>
    <cellStyle name="20% - Accent3 4 2 2 7 4 2" xfId="18277"/>
    <cellStyle name="20% - Accent3 4 2 2 7 5" xfId="18278"/>
    <cellStyle name="20% - Accent3 4 2 2 7 6" xfId="18279"/>
    <cellStyle name="20% - Accent3 4 2 2 8" xfId="18280"/>
    <cellStyle name="20% - Accent3 4 2 2 8 2" xfId="18281"/>
    <cellStyle name="20% - Accent3 4 2 2 8 2 2" xfId="18282"/>
    <cellStyle name="20% - Accent3 4 2 2 8 2 3" xfId="18283"/>
    <cellStyle name="20% - Accent3 4 2 2 8 3" xfId="18284"/>
    <cellStyle name="20% - Accent3 4 2 2 8 3 2" xfId="18285"/>
    <cellStyle name="20% - Accent3 4 2 2 8 4" xfId="18286"/>
    <cellStyle name="20% - Accent3 4 2 2 8 5" xfId="18287"/>
    <cellStyle name="20% - Accent3 4 2 2 9" xfId="18288"/>
    <cellStyle name="20% - Accent3 4 2 2 9 2" xfId="18289"/>
    <cellStyle name="20% - Accent3 4 2 2 9 3" xfId="18290"/>
    <cellStyle name="20% - Accent3 4 2 3" xfId="708"/>
    <cellStyle name="20% - Accent3 4 2 3 10" xfId="18291"/>
    <cellStyle name="20% - Accent3 4 2 3 10 2" xfId="18292"/>
    <cellStyle name="20% - Accent3 4 2 3 11" xfId="18293"/>
    <cellStyle name="20% - Accent3 4 2 3 12" xfId="18294"/>
    <cellStyle name="20% - Accent3 4 2 3 2" xfId="709"/>
    <cellStyle name="20% - Accent3 4 2 3 2 10" xfId="18295"/>
    <cellStyle name="20% - Accent3 4 2 3 2 2" xfId="710"/>
    <cellStyle name="20% - Accent3 4 2 3 2 2 2" xfId="18296"/>
    <cellStyle name="20% - Accent3 4 2 3 2 2 2 2" xfId="18297"/>
    <cellStyle name="20% - Accent3 4 2 3 2 2 2 2 2" xfId="18298"/>
    <cellStyle name="20% - Accent3 4 2 3 2 2 2 2 3" xfId="18299"/>
    <cellStyle name="20% - Accent3 4 2 3 2 2 2 3" xfId="18300"/>
    <cellStyle name="20% - Accent3 4 2 3 2 2 2 3 2" xfId="18301"/>
    <cellStyle name="20% - Accent3 4 2 3 2 2 2 3 3" xfId="18302"/>
    <cellStyle name="20% - Accent3 4 2 3 2 2 2 4" xfId="18303"/>
    <cellStyle name="20% - Accent3 4 2 3 2 2 2 4 2" xfId="18304"/>
    <cellStyle name="20% - Accent3 4 2 3 2 2 2 5" xfId="18305"/>
    <cellStyle name="20% - Accent3 4 2 3 2 2 2 6" xfId="18306"/>
    <cellStyle name="20% - Accent3 4 2 3 2 2 3" xfId="18307"/>
    <cellStyle name="20% - Accent3 4 2 3 2 2 3 2" xfId="18308"/>
    <cellStyle name="20% - Accent3 4 2 3 2 2 3 2 2" xfId="18309"/>
    <cellStyle name="20% - Accent3 4 2 3 2 2 3 2 3" xfId="18310"/>
    <cellStyle name="20% - Accent3 4 2 3 2 2 3 3" xfId="18311"/>
    <cellStyle name="20% - Accent3 4 2 3 2 2 3 3 2" xfId="18312"/>
    <cellStyle name="20% - Accent3 4 2 3 2 2 3 3 3" xfId="18313"/>
    <cellStyle name="20% - Accent3 4 2 3 2 2 3 4" xfId="18314"/>
    <cellStyle name="20% - Accent3 4 2 3 2 2 3 4 2" xfId="18315"/>
    <cellStyle name="20% - Accent3 4 2 3 2 2 3 5" xfId="18316"/>
    <cellStyle name="20% - Accent3 4 2 3 2 2 3 6" xfId="18317"/>
    <cellStyle name="20% - Accent3 4 2 3 2 2 4" xfId="18318"/>
    <cellStyle name="20% - Accent3 4 2 3 2 2 4 2" xfId="18319"/>
    <cellStyle name="20% - Accent3 4 2 3 2 2 4 2 2" xfId="18320"/>
    <cellStyle name="20% - Accent3 4 2 3 2 2 4 2 3" xfId="18321"/>
    <cellStyle name="20% - Accent3 4 2 3 2 2 4 3" xfId="18322"/>
    <cellStyle name="20% - Accent3 4 2 3 2 2 4 3 2" xfId="18323"/>
    <cellStyle name="20% - Accent3 4 2 3 2 2 4 4" xfId="18324"/>
    <cellStyle name="20% - Accent3 4 2 3 2 2 4 5" xfId="18325"/>
    <cellStyle name="20% - Accent3 4 2 3 2 2 5" xfId="18326"/>
    <cellStyle name="20% - Accent3 4 2 3 2 2 5 2" xfId="18327"/>
    <cellStyle name="20% - Accent3 4 2 3 2 2 5 3" xfId="18328"/>
    <cellStyle name="20% - Accent3 4 2 3 2 2 6" xfId="18329"/>
    <cellStyle name="20% - Accent3 4 2 3 2 2 6 2" xfId="18330"/>
    <cellStyle name="20% - Accent3 4 2 3 2 2 6 3" xfId="18331"/>
    <cellStyle name="20% - Accent3 4 2 3 2 2 7" xfId="18332"/>
    <cellStyle name="20% - Accent3 4 2 3 2 2 7 2" xfId="18333"/>
    <cellStyle name="20% - Accent3 4 2 3 2 2 8" xfId="18334"/>
    <cellStyle name="20% - Accent3 4 2 3 2 2 9" xfId="18335"/>
    <cellStyle name="20% - Accent3 4 2 3 2 3" xfId="18336"/>
    <cellStyle name="20% - Accent3 4 2 3 2 3 2" xfId="18337"/>
    <cellStyle name="20% - Accent3 4 2 3 2 3 2 2" xfId="18338"/>
    <cellStyle name="20% - Accent3 4 2 3 2 3 2 3" xfId="18339"/>
    <cellStyle name="20% - Accent3 4 2 3 2 3 3" xfId="18340"/>
    <cellStyle name="20% - Accent3 4 2 3 2 3 3 2" xfId="18341"/>
    <cellStyle name="20% - Accent3 4 2 3 2 3 3 3" xfId="18342"/>
    <cellStyle name="20% - Accent3 4 2 3 2 3 4" xfId="18343"/>
    <cellStyle name="20% - Accent3 4 2 3 2 3 4 2" xfId="18344"/>
    <cellStyle name="20% - Accent3 4 2 3 2 3 5" xfId="18345"/>
    <cellStyle name="20% - Accent3 4 2 3 2 3 6" xfId="18346"/>
    <cellStyle name="20% - Accent3 4 2 3 2 4" xfId="18347"/>
    <cellStyle name="20% - Accent3 4 2 3 2 4 2" xfId="18348"/>
    <cellStyle name="20% - Accent3 4 2 3 2 4 2 2" xfId="18349"/>
    <cellStyle name="20% - Accent3 4 2 3 2 4 2 3" xfId="18350"/>
    <cellStyle name="20% - Accent3 4 2 3 2 4 3" xfId="18351"/>
    <cellStyle name="20% - Accent3 4 2 3 2 4 3 2" xfId="18352"/>
    <cellStyle name="20% - Accent3 4 2 3 2 4 3 3" xfId="18353"/>
    <cellStyle name="20% - Accent3 4 2 3 2 4 4" xfId="18354"/>
    <cellStyle name="20% - Accent3 4 2 3 2 4 4 2" xfId="18355"/>
    <cellStyle name="20% - Accent3 4 2 3 2 4 5" xfId="18356"/>
    <cellStyle name="20% - Accent3 4 2 3 2 4 6" xfId="18357"/>
    <cellStyle name="20% - Accent3 4 2 3 2 5" xfId="18358"/>
    <cellStyle name="20% - Accent3 4 2 3 2 5 2" xfId="18359"/>
    <cellStyle name="20% - Accent3 4 2 3 2 5 2 2" xfId="18360"/>
    <cellStyle name="20% - Accent3 4 2 3 2 5 2 3" xfId="18361"/>
    <cellStyle name="20% - Accent3 4 2 3 2 5 3" xfId="18362"/>
    <cellStyle name="20% - Accent3 4 2 3 2 5 3 2" xfId="18363"/>
    <cellStyle name="20% - Accent3 4 2 3 2 5 4" xfId="18364"/>
    <cellStyle name="20% - Accent3 4 2 3 2 5 5" xfId="18365"/>
    <cellStyle name="20% - Accent3 4 2 3 2 6" xfId="18366"/>
    <cellStyle name="20% - Accent3 4 2 3 2 6 2" xfId="18367"/>
    <cellStyle name="20% - Accent3 4 2 3 2 6 3" xfId="18368"/>
    <cellStyle name="20% - Accent3 4 2 3 2 7" xfId="18369"/>
    <cellStyle name="20% - Accent3 4 2 3 2 7 2" xfId="18370"/>
    <cellStyle name="20% - Accent3 4 2 3 2 7 3" xfId="18371"/>
    <cellStyle name="20% - Accent3 4 2 3 2 8" xfId="18372"/>
    <cellStyle name="20% - Accent3 4 2 3 2 8 2" xfId="18373"/>
    <cellStyle name="20% - Accent3 4 2 3 2 9" xfId="18374"/>
    <cellStyle name="20% - Accent3 4 2 3 3" xfId="711"/>
    <cellStyle name="20% - Accent3 4 2 3 3 2" xfId="18375"/>
    <cellStyle name="20% - Accent3 4 2 3 3 2 2" xfId="18376"/>
    <cellStyle name="20% - Accent3 4 2 3 3 2 2 2" xfId="18377"/>
    <cellStyle name="20% - Accent3 4 2 3 3 2 2 3" xfId="18378"/>
    <cellStyle name="20% - Accent3 4 2 3 3 2 3" xfId="18379"/>
    <cellStyle name="20% - Accent3 4 2 3 3 2 3 2" xfId="18380"/>
    <cellStyle name="20% - Accent3 4 2 3 3 2 3 3" xfId="18381"/>
    <cellStyle name="20% - Accent3 4 2 3 3 2 4" xfId="18382"/>
    <cellStyle name="20% - Accent3 4 2 3 3 2 4 2" xfId="18383"/>
    <cellStyle name="20% - Accent3 4 2 3 3 2 5" xfId="18384"/>
    <cellStyle name="20% - Accent3 4 2 3 3 2 6" xfId="18385"/>
    <cellStyle name="20% - Accent3 4 2 3 3 3" xfId="18386"/>
    <cellStyle name="20% - Accent3 4 2 3 3 3 2" xfId="18387"/>
    <cellStyle name="20% - Accent3 4 2 3 3 3 2 2" xfId="18388"/>
    <cellStyle name="20% - Accent3 4 2 3 3 3 2 3" xfId="18389"/>
    <cellStyle name="20% - Accent3 4 2 3 3 3 3" xfId="18390"/>
    <cellStyle name="20% - Accent3 4 2 3 3 3 3 2" xfId="18391"/>
    <cellStyle name="20% - Accent3 4 2 3 3 3 3 3" xfId="18392"/>
    <cellStyle name="20% - Accent3 4 2 3 3 3 4" xfId="18393"/>
    <cellStyle name="20% - Accent3 4 2 3 3 3 4 2" xfId="18394"/>
    <cellStyle name="20% - Accent3 4 2 3 3 3 5" xfId="18395"/>
    <cellStyle name="20% - Accent3 4 2 3 3 3 6" xfId="18396"/>
    <cellStyle name="20% - Accent3 4 2 3 3 4" xfId="18397"/>
    <cellStyle name="20% - Accent3 4 2 3 3 4 2" xfId="18398"/>
    <cellStyle name="20% - Accent3 4 2 3 3 4 2 2" xfId="18399"/>
    <cellStyle name="20% - Accent3 4 2 3 3 4 2 3" xfId="18400"/>
    <cellStyle name="20% - Accent3 4 2 3 3 4 3" xfId="18401"/>
    <cellStyle name="20% - Accent3 4 2 3 3 4 3 2" xfId="18402"/>
    <cellStyle name="20% - Accent3 4 2 3 3 4 4" xfId="18403"/>
    <cellStyle name="20% - Accent3 4 2 3 3 4 5" xfId="18404"/>
    <cellStyle name="20% - Accent3 4 2 3 3 5" xfId="18405"/>
    <cellStyle name="20% - Accent3 4 2 3 3 5 2" xfId="18406"/>
    <cellStyle name="20% - Accent3 4 2 3 3 5 3" xfId="18407"/>
    <cellStyle name="20% - Accent3 4 2 3 3 6" xfId="18408"/>
    <cellStyle name="20% - Accent3 4 2 3 3 6 2" xfId="18409"/>
    <cellStyle name="20% - Accent3 4 2 3 3 6 3" xfId="18410"/>
    <cellStyle name="20% - Accent3 4 2 3 3 7" xfId="18411"/>
    <cellStyle name="20% - Accent3 4 2 3 3 7 2" xfId="18412"/>
    <cellStyle name="20% - Accent3 4 2 3 3 8" xfId="18413"/>
    <cellStyle name="20% - Accent3 4 2 3 3 9" xfId="18414"/>
    <cellStyle name="20% - Accent3 4 2 3 4" xfId="18415"/>
    <cellStyle name="20% - Accent3 4 2 3 4 2" xfId="18416"/>
    <cellStyle name="20% - Accent3 4 2 3 4 2 2" xfId="18417"/>
    <cellStyle name="20% - Accent3 4 2 3 4 2 2 2" xfId="18418"/>
    <cellStyle name="20% - Accent3 4 2 3 4 2 2 3" xfId="18419"/>
    <cellStyle name="20% - Accent3 4 2 3 4 2 3" xfId="18420"/>
    <cellStyle name="20% - Accent3 4 2 3 4 2 3 2" xfId="18421"/>
    <cellStyle name="20% - Accent3 4 2 3 4 2 3 3" xfId="18422"/>
    <cellStyle name="20% - Accent3 4 2 3 4 2 4" xfId="18423"/>
    <cellStyle name="20% - Accent3 4 2 3 4 2 4 2" xfId="18424"/>
    <cellStyle name="20% - Accent3 4 2 3 4 2 5" xfId="18425"/>
    <cellStyle name="20% - Accent3 4 2 3 4 2 6" xfId="18426"/>
    <cellStyle name="20% - Accent3 4 2 3 4 3" xfId="18427"/>
    <cellStyle name="20% - Accent3 4 2 3 4 3 2" xfId="18428"/>
    <cellStyle name="20% - Accent3 4 2 3 4 3 2 2" xfId="18429"/>
    <cellStyle name="20% - Accent3 4 2 3 4 3 2 3" xfId="18430"/>
    <cellStyle name="20% - Accent3 4 2 3 4 3 3" xfId="18431"/>
    <cellStyle name="20% - Accent3 4 2 3 4 3 3 2" xfId="18432"/>
    <cellStyle name="20% - Accent3 4 2 3 4 3 3 3" xfId="18433"/>
    <cellStyle name="20% - Accent3 4 2 3 4 3 4" xfId="18434"/>
    <cellStyle name="20% - Accent3 4 2 3 4 3 4 2" xfId="18435"/>
    <cellStyle name="20% - Accent3 4 2 3 4 3 5" xfId="18436"/>
    <cellStyle name="20% - Accent3 4 2 3 4 3 6" xfId="18437"/>
    <cellStyle name="20% - Accent3 4 2 3 4 4" xfId="18438"/>
    <cellStyle name="20% - Accent3 4 2 3 4 4 2" xfId="18439"/>
    <cellStyle name="20% - Accent3 4 2 3 4 4 2 2" xfId="18440"/>
    <cellStyle name="20% - Accent3 4 2 3 4 4 2 3" xfId="18441"/>
    <cellStyle name="20% - Accent3 4 2 3 4 4 3" xfId="18442"/>
    <cellStyle name="20% - Accent3 4 2 3 4 4 3 2" xfId="18443"/>
    <cellStyle name="20% - Accent3 4 2 3 4 4 4" xfId="18444"/>
    <cellStyle name="20% - Accent3 4 2 3 4 4 5" xfId="18445"/>
    <cellStyle name="20% - Accent3 4 2 3 4 5" xfId="18446"/>
    <cellStyle name="20% - Accent3 4 2 3 4 5 2" xfId="18447"/>
    <cellStyle name="20% - Accent3 4 2 3 4 5 3" xfId="18448"/>
    <cellStyle name="20% - Accent3 4 2 3 4 6" xfId="18449"/>
    <cellStyle name="20% - Accent3 4 2 3 4 6 2" xfId="18450"/>
    <cellStyle name="20% - Accent3 4 2 3 4 6 3" xfId="18451"/>
    <cellStyle name="20% - Accent3 4 2 3 4 7" xfId="18452"/>
    <cellStyle name="20% - Accent3 4 2 3 4 7 2" xfId="18453"/>
    <cellStyle name="20% - Accent3 4 2 3 4 8" xfId="18454"/>
    <cellStyle name="20% - Accent3 4 2 3 4 9" xfId="18455"/>
    <cellStyle name="20% - Accent3 4 2 3 5" xfId="18456"/>
    <cellStyle name="20% - Accent3 4 2 3 5 2" xfId="18457"/>
    <cellStyle name="20% - Accent3 4 2 3 5 2 2" xfId="18458"/>
    <cellStyle name="20% - Accent3 4 2 3 5 2 3" xfId="18459"/>
    <cellStyle name="20% - Accent3 4 2 3 5 3" xfId="18460"/>
    <cellStyle name="20% - Accent3 4 2 3 5 3 2" xfId="18461"/>
    <cellStyle name="20% - Accent3 4 2 3 5 3 3" xfId="18462"/>
    <cellStyle name="20% - Accent3 4 2 3 5 4" xfId="18463"/>
    <cellStyle name="20% - Accent3 4 2 3 5 4 2" xfId="18464"/>
    <cellStyle name="20% - Accent3 4 2 3 5 5" xfId="18465"/>
    <cellStyle name="20% - Accent3 4 2 3 5 6" xfId="18466"/>
    <cellStyle name="20% - Accent3 4 2 3 6" xfId="18467"/>
    <cellStyle name="20% - Accent3 4 2 3 6 2" xfId="18468"/>
    <cellStyle name="20% - Accent3 4 2 3 6 2 2" xfId="18469"/>
    <cellStyle name="20% - Accent3 4 2 3 6 2 3" xfId="18470"/>
    <cellStyle name="20% - Accent3 4 2 3 6 3" xfId="18471"/>
    <cellStyle name="20% - Accent3 4 2 3 6 3 2" xfId="18472"/>
    <cellStyle name="20% - Accent3 4 2 3 6 3 3" xfId="18473"/>
    <cellStyle name="20% - Accent3 4 2 3 6 4" xfId="18474"/>
    <cellStyle name="20% - Accent3 4 2 3 6 4 2" xfId="18475"/>
    <cellStyle name="20% - Accent3 4 2 3 6 5" xfId="18476"/>
    <cellStyle name="20% - Accent3 4 2 3 6 6" xfId="18477"/>
    <cellStyle name="20% - Accent3 4 2 3 7" xfId="18478"/>
    <cellStyle name="20% - Accent3 4 2 3 7 2" xfId="18479"/>
    <cellStyle name="20% - Accent3 4 2 3 7 2 2" xfId="18480"/>
    <cellStyle name="20% - Accent3 4 2 3 7 2 3" xfId="18481"/>
    <cellStyle name="20% - Accent3 4 2 3 7 3" xfId="18482"/>
    <cellStyle name="20% - Accent3 4 2 3 7 3 2" xfId="18483"/>
    <cellStyle name="20% - Accent3 4 2 3 7 4" xfId="18484"/>
    <cellStyle name="20% - Accent3 4 2 3 7 5" xfId="18485"/>
    <cellStyle name="20% - Accent3 4 2 3 8" xfId="18486"/>
    <cellStyle name="20% - Accent3 4 2 3 8 2" xfId="18487"/>
    <cellStyle name="20% - Accent3 4 2 3 8 3" xfId="18488"/>
    <cellStyle name="20% - Accent3 4 2 3 9" xfId="18489"/>
    <cellStyle name="20% - Accent3 4 2 3 9 2" xfId="18490"/>
    <cellStyle name="20% - Accent3 4 2 3 9 3" xfId="18491"/>
    <cellStyle name="20% - Accent3 4 2 4" xfId="712"/>
    <cellStyle name="20% - Accent3 4 2 4 10" xfId="18492"/>
    <cellStyle name="20% - Accent3 4 2 4 2" xfId="713"/>
    <cellStyle name="20% - Accent3 4 2 4 2 2" xfId="18493"/>
    <cellStyle name="20% - Accent3 4 2 4 2 2 2" xfId="18494"/>
    <cellStyle name="20% - Accent3 4 2 4 2 2 2 2" xfId="18495"/>
    <cellStyle name="20% - Accent3 4 2 4 2 2 2 3" xfId="18496"/>
    <cellStyle name="20% - Accent3 4 2 4 2 2 3" xfId="18497"/>
    <cellStyle name="20% - Accent3 4 2 4 2 2 3 2" xfId="18498"/>
    <cellStyle name="20% - Accent3 4 2 4 2 2 3 3" xfId="18499"/>
    <cellStyle name="20% - Accent3 4 2 4 2 2 4" xfId="18500"/>
    <cellStyle name="20% - Accent3 4 2 4 2 2 4 2" xfId="18501"/>
    <cellStyle name="20% - Accent3 4 2 4 2 2 5" xfId="18502"/>
    <cellStyle name="20% - Accent3 4 2 4 2 2 6" xfId="18503"/>
    <cellStyle name="20% - Accent3 4 2 4 2 3" xfId="18504"/>
    <cellStyle name="20% - Accent3 4 2 4 2 3 2" xfId="18505"/>
    <cellStyle name="20% - Accent3 4 2 4 2 3 2 2" xfId="18506"/>
    <cellStyle name="20% - Accent3 4 2 4 2 3 2 3" xfId="18507"/>
    <cellStyle name="20% - Accent3 4 2 4 2 3 3" xfId="18508"/>
    <cellStyle name="20% - Accent3 4 2 4 2 3 3 2" xfId="18509"/>
    <cellStyle name="20% - Accent3 4 2 4 2 3 3 3" xfId="18510"/>
    <cellStyle name="20% - Accent3 4 2 4 2 3 4" xfId="18511"/>
    <cellStyle name="20% - Accent3 4 2 4 2 3 4 2" xfId="18512"/>
    <cellStyle name="20% - Accent3 4 2 4 2 3 5" xfId="18513"/>
    <cellStyle name="20% - Accent3 4 2 4 2 3 6" xfId="18514"/>
    <cellStyle name="20% - Accent3 4 2 4 2 4" xfId="18515"/>
    <cellStyle name="20% - Accent3 4 2 4 2 4 2" xfId="18516"/>
    <cellStyle name="20% - Accent3 4 2 4 2 4 2 2" xfId="18517"/>
    <cellStyle name="20% - Accent3 4 2 4 2 4 2 3" xfId="18518"/>
    <cellStyle name="20% - Accent3 4 2 4 2 4 3" xfId="18519"/>
    <cellStyle name="20% - Accent3 4 2 4 2 4 3 2" xfId="18520"/>
    <cellStyle name="20% - Accent3 4 2 4 2 4 4" xfId="18521"/>
    <cellStyle name="20% - Accent3 4 2 4 2 4 5" xfId="18522"/>
    <cellStyle name="20% - Accent3 4 2 4 2 5" xfId="18523"/>
    <cellStyle name="20% - Accent3 4 2 4 2 5 2" xfId="18524"/>
    <cellStyle name="20% - Accent3 4 2 4 2 5 3" xfId="18525"/>
    <cellStyle name="20% - Accent3 4 2 4 2 6" xfId="18526"/>
    <cellStyle name="20% - Accent3 4 2 4 2 6 2" xfId="18527"/>
    <cellStyle name="20% - Accent3 4 2 4 2 6 3" xfId="18528"/>
    <cellStyle name="20% - Accent3 4 2 4 2 7" xfId="18529"/>
    <cellStyle name="20% - Accent3 4 2 4 2 7 2" xfId="18530"/>
    <cellStyle name="20% - Accent3 4 2 4 2 8" xfId="18531"/>
    <cellStyle name="20% - Accent3 4 2 4 2 9" xfId="18532"/>
    <cellStyle name="20% - Accent3 4 2 4 3" xfId="18533"/>
    <cellStyle name="20% - Accent3 4 2 4 3 2" xfId="18534"/>
    <cellStyle name="20% - Accent3 4 2 4 3 2 2" xfId="18535"/>
    <cellStyle name="20% - Accent3 4 2 4 3 2 3" xfId="18536"/>
    <cellStyle name="20% - Accent3 4 2 4 3 3" xfId="18537"/>
    <cellStyle name="20% - Accent3 4 2 4 3 3 2" xfId="18538"/>
    <cellStyle name="20% - Accent3 4 2 4 3 3 3" xfId="18539"/>
    <cellStyle name="20% - Accent3 4 2 4 3 4" xfId="18540"/>
    <cellStyle name="20% - Accent3 4 2 4 3 4 2" xfId="18541"/>
    <cellStyle name="20% - Accent3 4 2 4 3 5" xfId="18542"/>
    <cellStyle name="20% - Accent3 4 2 4 3 6" xfId="18543"/>
    <cellStyle name="20% - Accent3 4 2 4 4" xfId="18544"/>
    <cellStyle name="20% - Accent3 4 2 4 4 2" xfId="18545"/>
    <cellStyle name="20% - Accent3 4 2 4 4 2 2" xfId="18546"/>
    <cellStyle name="20% - Accent3 4 2 4 4 2 3" xfId="18547"/>
    <cellStyle name="20% - Accent3 4 2 4 4 3" xfId="18548"/>
    <cellStyle name="20% - Accent3 4 2 4 4 3 2" xfId="18549"/>
    <cellStyle name="20% - Accent3 4 2 4 4 3 3" xfId="18550"/>
    <cellStyle name="20% - Accent3 4 2 4 4 4" xfId="18551"/>
    <cellStyle name="20% - Accent3 4 2 4 4 4 2" xfId="18552"/>
    <cellStyle name="20% - Accent3 4 2 4 4 5" xfId="18553"/>
    <cellStyle name="20% - Accent3 4 2 4 4 6" xfId="18554"/>
    <cellStyle name="20% - Accent3 4 2 4 5" xfId="18555"/>
    <cellStyle name="20% - Accent3 4 2 4 5 2" xfId="18556"/>
    <cellStyle name="20% - Accent3 4 2 4 5 2 2" xfId="18557"/>
    <cellStyle name="20% - Accent3 4 2 4 5 2 3" xfId="18558"/>
    <cellStyle name="20% - Accent3 4 2 4 5 3" xfId="18559"/>
    <cellStyle name="20% - Accent3 4 2 4 5 3 2" xfId="18560"/>
    <cellStyle name="20% - Accent3 4 2 4 5 4" xfId="18561"/>
    <cellStyle name="20% - Accent3 4 2 4 5 5" xfId="18562"/>
    <cellStyle name="20% - Accent3 4 2 4 6" xfId="18563"/>
    <cellStyle name="20% - Accent3 4 2 4 6 2" xfId="18564"/>
    <cellStyle name="20% - Accent3 4 2 4 6 3" xfId="18565"/>
    <cellStyle name="20% - Accent3 4 2 4 7" xfId="18566"/>
    <cellStyle name="20% - Accent3 4 2 4 7 2" xfId="18567"/>
    <cellStyle name="20% - Accent3 4 2 4 7 3" xfId="18568"/>
    <cellStyle name="20% - Accent3 4 2 4 8" xfId="18569"/>
    <cellStyle name="20% - Accent3 4 2 4 8 2" xfId="18570"/>
    <cellStyle name="20% - Accent3 4 2 4 9" xfId="18571"/>
    <cellStyle name="20% - Accent3 4 2 5" xfId="714"/>
    <cellStyle name="20% - Accent3 4 2 5 2" xfId="18572"/>
    <cellStyle name="20% - Accent3 4 2 5 2 2" xfId="18573"/>
    <cellStyle name="20% - Accent3 4 2 5 2 2 2" xfId="18574"/>
    <cellStyle name="20% - Accent3 4 2 5 2 2 3" xfId="18575"/>
    <cellStyle name="20% - Accent3 4 2 5 2 3" xfId="18576"/>
    <cellStyle name="20% - Accent3 4 2 5 2 3 2" xfId="18577"/>
    <cellStyle name="20% - Accent3 4 2 5 2 3 3" xfId="18578"/>
    <cellStyle name="20% - Accent3 4 2 5 2 4" xfId="18579"/>
    <cellStyle name="20% - Accent3 4 2 5 2 4 2" xfId="18580"/>
    <cellStyle name="20% - Accent3 4 2 5 2 5" xfId="18581"/>
    <cellStyle name="20% - Accent3 4 2 5 2 6" xfId="18582"/>
    <cellStyle name="20% - Accent3 4 2 5 3" xfId="18583"/>
    <cellStyle name="20% - Accent3 4 2 5 3 2" xfId="18584"/>
    <cellStyle name="20% - Accent3 4 2 5 3 2 2" xfId="18585"/>
    <cellStyle name="20% - Accent3 4 2 5 3 2 3" xfId="18586"/>
    <cellStyle name="20% - Accent3 4 2 5 3 3" xfId="18587"/>
    <cellStyle name="20% - Accent3 4 2 5 3 3 2" xfId="18588"/>
    <cellStyle name="20% - Accent3 4 2 5 3 3 3" xfId="18589"/>
    <cellStyle name="20% - Accent3 4 2 5 3 4" xfId="18590"/>
    <cellStyle name="20% - Accent3 4 2 5 3 4 2" xfId="18591"/>
    <cellStyle name="20% - Accent3 4 2 5 3 5" xfId="18592"/>
    <cellStyle name="20% - Accent3 4 2 5 3 6" xfId="18593"/>
    <cellStyle name="20% - Accent3 4 2 5 4" xfId="18594"/>
    <cellStyle name="20% - Accent3 4 2 5 4 2" xfId="18595"/>
    <cellStyle name="20% - Accent3 4 2 5 4 2 2" xfId="18596"/>
    <cellStyle name="20% - Accent3 4 2 5 4 2 3" xfId="18597"/>
    <cellStyle name="20% - Accent3 4 2 5 4 3" xfId="18598"/>
    <cellStyle name="20% - Accent3 4 2 5 4 3 2" xfId="18599"/>
    <cellStyle name="20% - Accent3 4 2 5 4 4" xfId="18600"/>
    <cellStyle name="20% - Accent3 4 2 5 4 5" xfId="18601"/>
    <cellStyle name="20% - Accent3 4 2 5 5" xfId="18602"/>
    <cellStyle name="20% - Accent3 4 2 5 5 2" xfId="18603"/>
    <cellStyle name="20% - Accent3 4 2 5 5 3" xfId="18604"/>
    <cellStyle name="20% - Accent3 4 2 5 6" xfId="18605"/>
    <cellStyle name="20% - Accent3 4 2 5 6 2" xfId="18606"/>
    <cellStyle name="20% - Accent3 4 2 5 6 3" xfId="18607"/>
    <cellStyle name="20% - Accent3 4 2 5 7" xfId="18608"/>
    <cellStyle name="20% - Accent3 4 2 5 7 2" xfId="18609"/>
    <cellStyle name="20% - Accent3 4 2 5 8" xfId="18610"/>
    <cellStyle name="20% - Accent3 4 2 5 9" xfId="18611"/>
    <cellStyle name="20% - Accent3 4 2 6" xfId="715"/>
    <cellStyle name="20% - Accent3 4 2 6 2" xfId="18612"/>
    <cellStyle name="20% - Accent3 4 2 6 2 2" xfId="18613"/>
    <cellStyle name="20% - Accent3 4 2 6 2 2 2" xfId="18614"/>
    <cellStyle name="20% - Accent3 4 2 6 2 2 3" xfId="18615"/>
    <cellStyle name="20% - Accent3 4 2 6 2 3" xfId="18616"/>
    <cellStyle name="20% - Accent3 4 2 6 2 3 2" xfId="18617"/>
    <cellStyle name="20% - Accent3 4 2 6 2 3 3" xfId="18618"/>
    <cellStyle name="20% - Accent3 4 2 6 2 4" xfId="18619"/>
    <cellStyle name="20% - Accent3 4 2 6 2 4 2" xfId="18620"/>
    <cellStyle name="20% - Accent3 4 2 6 2 5" xfId="18621"/>
    <cellStyle name="20% - Accent3 4 2 6 2 6" xfId="18622"/>
    <cellStyle name="20% - Accent3 4 2 6 3" xfId="18623"/>
    <cellStyle name="20% - Accent3 4 2 6 3 2" xfId="18624"/>
    <cellStyle name="20% - Accent3 4 2 6 3 2 2" xfId="18625"/>
    <cellStyle name="20% - Accent3 4 2 6 3 2 3" xfId="18626"/>
    <cellStyle name="20% - Accent3 4 2 6 3 3" xfId="18627"/>
    <cellStyle name="20% - Accent3 4 2 6 3 3 2" xfId="18628"/>
    <cellStyle name="20% - Accent3 4 2 6 3 3 3" xfId="18629"/>
    <cellStyle name="20% - Accent3 4 2 6 3 4" xfId="18630"/>
    <cellStyle name="20% - Accent3 4 2 6 3 4 2" xfId="18631"/>
    <cellStyle name="20% - Accent3 4 2 6 3 5" xfId="18632"/>
    <cellStyle name="20% - Accent3 4 2 6 3 6" xfId="18633"/>
    <cellStyle name="20% - Accent3 4 2 6 4" xfId="18634"/>
    <cellStyle name="20% - Accent3 4 2 6 4 2" xfId="18635"/>
    <cellStyle name="20% - Accent3 4 2 6 4 2 2" xfId="18636"/>
    <cellStyle name="20% - Accent3 4 2 6 4 2 3" xfId="18637"/>
    <cellStyle name="20% - Accent3 4 2 6 4 3" xfId="18638"/>
    <cellStyle name="20% - Accent3 4 2 6 4 3 2" xfId="18639"/>
    <cellStyle name="20% - Accent3 4 2 6 4 4" xfId="18640"/>
    <cellStyle name="20% - Accent3 4 2 6 4 5" xfId="18641"/>
    <cellStyle name="20% - Accent3 4 2 6 5" xfId="18642"/>
    <cellStyle name="20% - Accent3 4 2 6 5 2" xfId="18643"/>
    <cellStyle name="20% - Accent3 4 2 6 5 3" xfId="18644"/>
    <cellStyle name="20% - Accent3 4 2 6 6" xfId="18645"/>
    <cellStyle name="20% - Accent3 4 2 6 6 2" xfId="18646"/>
    <cellStyle name="20% - Accent3 4 2 6 6 3" xfId="18647"/>
    <cellStyle name="20% - Accent3 4 2 6 7" xfId="18648"/>
    <cellStyle name="20% - Accent3 4 2 6 7 2" xfId="18649"/>
    <cellStyle name="20% - Accent3 4 2 6 8" xfId="18650"/>
    <cellStyle name="20% - Accent3 4 2 6 9" xfId="18651"/>
    <cellStyle name="20% - Accent3 4 2 7" xfId="18652"/>
    <cellStyle name="20% - Accent3 4 2 7 2" xfId="18653"/>
    <cellStyle name="20% - Accent3 4 2 7 2 2" xfId="18654"/>
    <cellStyle name="20% - Accent3 4 2 7 2 3" xfId="18655"/>
    <cellStyle name="20% - Accent3 4 2 7 3" xfId="18656"/>
    <cellStyle name="20% - Accent3 4 2 7 3 2" xfId="18657"/>
    <cellStyle name="20% - Accent3 4 2 7 3 3" xfId="18658"/>
    <cellStyle name="20% - Accent3 4 2 7 4" xfId="18659"/>
    <cellStyle name="20% - Accent3 4 2 7 4 2" xfId="18660"/>
    <cellStyle name="20% - Accent3 4 2 7 5" xfId="18661"/>
    <cellStyle name="20% - Accent3 4 2 7 6" xfId="18662"/>
    <cellStyle name="20% - Accent3 4 2 8" xfId="18663"/>
    <cellStyle name="20% - Accent3 4 2 8 2" xfId="18664"/>
    <cellStyle name="20% - Accent3 4 2 8 2 2" xfId="18665"/>
    <cellStyle name="20% - Accent3 4 2 8 2 3" xfId="18666"/>
    <cellStyle name="20% - Accent3 4 2 8 3" xfId="18667"/>
    <cellStyle name="20% - Accent3 4 2 8 3 2" xfId="18668"/>
    <cellStyle name="20% - Accent3 4 2 8 3 3" xfId="18669"/>
    <cellStyle name="20% - Accent3 4 2 8 4" xfId="18670"/>
    <cellStyle name="20% - Accent3 4 2 8 4 2" xfId="18671"/>
    <cellStyle name="20% - Accent3 4 2 8 5" xfId="18672"/>
    <cellStyle name="20% - Accent3 4 2 8 6" xfId="18673"/>
    <cellStyle name="20% - Accent3 4 2 9" xfId="18674"/>
    <cellStyle name="20% - Accent3 4 2 9 2" xfId="18675"/>
    <cellStyle name="20% - Accent3 4 2 9 2 2" xfId="18676"/>
    <cellStyle name="20% - Accent3 4 2 9 2 3" xfId="18677"/>
    <cellStyle name="20% - Accent3 4 2 9 3" xfId="18678"/>
    <cellStyle name="20% - Accent3 4 2 9 3 2" xfId="18679"/>
    <cellStyle name="20% - Accent3 4 2 9 4" xfId="18680"/>
    <cellStyle name="20% - Accent3 4 2 9 5" xfId="18681"/>
    <cellStyle name="20% - Accent3 4 3" xfId="716"/>
    <cellStyle name="20% - Accent3 4 3 10" xfId="18682"/>
    <cellStyle name="20% - Accent3 4 3 10 2" xfId="18683"/>
    <cellStyle name="20% - Accent3 4 3 10 3" xfId="18684"/>
    <cellStyle name="20% - Accent3 4 3 11" xfId="18685"/>
    <cellStyle name="20% - Accent3 4 3 11 2" xfId="18686"/>
    <cellStyle name="20% - Accent3 4 3 12" xfId="18687"/>
    <cellStyle name="20% - Accent3 4 3 13" xfId="18688"/>
    <cellStyle name="20% - Accent3 4 3 14" xfId="18689"/>
    <cellStyle name="20% - Accent3 4 3 2" xfId="717"/>
    <cellStyle name="20% - Accent3 4 3 2 10" xfId="18690"/>
    <cellStyle name="20% - Accent3 4 3 2 10 2" xfId="18691"/>
    <cellStyle name="20% - Accent3 4 3 2 11" xfId="18692"/>
    <cellStyle name="20% - Accent3 4 3 2 12" xfId="18693"/>
    <cellStyle name="20% - Accent3 4 3 2 2" xfId="718"/>
    <cellStyle name="20% - Accent3 4 3 2 2 10" xfId="18694"/>
    <cellStyle name="20% - Accent3 4 3 2 2 2" xfId="719"/>
    <cellStyle name="20% - Accent3 4 3 2 2 2 2" xfId="18695"/>
    <cellStyle name="20% - Accent3 4 3 2 2 2 2 2" xfId="18696"/>
    <cellStyle name="20% - Accent3 4 3 2 2 2 2 2 2" xfId="18697"/>
    <cellStyle name="20% - Accent3 4 3 2 2 2 2 2 3" xfId="18698"/>
    <cellStyle name="20% - Accent3 4 3 2 2 2 2 3" xfId="18699"/>
    <cellStyle name="20% - Accent3 4 3 2 2 2 2 3 2" xfId="18700"/>
    <cellStyle name="20% - Accent3 4 3 2 2 2 2 3 3" xfId="18701"/>
    <cellStyle name="20% - Accent3 4 3 2 2 2 2 4" xfId="18702"/>
    <cellStyle name="20% - Accent3 4 3 2 2 2 2 4 2" xfId="18703"/>
    <cellStyle name="20% - Accent3 4 3 2 2 2 2 5" xfId="18704"/>
    <cellStyle name="20% - Accent3 4 3 2 2 2 2 6" xfId="18705"/>
    <cellStyle name="20% - Accent3 4 3 2 2 2 3" xfId="18706"/>
    <cellStyle name="20% - Accent3 4 3 2 2 2 3 2" xfId="18707"/>
    <cellStyle name="20% - Accent3 4 3 2 2 2 3 2 2" xfId="18708"/>
    <cellStyle name="20% - Accent3 4 3 2 2 2 3 2 3" xfId="18709"/>
    <cellStyle name="20% - Accent3 4 3 2 2 2 3 3" xfId="18710"/>
    <cellStyle name="20% - Accent3 4 3 2 2 2 3 3 2" xfId="18711"/>
    <cellStyle name="20% - Accent3 4 3 2 2 2 3 3 3" xfId="18712"/>
    <cellStyle name="20% - Accent3 4 3 2 2 2 3 4" xfId="18713"/>
    <cellStyle name="20% - Accent3 4 3 2 2 2 3 4 2" xfId="18714"/>
    <cellStyle name="20% - Accent3 4 3 2 2 2 3 5" xfId="18715"/>
    <cellStyle name="20% - Accent3 4 3 2 2 2 3 6" xfId="18716"/>
    <cellStyle name="20% - Accent3 4 3 2 2 2 4" xfId="18717"/>
    <cellStyle name="20% - Accent3 4 3 2 2 2 4 2" xfId="18718"/>
    <cellStyle name="20% - Accent3 4 3 2 2 2 4 2 2" xfId="18719"/>
    <cellStyle name="20% - Accent3 4 3 2 2 2 4 2 3" xfId="18720"/>
    <cellStyle name="20% - Accent3 4 3 2 2 2 4 3" xfId="18721"/>
    <cellStyle name="20% - Accent3 4 3 2 2 2 4 3 2" xfId="18722"/>
    <cellStyle name="20% - Accent3 4 3 2 2 2 4 4" xfId="18723"/>
    <cellStyle name="20% - Accent3 4 3 2 2 2 4 5" xfId="18724"/>
    <cellStyle name="20% - Accent3 4 3 2 2 2 5" xfId="18725"/>
    <cellStyle name="20% - Accent3 4 3 2 2 2 5 2" xfId="18726"/>
    <cellStyle name="20% - Accent3 4 3 2 2 2 5 3" xfId="18727"/>
    <cellStyle name="20% - Accent3 4 3 2 2 2 6" xfId="18728"/>
    <cellStyle name="20% - Accent3 4 3 2 2 2 6 2" xfId="18729"/>
    <cellStyle name="20% - Accent3 4 3 2 2 2 6 3" xfId="18730"/>
    <cellStyle name="20% - Accent3 4 3 2 2 2 7" xfId="18731"/>
    <cellStyle name="20% - Accent3 4 3 2 2 2 7 2" xfId="18732"/>
    <cellStyle name="20% - Accent3 4 3 2 2 2 8" xfId="18733"/>
    <cellStyle name="20% - Accent3 4 3 2 2 2 9" xfId="18734"/>
    <cellStyle name="20% - Accent3 4 3 2 2 3" xfId="18735"/>
    <cellStyle name="20% - Accent3 4 3 2 2 3 2" xfId="18736"/>
    <cellStyle name="20% - Accent3 4 3 2 2 3 2 2" xfId="18737"/>
    <cellStyle name="20% - Accent3 4 3 2 2 3 2 3" xfId="18738"/>
    <cellStyle name="20% - Accent3 4 3 2 2 3 3" xfId="18739"/>
    <cellStyle name="20% - Accent3 4 3 2 2 3 3 2" xfId="18740"/>
    <cellStyle name="20% - Accent3 4 3 2 2 3 3 3" xfId="18741"/>
    <cellStyle name="20% - Accent3 4 3 2 2 3 4" xfId="18742"/>
    <cellStyle name="20% - Accent3 4 3 2 2 3 4 2" xfId="18743"/>
    <cellStyle name="20% - Accent3 4 3 2 2 3 5" xfId="18744"/>
    <cellStyle name="20% - Accent3 4 3 2 2 3 6" xfId="18745"/>
    <cellStyle name="20% - Accent3 4 3 2 2 4" xfId="18746"/>
    <cellStyle name="20% - Accent3 4 3 2 2 4 2" xfId="18747"/>
    <cellStyle name="20% - Accent3 4 3 2 2 4 2 2" xfId="18748"/>
    <cellStyle name="20% - Accent3 4 3 2 2 4 2 3" xfId="18749"/>
    <cellStyle name="20% - Accent3 4 3 2 2 4 3" xfId="18750"/>
    <cellStyle name="20% - Accent3 4 3 2 2 4 3 2" xfId="18751"/>
    <cellStyle name="20% - Accent3 4 3 2 2 4 3 3" xfId="18752"/>
    <cellStyle name="20% - Accent3 4 3 2 2 4 4" xfId="18753"/>
    <cellStyle name="20% - Accent3 4 3 2 2 4 4 2" xfId="18754"/>
    <cellStyle name="20% - Accent3 4 3 2 2 4 5" xfId="18755"/>
    <cellStyle name="20% - Accent3 4 3 2 2 4 6" xfId="18756"/>
    <cellStyle name="20% - Accent3 4 3 2 2 5" xfId="18757"/>
    <cellStyle name="20% - Accent3 4 3 2 2 5 2" xfId="18758"/>
    <cellStyle name="20% - Accent3 4 3 2 2 5 2 2" xfId="18759"/>
    <cellStyle name="20% - Accent3 4 3 2 2 5 2 3" xfId="18760"/>
    <cellStyle name="20% - Accent3 4 3 2 2 5 3" xfId="18761"/>
    <cellStyle name="20% - Accent3 4 3 2 2 5 3 2" xfId="18762"/>
    <cellStyle name="20% - Accent3 4 3 2 2 5 4" xfId="18763"/>
    <cellStyle name="20% - Accent3 4 3 2 2 5 5" xfId="18764"/>
    <cellStyle name="20% - Accent3 4 3 2 2 6" xfId="18765"/>
    <cellStyle name="20% - Accent3 4 3 2 2 6 2" xfId="18766"/>
    <cellStyle name="20% - Accent3 4 3 2 2 6 3" xfId="18767"/>
    <cellStyle name="20% - Accent3 4 3 2 2 7" xfId="18768"/>
    <cellStyle name="20% - Accent3 4 3 2 2 7 2" xfId="18769"/>
    <cellStyle name="20% - Accent3 4 3 2 2 7 3" xfId="18770"/>
    <cellStyle name="20% - Accent3 4 3 2 2 8" xfId="18771"/>
    <cellStyle name="20% - Accent3 4 3 2 2 8 2" xfId="18772"/>
    <cellStyle name="20% - Accent3 4 3 2 2 9" xfId="18773"/>
    <cellStyle name="20% - Accent3 4 3 2 3" xfId="720"/>
    <cellStyle name="20% - Accent3 4 3 2 3 2" xfId="18774"/>
    <cellStyle name="20% - Accent3 4 3 2 3 2 2" xfId="18775"/>
    <cellStyle name="20% - Accent3 4 3 2 3 2 2 2" xfId="18776"/>
    <cellStyle name="20% - Accent3 4 3 2 3 2 2 3" xfId="18777"/>
    <cellStyle name="20% - Accent3 4 3 2 3 2 3" xfId="18778"/>
    <cellStyle name="20% - Accent3 4 3 2 3 2 3 2" xfId="18779"/>
    <cellStyle name="20% - Accent3 4 3 2 3 2 3 3" xfId="18780"/>
    <cellStyle name="20% - Accent3 4 3 2 3 2 4" xfId="18781"/>
    <cellStyle name="20% - Accent3 4 3 2 3 2 4 2" xfId="18782"/>
    <cellStyle name="20% - Accent3 4 3 2 3 2 5" xfId="18783"/>
    <cellStyle name="20% - Accent3 4 3 2 3 2 6" xfId="18784"/>
    <cellStyle name="20% - Accent3 4 3 2 3 3" xfId="18785"/>
    <cellStyle name="20% - Accent3 4 3 2 3 3 2" xfId="18786"/>
    <cellStyle name="20% - Accent3 4 3 2 3 3 2 2" xfId="18787"/>
    <cellStyle name="20% - Accent3 4 3 2 3 3 2 3" xfId="18788"/>
    <cellStyle name="20% - Accent3 4 3 2 3 3 3" xfId="18789"/>
    <cellStyle name="20% - Accent3 4 3 2 3 3 3 2" xfId="18790"/>
    <cellStyle name="20% - Accent3 4 3 2 3 3 3 3" xfId="18791"/>
    <cellStyle name="20% - Accent3 4 3 2 3 3 4" xfId="18792"/>
    <cellStyle name="20% - Accent3 4 3 2 3 3 4 2" xfId="18793"/>
    <cellStyle name="20% - Accent3 4 3 2 3 3 5" xfId="18794"/>
    <cellStyle name="20% - Accent3 4 3 2 3 3 6" xfId="18795"/>
    <cellStyle name="20% - Accent3 4 3 2 3 4" xfId="18796"/>
    <cellStyle name="20% - Accent3 4 3 2 3 4 2" xfId="18797"/>
    <cellStyle name="20% - Accent3 4 3 2 3 4 2 2" xfId="18798"/>
    <cellStyle name="20% - Accent3 4 3 2 3 4 2 3" xfId="18799"/>
    <cellStyle name="20% - Accent3 4 3 2 3 4 3" xfId="18800"/>
    <cellStyle name="20% - Accent3 4 3 2 3 4 3 2" xfId="18801"/>
    <cellStyle name="20% - Accent3 4 3 2 3 4 4" xfId="18802"/>
    <cellStyle name="20% - Accent3 4 3 2 3 4 5" xfId="18803"/>
    <cellStyle name="20% - Accent3 4 3 2 3 5" xfId="18804"/>
    <cellStyle name="20% - Accent3 4 3 2 3 5 2" xfId="18805"/>
    <cellStyle name="20% - Accent3 4 3 2 3 5 3" xfId="18806"/>
    <cellStyle name="20% - Accent3 4 3 2 3 6" xfId="18807"/>
    <cellStyle name="20% - Accent3 4 3 2 3 6 2" xfId="18808"/>
    <cellStyle name="20% - Accent3 4 3 2 3 6 3" xfId="18809"/>
    <cellStyle name="20% - Accent3 4 3 2 3 7" xfId="18810"/>
    <cellStyle name="20% - Accent3 4 3 2 3 7 2" xfId="18811"/>
    <cellStyle name="20% - Accent3 4 3 2 3 8" xfId="18812"/>
    <cellStyle name="20% - Accent3 4 3 2 3 9" xfId="18813"/>
    <cellStyle name="20% - Accent3 4 3 2 4" xfId="18814"/>
    <cellStyle name="20% - Accent3 4 3 2 4 2" xfId="18815"/>
    <cellStyle name="20% - Accent3 4 3 2 4 2 2" xfId="18816"/>
    <cellStyle name="20% - Accent3 4 3 2 4 2 2 2" xfId="18817"/>
    <cellStyle name="20% - Accent3 4 3 2 4 2 2 3" xfId="18818"/>
    <cellStyle name="20% - Accent3 4 3 2 4 2 3" xfId="18819"/>
    <cellStyle name="20% - Accent3 4 3 2 4 2 3 2" xfId="18820"/>
    <cellStyle name="20% - Accent3 4 3 2 4 2 3 3" xfId="18821"/>
    <cellStyle name="20% - Accent3 4 3 2 4 2 4" xfId="18822"/>
    <cellStyle name="20% - Accent3 4 3 2 4 2 4 2" xfId="18823"/>
    <cellStyle name="20% - Accent3 4 3 2 4 2 5" xfId="18824"/>
    <cellStyle name="20% - Accent3 4 3 2 4 2 6" xfId="18825"/>
    <cellStyle name="20% - Accent3 4 3 2 4 3" xfId="18826"/>
    <cellStyle name="20% - Accent3 4 3 2 4 3 2" xfId="18827"/>
    <cellStyle name="20% - Accent3 4 3 2 4 3 2 2" xfId="18828"/>
    <cellStyle name="20% - Accent3 4 3 2 4 3 2 3" xfId="18829"/>
    <cellStyle name="20% - Accent3 4 3 2 4 3 3" xfId="18830"/>
    <cellStyle name="20% - Accent3 4 3 2 4 3 3 2" xfId="18831"/>
    <cellStyle name="20% - Accent3 4 3 2 4 3 3 3" xfId="18832"/>
    <cellStyle name="20% - Accent3 4 3 2 4 3 4" xfId="18833"/>
    <cellStyle name="20% - Accent3 4 3 2 4 3 4 2" xfId="18834"/>
    <cellStyle name="20% - Accent3 4 3 2 4 3 5" xfId="18835"/>
    <cellStyle name="20% - Accent3 4 3 2 4 3 6" xfId="18836"/>
    <cellStyle name="20% - Accent3 4 3 2 4 4" xfId="18837"/>
    <cellStyle name="20% - Accent3 4 3 2 4 4 2" xfId="18838"/>
    <cellStyle name="20% - Accent3 4 3 2 4 4 2 2" xfId="18839"/>
    <cellStyle name="20% - Accent3 4 3 2 4 4 2 3" xfId="18840"/>
    <cellStyle name="20% - Accent3 4 3 2 4 4 3" xfId="18841"/>
    <cellStyle name="20% - Accent3 4 3 2 4 4 3 2" xfId="18842"/>
    <cellStyle name="20% - Accent3 4 3 2 4 4 4" xfId="18843"/>
    <cellStyle name="20% - Accent3 4 3 2 4 4 5" xfId="18844"/>
    <cellStyle name="20% - Accent3 4 3 2 4 5" xfId="18845"/>
    <cellStyle name="20% - Accent3 4 3 2 4 5 2" xfId="18846"/>
    <cellStyle name="20% - Accent3 4 3 2 4 5 3" xfId="18847"/>
    <cellStyle name="20% - Accent3 4 3 2 4 6" xfId="18848"/>
    <cellStyle name="20% - Accent3 4 3 2 4 6 2" xfId="18849"/>
    <cellStyle name="20% - Accent3 4 3 2 4 6 3" xfId="18850"/>
    <cellStyle name="20% - Accent3 4 3 2 4 7" xfId="18851"/>
    <cellStyle name="20% - Accent3 4 3 2 4 7 2" xfId="18852"/>
    <cellStyle name="20% - Accent3 4 3 2 4 8" xfId="18853"/>
    <cellStyle name="20% - Accent3 4 3 2 4 9" xfId="18854"/>
    <cellStyle name="20% - Accent3 4 3 2 5" xfId="18855"/>
    <cellStyle name="20% - Accent3 4 3 2 5 2" xfId="18856"/>
    <cellStyle name="20% - Accent3 4 3 2 5 2 2" xfId="18857"/>
    <cellStyle name="20% - Accent3 4 3 2 5 2 3" xfId="18858"/>
    <cellStyle name="20% - Accent3 4 3 2 5 3" xfId="18859"/>
    <cellStyle name="20% - Accent3 4 3 2 5 3 2" xfId="18860"/>
    <cellStyle name="20% - Accent3 4 3 2 5 3 3" xfId="18861"/>
    <cellStyle name="20% - Accent3 4 3 2 5 4" xfId="18862"/>
    <cellStyle name="20% - Accent3 4 3 2 5 4 2" xfId="18863"/>
    <cellStyle name="20% - Accent3 4 3 2 5 5" xfId="18864"/>
    <cellStyle name="20% - Accent3 4 3 2 5 6" xfId="18865"/>
    <cellStyle name="20% - Accent3 4 3 2 6" xfId="18866"/>
    <cellStyle name="20% - Accent3 4 3 2 6 2" xfId="18867"/>
    <cellStyle name="20% - Accent3 4 3 2 6 2 2" xfId="18868"/>
    <cellStyle name="20% - Accent3 4 3 2 6 2 3" xfId="18869"/>
    <cellStyle name="20% - Accent3 4 3 2 6 3" xfId="18870"/>
    <cellStyle name="20% - Accent3 4 3 2 6 3 2" xfId="18871"/>
    <cellStyle name="20% - Accent3 4 3 2 6 3 3" xfId="18872"/>
    <cellStyle name="20% - Accent3 4 3 2 6 4" xfId="18873"/>
    <cellStyle name="20% - Accent3 4 3 2 6 4 2" xfId="18874"/>
    <cellStyle name="20% - Accent3 4 3 2 6 5" xfId="18875"/>
    <cellStyle name="20% - Accent3 4 3 2 6 6" xfId="18876"/>
    <cellStyle name="20% - Accent3 4 3 2 7" xfId="18877"/>
    <cellStyle name="20% - Accent3 4 3 2 7 2" xfId="18878"/>
    <cellStyle name="20% - Accent3 4 3 2 7 2 2" xfId="18879"/>
    <cellStyle name="20% - Accent3 4 3 2 7 2 3" xfId="18880"/>
    <cellStyle name="20% - Accent3 4 3 2 7 3" xfId="18881"/>
    <cellStyle name="20% - Accent3 4 3 2 7 3 2" xfId="18882"/>
    <cellStyle name="20% - Accent3 4 3 2 7 4" xfId="18883"/>
    <cellStyle name="20% - Accent3 4 3 2 7 5" xfId="18884"/>
    <cellStyle name="20% - Accent3 4 3 2 8" xfId="18885"/>
    <cellStyle name="20% - Accent3 4 3 2 8 2" xfId="18886"/>
    <cellStyle name="20% - Accent3 4 3 2 8 3" xfId="18887"/>
    <cellStyle name="20% - Accent3 4 3 2 9" xfId="18888"/>
    <cellStyle name="20% - Accent3 4 3 2 9 2" xfId="18889"/>
    <cellStyle name="20% - Accent3 4 3 2 9 3" xfId="18890"/>
    <cellStyle name="20% - Accent3 4 3 3" xfId="721"/>
    <cellStyle name="20% - Accent3 4 3 3 10" xfId="18891"/>
    <cellStyle name="20% - Accent3 4 3 3 2" xfId="722"/>
    <cellStyle name="20% - Accent3 4 3 3 2 2" xfId="18892"/>
    <cellStyle name="20% - Accent3 4 3 3 2 2 2" xfId="18893"/>
    <cellStyle name="20% - Accent3 4 3 3 2 2 2 2" xfId="18894"/>
    <cellStyle name="20% - Accent3 4 3 3 2 2 2 3" xfId="18895"/>
    <cellStyle name="20% - Accent3 4 3 3 2 2 3" xfId="18896"/>
    <cellStyle name="20% - Accent3 4 3 3 2 2 3 2" xfId="18897"/>
    <cellStyle name="20% - Accent3 4 3 3 2 2 3 3" xfId="18898"/>
    <cellStyle name="20% - Accent3 4 3 3 2 2 4" xfId="18899"/>
    <cellStyle name="20% - Accent3 4 3 3 2 2 4 2" xfId="18900"/>
    <cellStyle name="20% - Accent3 4 3 3 2 2 5" xfId="18901"/>
    <cellStyle name="20% - Accent3 4 3 3 2 2 6" xfId="18902"/>
    <cellStyle name="20% - Accent3 4 3 3 2 3" xfId="18903"/>
    <cellStyle name="20% - Accent3 4 3 3 2 3 2" xfId="18904"/>
    <cellStyle name="20% - Accent3 4 3 3 2 3 2 2" xfId="18905"/>
    <cellStyle name="20% - Accent3 4 3 3 2 3 2 3" xfId="18906"/>
    <cellStyle name="20% - Accent3 4 3 3 2 3 3" xfId="18907"/>
    <cellStyle name="20% - Accent3 4 3 3 2 3 3 2" xfId="18908"/>
    <cellStyle name="20% - Accent3 4 3 3 2 3 3 3" xfId="18909"/>
    <cellStyle name="20% - Accent3 4 3 3 2 3 4" xfId="18910"/>
    <cellStyle name="20% - Accent3 4 3 3 2 3 4 2" xfId="18911"/>
    <cellStyle name="20% - Accent3 4 3 3 2 3 5" xfId="18912"/>
    <cellStyle name="20% - Accent3 4 3 3 2 3 6" xfId="18913"/>
    <cellStyle name="20% - Accent3 4 3 3 2 4" xfId="18914"/>
    <cellStyle name="20% - Accent3 4 3 3 2 4 2" xfId="18915"/>
    <cellStyle name="20% - Accent3 4 3 3 2 4 2 2" xfId="18916"/>
    <cellStyle name="20% - Accent3 4 3 3 2 4 2 3" xfId="18917"/>
    <cellStyle name="20% - Accent3 4 3 3 2 4 3" xfId="18918"/>
    <cellStyle name="20% - Accent3 4 3 3 2 4 3 2" xfId="18919"/>
    <cellStyle name="20% - Accent3 4 3 3 2 4 4" xfId="18920"/>
    <cellStyle name="20% - Accent3 4 3 3 2 4 5" xfId="18921"/>
    <cellStyle name="20% - Accent3 4 3 3 2 5" xfId="18922"/>
    <cellStyle name="20% - Accent3 4 3 3 2 5 2" xfId="18923"/>
    <cellStyle name="20% - Accent3 4 3 3 2 5 3" xfId="18924"/>
    <cellStyle name="20% - Accent3 4 3 3 2 6" xfId="18925"/>
    <cellStyle name="20% - Accent3 4 3 3 2 6 2" xfId="18926"/>
    <cellStyle name="20% - Accent3 4 3 3 2 6 3" xfId="18927"/>
    <cellStyle name="20% - Accent3 4 3 3 2 7" xfId="18928"/>
    <cellStyle name="20% - Accent3 4 3 3 2 7 2" xfId="18929"/>
    <cellStyle name="20% - Accent3 4 3 3 2 8" xfId="18930"/>
    <cellStyle name="20% - Accent3 4 3 3 2 9" xfId="18931"/>
    <cellStyle name="20% - Accent3 4 3 3 3" xfId="18932"/>
    <cellStyle name="20% - Accent3 4 3 3 3 2" xfId="18933"/>
    <cellStyle name="20% - Accent3 4 3 3 3 2 2" xfId="18934"/>
    <cellStyle name="20% - Accent3 4 3 3 3 2 3" xfId="18935"/>
    <cellStyle name="20% - Accent3 4 3 3 3 3" xfId="18936"/>
    <cellStyle name="20% - Accent3 4 3 3 3 3 2" xfId="18937"/>
    <cellStyle name="20% - Accent3 4 3 3 3 3 3" xfId="18938"/>
    <cellStyle name="20% - Accent3 4 3 3 3 4" xfId="18939"/>
    <cellStyle name="20% - Accent3 4 3 3 3 4 2" xfId="18940"/>
    <cellStyle name="20% - Accent3 4 3 3 3 5" xfId="18941"/>
    <cellStyle name="20% - Accent3 4 3 3 3 6" xfId="18942"/>
    <cellStyle name="20% - Accent3 4 3 3 4" xfId="18943"/>
    <cellStyle name="20% - Accent3 4 3 3 4 2" xfId="18944"/>
    <cellStyle name="20% - Accent3 4 3 3 4 2 2" xfId="18945"/>
    <cellStyle name="20% - Accent3 4 3 3 4 2 3" xfId="18946"/>
    <cellStyle name="20% - Accent3 4 3 3 4 3" xfId="18947"/>
    <cellStyle name="20% - Accent3 4 3 3 4 3 2" xfId="18948"/>
    <cellStyle name="20% - Accent3 4 3 3 4 3 3" xfId="18949"/>
    <cellStyle name="20% - Accent3 4 3 3 4 4" xfId="18950"/>
    <cellStyle name="20% - Accent3 4 3 3 4 4 2" xfId="18951"/>
    <cellStyle name="20% - Accent3 4 3 3 4 5" xfId="18952"/>
    <cellStyle name="20% - Accent3 4 3 3 4 6" xfId="18953"/>
    <cellStyle name="20% - Accent3 4 3 3 5" xfId="18954"/>
    <cellStyle name="20% - Accent3 4 3 3 5 2" xfId="18955"/>
    <cellStyle name="20% - Accent3 4 3 3 5 2 2" xfId="18956"/>
    <cellStyle name="20% - Accent3 4 3 3 5 2 3" xfId="18957"/>
    <cellStyle name="20% - Accent3 4 3 3 5 3" xfId="18958"/>
    <cellStyle name="20% - Accent3 4 3 3 5 3 2" xfId="18959"/>
    <cellStyle name="20% - Accent3 4 3 3 5 4" xfId="18960"/>
    <cellStyle name="20% - Accent3 4 3 3 5 5" xfId="18961"/>
    <cellStyle name="20% - Accent3 4 3 3 6" xfId="18962"/>
    <cellStyle name="20% - Accent3 4 3 3 6 2" xfId="18963"/>
    <cellStyle name="20% - Accent3 4 3 3 6 3" xfId="18964"/>
    <cellStyle name="20% - Accent3 4 3 3 7" xfId="18965"/>
    <cellStyle name="20% - Accent3 4 3 3 7 2" xfId="18966"/>
    <cellStyle name="20% - Accent3 4 3 3 7 3" xfId="18967"/>
    <cellStyle name="20% - Accent3 4 3 3 8" xfId="18968"/>
    <cellStyle name="20% - Accent3 4 3 3 8 2" xfId="18969"/>
    <cellStyle name="20% - Accent3 4 3 3 9" xfId="18970"/>
    <cellStyle name="20% - Accent3 4 3 4" xfId="723"/>
    <cellStyle name="20% - Accent3 4 3 4 2" xfId="18971"/>
    <cellStyle name="20% - Accent3 4 3 4 2 2" xfId="18972"/>
    <cellStyle name="20% - Accent3 4 3 4 2 2 2" xfId="18973"/>
    <cellStyle name="20% - Accent3 4 3 4 2 2 3" xfId="18974"/>
    <cellStyle name="20% - Accent3 4 3 4 2 3" xfId="18975"/>
    <cellStyle name="20% - Accent3 4 3 4 2 3 2" xfId="18976"/>
    <cellStyle name="20% - Accent3 4 3 4 2 3 3" xfId="18977"/>
    <cellStyle name="20% - Accent3 4 3 4 2 4" xfId="18978"/>
    <cellStyle name="20% - Accent3 4 3 4 2 4 2" xfId="18979"/>
    <cellStyle name="20% - Accent3 4 3 4 2 5" xfId="18980"/>
    <cellStyle name="20% - Accent3 4 3 4 2 6" xfId="18981"/>
    <cellStyle name="20% - Accent3 4 3 4 3" xfId="18982"/>
    <cellStyle name="20% - Accent3 4 3 4 3 2" xfId="18983"/>
    <cellStyle name="20% - Accent3 4 3 4 3 2 2" xfId="18984"/>
    <cellStyle name="20% - Accent3 4 3 4 3 2 3" xfId="18985"/>
    <cellStyle name="20% - Accent3 4 3 4 3 3" xfId="18986"/>
    <cellStyle name="20% - Accent3 4 3 4 3 3 2" xfId="18987"/>
    <cellStyle name="20% - Accent3 4 3 4 3 3 3" xfId="18988"/>
    <cellStyle name="20% - Accent3 4 3 4 3 4" xfId="18989"/>
    <cellStyle name="20% - Accent3 4 3 4 3 4 2" xfId="18990"/>
    <cellStyle name="20% - Accent3 4 3 4 3 5" xfId="18991"/>
    <cellStyle name="20% - Accent3 4 3 4 3 6" xfId="18992"/>
    <cellStyle name="20% - Accent3 4 3 4 4" xfId="18993"/>
    <cellStyle name="20% - Accent3 4 3 4 4 2" xfId="18994"/>
    <cellStyle name="20% - Accent3 4 3 4 4 2 2" xfId="18995"/>
    <cellStyle name="20% - Accent3 4 3 4 4 2 3" xfId="18996"/>
    <cellStyle name="20% - Accent3 4 3 4 4 3" xfId="18997"/>
    <cellStyle name="20% - Accent3 4 3 4 4 3 2" xfId="18998"/>
    <cellStyle name="20% - Accent3 4 3 4 4 4" xfId="18999"/>
    <cellStyle name="20% - Accent3 4 3 4 4 5" xfId="19000"/>
    <cellStyle name="20% - Accent3 4 3 4 5" xfId="19001"/>
    <cellStyle name="20% - Accent3 4 3 4 5 2" xfId="19002"/>
    <cellStyle name="20% - Accent3 4 3 4 5 3" xfId="19003"/>
    <cellStyle name="20% - Accent3 4 3 4 6" xfId="19004"/>
    <cellStyle name="20% - Accent3 4 3 4 6 2" xfId="19005"/>
    <cellStyle name="20% - Accent3 4 3 4 6 3" xfId="19006"/>
    <cellStyle name="20% - Accent3 4 3 4 7" xfId="19007"/>
    <cellStyle name="20% - Accent3 4 3 4 7 2" xfId="19008"/>
    <cellStyle name="20% - Accent3 4 3 4 8" xfId="19009"/>
    <cellStyle name="20% - Accent3 4 3 4 9" xfId="19010"/>
    <cellStyle name="20% - Accent3 4 3 5" xfId="724"/>
    <cellStyle name="20% - Accent3 4 3 5 2" xfId="19011"/>
    <cellStyle name="20% - Accent3 4 3 5 2 2" xfId="19012"/>
    <cellStyle name="20% - Accent3 4 3 5 2 2 2" xfId="19013"/>
    <cellStyle name="20% - Accent3 4 3 5 2 2 3" xfId="19014"/>
    <cellStyle name="20% - Accent3 4 3 5 2 3" xfId="19015"/>
    <cellStyle name="20% - Accent3 4 3 5 2 3 2" xfId="19016"/>
    <cellStyle name="20% - Accent3 4 3 5 2 3 3" xfId="19017"/>
    <cellStyle name="20% - Accent3 4 3 5 2 4" xfId="19018"/>
    <cellStyle name="20% - Accent3 4 3 5 2 4 2" xfId="19019"/>
    <cellStyle name="20% - Accent3 4 3 5 2 5" xfId="19020"/>
    <cellStyle name="20% - Accent3 4 3 5 2 6" xfId="19021"/>
    <cellStyle name="20% - Accent3 4 3 5 3" xfId="19022"/>
    <cellStyle name="20% - Accent3 4 3 5 3 2" xfId="19023"/>
    <cellStyle name="20% - Accent3 4 3 5 3 2 2" xfId="19024"/>
    <cellStyle name="20% - Accent3 4 3 5 3 2 3" xfId="19025"/>
    <cellStyle name="20% - Accent3 4 3 5 3 3" xfId="19026"/>
    <cellStyle name="20% - Accent3 4 3 5 3 3 2" xfId="19027"/>
    <cellStyle name="20% - Accent3 4 3 5 3 3 3" xfId="19028"/>
    <cellStyle name="20% - Accent3 4 3 5 3 4" xfId="19029"/>
    <cellStyle name="20% - Accent3 4 3 5 3 4 2" xfId="19030"/>
    <cellStyle name="20% - Accent3 4 3 5 3 5" xfId="19031"/>
    <cellStyle name="20% - Accent3 4 3 5 3 6" xfId="19032"/>
    <cellStyle name="20% - Accent3 4 3 5 4" xfId="19033"/>
    <cellStyle name="20% - Accent3 4 3 5 4 2" xfId="19034"/>
    <cellStyle name="20% - Accent3 4 3 5 4 2 2" xfId="19035"/>
    <cellStyle name="20% - Accent3 4 3 5 4 2 3" xfId="19036"/>
    <cellStyle name="20% - Accent3 4 3 5 4 3" xfId="19037"/>
    <cellStyle name="20% - Accent3 4 3 5 4 3 2" xfId="19038"/>
    <cellStyle name="20% - Accent3 4 3 5 4 4" xfId="19039"/>
    <cellStyle name="20% - Accent3 4 3 5 4 5" xfId="19040"/>
    <cellStyle name="20% - Accent3 4 3 5 5" xfId="19041"/>
    <cellStyle name="20% - Accent3 4 3 5 5 2" xfId="19042"/>
    <cellStyle name="20% - Accent3 4 3 5 5 3" xfId="19043"/>
    <cellStyle name="20% - Accent3 4 3 5 6" xfId="19044"/>
    <cellStyle name="20% - Accent3 4 3 5 6 2" xfId="19045"/>
    <cellStyle name="20% - Accent3 4 3 5 6 3" xfId="19046"/>
    <cellStyle name="20% - Accent3 4 3 5 7" xfId="19047"/>
    <cellStyle name="20% - Accent3 4 3 5 7 2" xfId="19048"/>
    <cellStyle name="20% - Accent3 4 3 5 8" xfId="19049"/>
    <cellStyle name="20% - Accent3 4 3 5 9" xfId="19050"/>
    <cellStyle name="20% - Accent3 4 3 6" xfId="19051"/>
    <cellStyle name="20% - Accent3 4 3 6 2" xfId="19052"/>
    <cellStyle name="20% - Accent3 4 3 6 2 2" xfId="19053"/>
    <cellStyle name="20% - Accent3 4 3 6 2 3" xfId="19054"/>
    <cellStyle name="20% - Accent3 4 3 6 3" xfId="19055"/>
    <cellStyle name="20% - Accent3 4 3 6 3 2" xfId="19056"/>
    <cellStyle name="20% - Accent3 4 3 6 3 3" xfId="19057"/>
    <cellStyle name="20% - Accent3 4 3 6 4" xfId="19058"/>
    <cellStyle name="20% - Accent3 4 3 6 4 2" xfId="19059"/>
    <cellStyle name="20% - Accent3 4 3 6 5" xfId="19060"/>
    <cellStyle name="20% - Accent3 4 3 6 6" xfId="19061"/>
    <cellStyle name="20% - Accent3 4 3 7" xfId="19062"/>
    <cellStyle name="20% - Accent3 4 3 7 2" xfId="19063"/>
    <cellStyle name="20% - Accent3 4 3 7 2 2" xfId="19064"/>
    <cellStyle name="20% - Accent3 4 3 7 2 3" xfId="19065"/>
    <cellStyle name="20% - Accent3 4 3 7 3" xfId="19066"/>
    <cellStyle name="20% - Accent3 4 3 7 3 2" xfId="19067"/>
    <cellStyle name="20% - Accent3 4 3 7 3 3" xfId="19068"/>
    <cellStyle name="20% - Accent3 4 3 7 4" xfId="19069"/>
    <cellStyle name="20% - Accent3 4 3 7 4 2" xfId="19070"/>
    <cellStyle name="20% - Accent3 4 3 7 5" xfId="19071"/>
    <cellStyle name="20% - Accent3 4 3 7 6" xfId="19072"/>
    <cellStyle name="20% - Accent3 4 3 8" xfId="19073"/>
    <cellStyle name="20% - Accent3 4 3 8 2" xfId="19074"/>
    <cellStyle name="20% - Accent3 4 3 8 2 2" xfId="19075"/>
    <cellStyle name="20% - Accent3 4 3 8 2 3" xfId="19076"/>
    <cellStyle name="20% - Accent3 4 3 8 3" xfId="19077"/>
    <cellStyle name="20% - Accent3 4 3 8 3 2" xfId="19078"/>
    <cellStyle name="20% - Accent3 4 3 8 4" xfId="19079"/>
    <cellStyle name="20% - Accent3 4 3 8 5" xfId="19080"/>
    <cellStyle name="20% - Accent3 4 3 9" xfId="19081"/>
    <cellStyle name="20% - Accent3 4 3 9 2" xfId="19082"/>
    <cellStyle name="20% - Accent3 4 3 9 3" xfId="19083"/>
    <cellStyle name="20% - Accent3 4 4" xfId="725"/>
    <cellStyle name="20% - Accent3 4 4 10" xfId="19084"/>
    <cellStyle name="20% - Accent3 4 4 10 2" xfId="19085"/>
    <cellStyle name="20% - Accent3 4 4 11" xfId="19086"/>
    <cellStyle name="20% - Accent3 4 4 12" xfId="19087"/>
    <cellStyle name="20% - Accent3 4 4 2" xfId="726"/>
    <cellStyle name="20% - Accent3 4 4 2 10" xfId="19088"/>
    <cellStyle name="20% - Accent3 4 4 2 2" xfId="727"/>
    <cellStyle name="20% - Accent3 4 4 2 2 2" xfId="19089"/>
    <cellStyle name="20% - Accent3 4 4 2 2 2 2" xfId="19090"/>
    <cellStyle name="20% - Accent3 4 4 2 2 2 2 2" xfId="19091"/>
    <cellStyle name="20% - Accent3 4 4 2 2 2 2 3" xfId="19092"/>
    <cellStyle name="20% - Accent3 4 4 2 2 2 3" xfId="19093"/>
    <cellStyle name="20% - Accent3 4 4 2 2 2 3 2" xfId="19094"/>
    <cellStyle name="20% - Accent3 4 4 2 2 2 3 3" xfId="19095"/>
    <cellStyle name="20% - Accent3 4 4 2 2 2 4" xfId="19096"/>
    <cellStyle name="20% - Accent3 4 4 2 2 2 4 2" xfId="19097"/>
    <cellStyle name="20% - Accent3 4 4 2 2 2 5" xfId="19098"/>
    <cellStyle name="20% - Accent3 4 4 2 2 2 6" xfId="19099"/>
    <cellStyle name="20% - Accent3 4 4 2 2 3" xfId="19100"/>
    <cellStyle name="20% - Accent3 4 4 2 2 3 2" xfId="19101"/>
    <cellStyle name="20% - Accent3 4 4 2 2 3 2 2" xfId="19102"/>
    <cellStyle name="20% - Accent3 4 4 2 2 3 2 3" xfId="19103"/>
    <cellStyle name="20% - Accent3 4 4 2 2 3 3" xfId="19104"/>
    <cellStyle name="20% - Accent3 4 4 2 2 3 3 2" xfId="19105"/>
    <cellStyle name="20% - Accent3 4 4 2 2 3 3 3" xfId="19106"/>
    <cellStyle name="20% - Accent3 4 4 2 2 3 4" xfId="19107"/>
    <cellStyle name="20% - Accent3 4 4 2 2 3 4 2" xfId="19108"/>
    <cellStyle name="20% - Accent3 4 4 2 2 3 5" xfId="19109"/>
    <cellStyle name="20% - Accent3 4 4 2 2 3 6" xfId="19110"/>
    <cellStyle name="20% - Accent3 4 4 2 2 4" xfId="19111"/>
    <cellStyle name="20% - Accent3 4 4 2 2 4 2" xfId="19112"/>
    <cellStyle name="20% - Accent3 4 4 2 2 4 2 2" xfId="19113"/>
    <cellStyle name="20% - Accent3 4 4 2 2 4 2 3" xfId="19114"/>
    <cellStyle name="20% - Accent3 4 4 2 2 4 3" xfId="19115"/>
    <cellStyle name="20% - Accent3 4 4 2 2 4 3 2" xfId="19116"/>
    <cellStyle name="20% - Accent3 4 4 2 2 4 4" xfId="19117"/>
    <cellStyle name="20% - Accent3 4 4 2 2 4 5" xfId="19118"/>
    <cellStyle name="20% - Accent3 4 4 2 2 5" xfId="19119"/>
    <cellStyle name="20% - Accent3 4 4 2 2 5 2" xfId="19120"/>
    <cellStyle name="20% - Accent3 4 4 2 2 5 3" xfId="19121"/>
    <cellStyle name="20% - Accent3 4 4 2 2 6" xfId="19122"/>
    <cellStyle name="20% - Accent3 4 4 2 2 6 2" xfId="19123"/>
    <cellStyle name="20% - Accent3 4 4 2 2 6 3" xfId="19124"/>
    <cellStyle name="20% - Accent3 4 4 2 2 7" xfId="19125"/>
    <cellStyle name="20% - Accent3 4 4 2 2 7 2" xfId="19126"/>
    <cellStyle name="20% - Accent3 4 4 2 2 8" xfId="19127"/>
    <cellStyle name="20% - Accent3 4 4 2 2 9" xfId="19128"/>
    <cellStyle name="20% - Accent3 4 4 2 3" xfId="19129"/>
    <cellStyle name="20% - Accent3 4 4 2 3 2" xfId="19130"/>
    <cellStyle name="20% - Accent3 4 4 2 3 2 2" xfId="19131"/>
    <cellStyle name="20% - Accent3 4 4 2 3 2 3" xfId="19132"/>
    <cellStyle name="20% - Accent3 4 4 2 3 3" xfId="19133"/>
    <cellStyle name="20% - Accent3 4 4 2 3 3 2" xfId="19134"/>
    <cellStyle name="20% - Accent3 4 4 2 3 3 3" xfId="19135"/>
    <cellStyle name="20% - Accent3 4 4 2 3 4" xfId="19136"/>
    <cellStyle name="20% - Accent3 4 4 2 3 4 2" xfId="19137"/>
    <cellStyle name="20% - Accent3 4 4 2 3 5" xfId="19138"/>
    <cellStyle name="20% - Accent3 4 4 2 3 6" xfId="19139"/>
    <cellStyle name="20% - Accent3 4 4 2 4" xfId="19140"/>
    <cellStyle name="20% - Accent3 4 4 2 4 2" xfId="19141"/>
    <cellStyle name="20% - Accent3 4 4 2 4 2 2" xfId="19142"/>
    <cellStyle name="20% - Accent3 4 4 2 4 2 3" xfId="19143"/>
    <cellStyle name="20% - Accent3 4 4 2 4 3" xfId="19144"/>
    <cellStyle name="20% - Accent3 4 4 2 4 3 2" xfId="19145"/>
    <cellStyle name="20% - Accent3 4 4 2 4 3 3" xfId="19146"/>
    <cellStyle name="20% - Accent3 4 4 2 4 4" xfId="19147"/>
    <cellStyle name="20% - Accent3 4 4 2 4 4 2" xfId="19148"/>
    <cellStyle name="20% - Accent3 4 4 2 4 5" xfId="19149"/>
    <cellStyle name="20% - Accent3 4 4 2 4 6" xfId="19150"/>
    <cellStyle name="20% - Accent3 4 4 2 5" xfId="19151"/>
    <cellStyle name="20% - Accent3 4 4 2 5 2" xfId="19152"/>
    <cellStyle name="20% - Accent3 4 4 2 5 2 2" xfId="19153"/>
    <cellStyle name="20% - Accent3 4 4 2 5 2 3" xfId="19154"/>
    <cellStyle name="20% - Accent3 4 4 2 5 3" xfId="19155"/>
    <cellStyle name="20% - Accent3 4 4 2 5 3 2" xfId="19156"/>
    <cellStyle name="20% - Accent3 4 4 2 5 4" xfId="19157"/>
    <cellStyle name="20% - Accent3 4 4 2 5 5" xfId="19158"/>
    <cellStyle name="20% - Accent3 4 4 2 6" xfId="19159"/>
    <cellStyle name="20% - Accent3 4 4 2 6 2" xfId="19160"/>
    <cellStyle name="20% - Accent3 4 4 2 6 3" xfId="19161"/>
    <cellStyle name="20% - Accent3 4 4 2 7" xfId="19162"/>
    <cellStyle name="20% - Accent3 4 4 2 7 2" xfId="19163"/>
    <cellStyle name="20% - Accent3 4 4 2 7 3" xfId="19164"/>
    <cellStyle name="20% - Accent3 4 4 2 8" xfId="19165"/>
    <cellStyle name="20% - Accent3 4 4 2 8 2" xfId="19166"/>
    <cellStyle name="20% - Accent3 4 4 2 9" xfId="19167"/>
    <cellStyle name="20% - Accent3 4 4 3" xfId="728"/>
    <cellStyle name="20% - Accent3 4 4 3 2" xfId="19168"/>
    <cellStyle name="20% - Accent3 4 4 3 2 2" xfId="19169"/>
    <cellStyle name="20% - Accent3 4 4 3 2 2 2" xfId="19170"/>
    <cellStyle name="20% - Accent3 4 4 3 2 2 3" xfId="19171"/>
    <cellStyle name="20% - Accent3 4 4 3 2 3" xfId="19172"/>
    <cellStyle name="20% - Accent3 4 4 3 2 3 2" xfId="19173"/>
    <cellStyle name="20% - Accent3 4 4 3 2 3 3" xfId="19174"/>
    <cellStyle name="20% - Accent3 4 4 3 2 4" xfId="19175"/>
    <cellStyle name="20% - Accent3 4 4 3 2 4 2" xfId="19176"/>
    <cellStyle name="20% - Accent3 4 4 3 2 5" xfId="19177"/>
    <cellStyle name="20% - Accent3 4 4 3 2 6" xfId="19178"/>
    <cellStyle name="20% - Accent3 4 4 3 3" xfId="19179"/>
    <cellStyle name="20% - Accent3 4 4 3 3 2" xfId="19180"/>
    <cellStyle name="20% - Accent3 4 4 3 3 2 2" xfId="19181"/>
    <cellStyle name="20% - Accent3 4 4 3 3 2 3" xfId="19182"/>
    <cellStyle name="20% - Accent3 4 4 3 3 3" xfId="19183"/>
    <cellStyle name="20% - Accent3 4 4 3 3 3 2" xfId="19184"/>
    <cellStyle name="20% - Accent3 4 4 3 3 3 3" xfId="19185"/>
    <cellStyle name="20% - Accent3 4 4 3 3 4" xfId="19186"/>
    <cellStyle name="20% - Accent3 4 4 3 3 4 2" xfId="19187"/>
    <cellStyle name="20% - Accent3 4 4 3 3 5" xfId="19188"/>
    <cellStyle name="20% - Accent3 4 4 3 3 6" xfId="19189"/>
    <cellStyle name="20% - Accent3 4 4 3 4" xfId="19190"/>
    <cellStyle name="20% - Accent3 4 4 3 4 2" xfId="19191"/>
    <cellStyle name="20% - Accent3 4 4 3 4 2 2" xfId="19192"/>
    <cellStyle name="20% - Accent3 4 4 3 4 2 3" xfId="19193"/>
    <cellStyle name="20% - Accent3 4 4 3 4 3" xfId="19194"/>
    <cellStyle name="20% - Accent3 4 4 3 4 3 2" xfId="19195"/>
    <cellStyle name="20% - Accent3 4 4 3 4 4" xfId="19196"/>
    <cellStyle name="20% - Accent3 4 4 3 4 5" xfId="19197"/>
    <cellStyle name="20% - Accent3 4 4 3 5" xfId="19198"/>
    <cellStyle name="20% - Accent3 4 4 3 5 2" xfId="19199"/>
    <cellStyle name="20% - Accent3 4 4 3 5 3" xfId="19200"/>
    <cellStyle name="20% - Accent3 4 4 3 6" xfId="19201"/>
    <cellStyle name="20% - Accent3 4 4 3 6 2" xfId="19202"/>
    <cellStyle name="20% - Accent3 4 4 3 6 3" xfId="19203"/>
    <cellStyle name="20% - Accent3 4 4 3 7" xfId="19204"/>
    <cellStyle name="20% - Accent3 4 4 3 7 2" xfId="19205"/>
    <cellStyle name="20% - Accent3 4 4 3 8" xfId="19206"/>
    <cellStyle name="20% - Accent3 4 4 3 9" xfId="19207"/>
    <cellStyle name="20% - Accent3 4 4 4" xfId="19208"/>
    <cellStyle name="20% - Accent3 4 4 4 2" xfId="19209"/>
    <cellStyle name="20% - Accent3 4 4 4 2 2" xfId="19210"/>
    <cellStyle name="20% - Accent3 4 4 4 2 2 2" xfId="19211"/>
    <cellStyle name="20% - Accent3 4 4 4 2 2 3" xfId="19212"/>
    <cellStyle name="20% - Accent3 4 4 4 2 3" xfId="19213"/>
    <cellStyle name="20% - Accent3 4 4 4 2 3 2" xfId="19214"/>
    <cellStyle name="20% - Accent3 4 4 4 2 3 3" xfId="19215"/>
    <cellStyle name="20% - Accent3 4 4 4 2 4" xfId="19216"/>
    <cellStyle name="20% - Accent3 4 4 4 2 4 2" xfId="19217"/>
    <cellStyle name="20% - Accent3 4 4 4 2 5" xfId="19218"/>
    <cellStyle name="20% - Accent3 4 4 4 2 6" xfId="19219"/>
    <cellStyle name="20% - Accent3 4 4 4 3" xfId="19220"/>
    <cellStyle name="20% - Accent3 4 4 4 3 2" xfId="19221"/>
    <cellStyle name="20% - Accent3 4 4 4 3 2 2" xfId="19222"/>
    <cellStyle name="20% - Accent3 4 4 4 3 2 3" xfId="19223"/>
    <cellStyle name="20% - Accent3 4 4 4 3 3" xfId="19224"/>
    <cellStyle name="20% - Accent3 4 4 4 3 3 2" xfId="19225"/>
    <cellStyle name="20% - Accent3 4 4 4 3 3 3" xfId="19226"/>
    <cellStyle name="20% - Accent3 4 4 4 3 4" xfId="19227"/>
    <cellStyle name="20% - Accent3 4 4 4 3 4 2" xfId="19228"/>
    <cellStyle name="20% - Accent3 4 4 4 3 5" xfId="19229"/>
    <cellStyle name="20% - Accent3 4 4 4 3 6" xfId="19230"/>
    <cellStyle name="20% - Accent3 4 4 4 4" xfId="19231"/>
    <cellStyle name="20% - Accent3 4 4 4 4 2" xfId="19232"/>
    <cellStyle name="20% - Accent3 4 4 4 4 2 2" xfId="19233"/>
    <cellStyle name="20% - Accent3 4 4 4 4 2 3" xfId="19234"/>
    <cellStyle name="20% - Accent3 4 4 4 4 3" xfId="19235"/>
    <cellStyle name="20% - Accent3 4 4 4 4 3 2" xfId="19236"/>
    <cellStyle name="20% - Accent3 4 4 4 4 4" xfId="19237"/>
    <cellStyle name="20% - Accent3 4 4 4 4 5" xfId="19238"/>
    <cellStyle name="20% - Accent3 4 4 4 5" xfId="19239"/>
    <cellStyle name="20% - Accent3 4 4 4 5 2" xfId="19240"/>
    <cellStyle name="20% - Accent3 4 4 4 5 3" xfId="19241"/>
    <cellStyle name="20% - Accent3 4 4 4 6" xfId="19242"/>
    <cellStyle name="20% - Accent3 4 4 4 6 2" xfId="19243"/>
    <cellStyle name="20% - Accent3 4 4 4 6 3" xfId="19244"/>
    <cellStyle name="20% - Accent3 4 4 4 7" xfId="19245"/>
    <cellStyle name="20% - Accent3 4 4 4 7 2" xfId="19246"/>
    <cellStyle name="20% - Accent3 4 4 4 8" xfId="19247"/>
    <cellStyle name="20% - Accent3 4 4 4 9" xfId="19248"/>
    <cellStyle name="20% - Accent3 4 4 5" xfId="19249"/>
    <cellStyle name="20% - Accent3 4 4 5 2" xfId="19250"/>
    <cellStyle name="20% - Accent3 4 4 5 2 2" xfId="19251"/>
    <cellStyle name="20% - Accent3 4 4 5 2 3" xfId="19252"/>
    <cellStyle name="20% - Accent3 4 4 5 3" xfId="19253"/>
    <cellStyle name="20% - Accent3 4 4 5 3 2" xfId="19254"/>
    <cellStyle name="20% - Accent3 4 4 5 3 3" xfId="19255"/>
    <cellStyle name="20% - Accent3 4 4 5 4" xfId="19256"/>
    <cellStyle name="20% - Accent3 4 4 5 4 2" xfId="19257"/>
    <cellStyle name="20% - Accent3 4 4 5 5" xfId="19258"/>
    <cellStyle name="20% - Accent3 4 4 5 6" xfId="19259"/>
    <cellStyle name="20% - Accent3 4 4 6" xfId="19260"/>
    <cellStyle name="20% - Accent3 4 4 6 2" xfId="19261"/>
    <cellStyle name="20% - Accent3 4 4 6 2 2" xfId="19262"/>
    <cellStyle name="20% - Accent3 4 4 6 2 3" xfId="19263"/>
    <cellStyle name="20% - Accent3 4 4 6 3" xfId="19264"/>
    <cellStyle name="20% - Accent3 4 4 6 3 2" xfId="19265"/>
    <cellStyle name="20% - Accent3 4 4 6 3 3" xfId="19266"/>
    <cellStyle name="20% - Accent3 4 4 6 4" xfId="19267"/>
    <cellStyle name="20% - Accent3 4 4 6 4 2" xfId="19268"/>
    <cellStyle name="20% - Accent3 4 4 6 5" xfId="19269"/>
    <cellStyle name="20% - Accent3 4 4 6 6" xfId="19270"/>
    <cellStyle name="20% - Accent3 4 4 7" xfId="19271"/>
    <cellStyle name="20% - Accent3 4 4 7 2" xfId="19272"/>
    <cellStyle name="20% - Accent3 4 4 7 2 2" xfId="19273"/>
    <cellStyle name="20% - Accent3 4 4 7 2 3" xfId="19274"/>
    <cellStyle name="20% - Accent3 4 4 7 3" xfId="19275"/>
    <cellStyle name="20% - Accent3 4 4 7 3 2" xfId="19276"/>
    <cellStyle name="20% - Accent3 4 4 7 4" xfId="19277"/>
    <cellStyle name="20% - Accent3 4 4 7 5" xfId="19278"/>
    <cellStyle name="20% - Accent3 4 4 8" xfId="19279"/>
    <cellStyle name="20% - Accent3 4 4 8 2" xfId="19280"/>
    <cellStyle name="20% - Accent3 4 4 8 3" xfId="19281"/>
    <cellStyle name="20% - Accent3 4 4 9" xfId="19282"/>
    <cellStyle name="20% - Accent3 4 4 9 2" xfId="19283"/>
    <cellStyle name="20% - Accent3 4 4 9 3" xfId="19284"/>
    <cellStyle name="20% - Accent3 4 5" xfId="729"/>
    <cellStyle name="20% - Accent3 4 5 10" xfId="19285"/>
    <cellStyle name="20% - Accent3 4 5 2" xfId="730"/>
    <cellStyle name="20% - Accent3 4 5 2 2" xfId="19286"/>
    <cellStyle name="20% - Accent3 4 5 2 2 2" xfId="19287"/>
    <cellStyle name="20% - Accent3 4 5 2 2 2 2" xfId="19288"/>
    <cellStyle name="20% - Accent3 4 5 2 2 2 3" xfId="19289"/>
    <cellStyle name="20% - Accent3 4 5 2 2 3" xfId="19290"/>
    <cellStyle name="20% - Accent3 4 5 2 2 3 2" xfId="19291"/>
    <cellStyle name="20% - Accent3 4 5 2 2 3 3" xfId="19292"/>
    <cellStyle name="20% - Accent3 4 5 2 2 4" xfId="19293"/>
    <cellStyle name="20% - Accent3 4 5 2 2 4 2" xfId="19294"/>
    <cellStyle name="20% - Accent3 4 5 2 2 5" xfId="19295"/>
    <cellStyle name="20% - Accent3 4 5 2 2 6" xfId="19296"/>
    <cellStyle name="20% - Accent3 4 5 2 3" xfId="19297"/>
    <cellStyle name="20% - Accent3 4 5 2 3 2" xfId="19298"/>
    <cellStyle name="20% - Accent3 4 5 2 3 2 2" xfId="19299"/>
    <cellStyle name="20% - Accent3 4 5 2 3 2 3" xfId="19300"/>
    <cellStyle name="20% - Accent3 4 5 2 3 3" xfId="19301"/>
    <cellStyle name="20% - Accent3 4 5 2 3 3 2" xfId="19302"/>
    <cellStyle name="20% - Accent3 4 5 2 3 3 3" xfId="19303"/>
    <cellStyle name="20% - Accent3 4 5 2 3 4" xfId="19304"/>
    <cellStyle name="20% - Accent3 4 5 2 3 4 2" xfId="19305"/>
    <cellStyle name="20% - Accent3 4 5 2 3 5" xfId="19306"/>
    <cellStyle name="20% - Accent3 4 5 2 3 6" xfId="19307"/>
    <cellStyle name="20% - Accent3 4 5 2 4" xfId="19308"/>
    <cellStyle name="20% - Accent3 4 5 2 4 2" xfId="19309"/>
    <cellStyle name="20% - Accent3 4 5 2 4 2 2" xfId="19310"/>
    <cellStyle name="20% - Accent3 4 5 2 4 2 3" xfId="19311"/>
    <cellStyle name="20% - Accent3 4 5 2 4 3" xfId="19312"/>
    <cellStyle name="20% - Accent3 4 5 2 4 3 2" xfId="19313"/>
    <cellStyle name="20% - Accent3 4 5 2 4 4" xfId="19314"/>
    <cellStyle name="20% - Accent3 4 5 2 4 5" xfId="19315"/>
    <cellStyle name="20% - Accent3 4 5 2 5" xfId="19316"/>
    <cellStyle name="20% - Accent3 4 5 2 5 2" xfId="19317"/>
    <cellStyle name="20% - Accent3 4 5 2 5 3" xfId="19318"/>
    <cellStyle name="20% - Accent3 4 5 2 6" xfId="19319"/>
    <cellStyle name="20% - Accent3 4 5 2 6 2" xfId="19320"/>
    <cellStyle name="20% - Accent3 4 5 2 6 3" xfId="19321"/>
    <cellStyle name="20% - Accent3 4 5 2 7" xfId="19322"/>
    <cellStyle name="20% - Accent3 4 5 2 7 2" xfId="19323"/>
    <cellStyle name="20% - Accent3 4 5 2 8" xfId="19324"/>
    <cellStyle name="20% - Accent3 4 5 2 9" xfId="19325"/>
    <cellStyle name="20% - Accent3 4 5 3" xfId="19326"/>
    <cellStyle name="20% - Accent3 4 5 3 2" xfId="19327"/>
    <cellStyle name="20% - Accent3 4 5 3 2 2" xfId="19328"/>
    <cellStyle name="20% - Accent3 4 5 3 2 3" xfId="19329"/>
    <cellStyle name="20% - Accent3 4 5 3 3" xfId="19330"/>
    <cellStyle name="20% - Accent3 4 5 3 3 2" xfId="19331"/>
    <cellStyle name="20% - Accent3 4 5 3 3 3" xfId="19332"/>
    <cellStyle name="20% - Accent3 4 5 3 4" xfId="19333"/>
    <cellStyle name="20% - Accent3 4 5 3 4 2" xfId="19334"/>
    <cellStyle name="20% - Accent3 4 5 3 5" xfId="19335"/>
    <cellStyle name="20% - Accent3 4 5 3 6" xfId="19336"/>
    <cellStyle name="20% - Accent3 4 5 4" xfId="19337"/>
    <cellStyle name="20% - Accent3 4 5 4 2" xfId="19338"/>
    <cellStyle name="20% - Accent3 4 5 4 2 2" xfId="19339"/>
    <cellStyle name="20% - Accent3 4 5 4 2 3" xfId="19340"/>
    <cellStyle name="20% - Accent3 4 5 4 3" xfId="19341"/>
    <cellStyle name="20% - Accent3 4 5 4 3 2" xfId="19342"/>
    <cellStyle name="20% - Accent3 4 5 4 3 3" xfId="19343"/>
    <cellStyle name="20% - Accent3 4 5 4 4" xfId="19344"/>
    <cellStyle name="20% - Accent3 4 5 4 4 2" xfId="19345"/>
    <cellStyle name="20% - Accent3 4 5 4 5" xfId="19346"/>
    <cellStyle name="20% - Accent3 4 5 4 6" xfId="19347"/>
    <cellStyle name="20% - Accent3 4 5 5" xfId="19348"/>
    <cellStyle name="20% - Accent3 4 5 5 2" xfId="19349"/>
    <cellStyle name="20% - Accent3 4 5 5 2 2" xfId="19350"/>
    <cellStyle name="20% - Accent3 4 5 5 2 3" xfId="19351"/>
    <cellStyle name="20% - Accent3 4 5 5 3" xfId="19352"/>
    <cellStyle name="20% - Accent3 4 5 5 3 2" xfId="19353"/>
    <cellStyle name="20% - Accent3 4 5 5 4" xfId="19354"/>
    <cellStyle name="20% - Accent3 4 5 5 5" xfId="19355"/>
    <cellStyle name="20% - Accent3 4 5 6" xfId="19356"/>
    <cellStyle name="20% - Accent3 4 5 6 2" xfId="19357"/>
    <cellStyle name="20% - Accent3 4 5 6 3" xfId="19358"/>
    <cellStyle name="20% - Accent3 4 5 7" xfId="19359"/>
    <cellStyle name="20% - Accent3 4 5 7 2" xfId="19360"/>
    <cellStyle name="20% - Accent3 4 5 7 3" xfId="19361"/>
    <cellStyle name="20% - Accent3 4 5 8" xfId="19362"/>
    <cellStyle name="20% - Accent3 4 5 8 2" xfId="19363"/>
    <cellStyle name="20% - Accent3 4 5 9" xfId="19364"/>
    <cellStyle name="20% - Accent3 4 6" xfId="731"/>
    <cellStyle name="20% - Accent3 4 6 2" xfId="19365"/>
    <cellStyle name="20% - Accent3 4 6 2 2" xfId="19366"/>
    <cellStyle name="20% - Accent3 4 6 2 2 2" xfId="19367"/>
    <cellStyle name="20% - Accent3 4 6 2 2 3" xfId="19368"/>
    <cellStyle name="20% - Accent3 4 6 2 3" xfId="19369"/>
    <cellStyle name="20% - Accent3 4 6 2 3 2" xfId="19370"/>
    <cellStyle name="20% - Accent3 4 6 2 3 3" xfId="19371"/>
    <cellStyle name="20% - Accent3 4 6 2 4" xfId="19372"/>
    <cellStyle name="20% - Accent3 4 6 2 4 2" xfId="19373"/>
    <cellStyle name="20% - Accent3 4 6 2 5" xfId="19374"/>
    <cellStyle name="20% - Accent3 4 6 2 6" xfId="19375"/>
    <cellStyle name="20% - Accent3 4 6 3" xfId="19376"/>
    <cellStyle name="20% - Accent3 4 6 3 2" xfId="19377"/>
    <cellStyle name="20% - Accent3 4 6 3 2 2" xfId="19378"/>
    <cellStyle name="20% - Accent3 4 6 3 2 3" xfId="19379"/>
    <cellStyle name="20% - Accent3 4 6 3 3" xfId="19380"/>
    <cellStyle name="20% - Accent3 4 6 3 3 2" xfId="19381"/>
    <cellStyle name="20% - Accent3 4 6 3 3 3" xfId="19382"/>
    <cellStyle name="20% - Accent3 4 6 3 4" xfId="19383"/>
    <cellStyle name="20% - Accent3 4 6 3 4 2" xfId="19384"/>
    <cellStyle name="20% - Accent3 4 6 3 5" xfId="19385"/>
    <cellStyle name="20% - Accent3 4 6 3 6" xfId="19386"/>
    <cellStyle name="20% - Accent3 4 6 4" xfId="19387"/>
    <cellStyle name="20% - Accent3 4 6 4 2" xfId="19388"/>
    <cellStyle name="20% - Accent3 4 6 4 2 2" xfId="19389"/>
    <cellStyle name="20% - Accent3 4 6 4 2 3" xfId="19390"/>
    <cellStyle name="20% - Accent3 4 6 4 3" xfId="19391"/>
    <cellStyle name="20% - Accent3 4 6 4 3 2" xfId="19392"/>
    <cellStyle name="20% - Accent3 4 6 4 4" xfId="19393"/>
    <cellStyle name="20% - Accent3 4 6 4 5" xfId="19394"/>
    <cellStyle name="20% - Accent3 4 6 5" xfId="19395"/>
    <cellStyle name="20% - Accent3 4 6 5 2" xfId="19396"/>
    <cellStyle name="20% - Accent3 4 6 5 3" xfId="19397"/>
    <cellStyle name="20% - Accent3 4 6 6" xfId="19398"/>
    <cellStyle name="20% - Accent3 4 6 6 2" xfId="19399"/>
    <cellStyle name="20% - Accent3 4 6 6 3" xfId="19400"/>
    <cellStyle name="20% - Accent3 4 6 7" xfId="19401"/>
    <cellStyle name="20% - Accent3 4 6 7 2" xfId="19402"/>
    <cellStyle name="20% - Accent3 4 6 8" xfId="19403"/>
    <cellStyle name="20% - Accent3 4 6 9" xfId="19404"/>
    <cellStyle name="20% - Accent3 4 7" xfId="732"/>
    <cellStyle name="20% - Accent3 4 7 2" xfId="19405"/>
    <cellStyle name="20% - Accent3 4 7 2 2" xfId="19406"/>
    <cellStyle name="20% - Accent3 4 7 2 2 2" xfId="19407"/>
    <cellStyle name="20% - Accent3 4 7 2 2 3" xfId="19408"/>
    <cellStyle name="20% - Accent3 4 7 2 3" xfId="19409"/>
    <cellStyle name="20% - Accent3 4 7 2 3 2" xfId="19410"/>
    <cellStyle name="20% - Accent3 4 7 2 3 3" xfId="19411"/>
    <cellStyle name="20% - Accent3 4 7 2 4" xfId="19412"/>
    <cellStyle name="20% - Accent3 4 7 2 4 2" xfId="19413"/>
    <cellStyle name="20% - Accent3 4 7 2 5" xfId="19414"/>
    <cellStyle name="20% - Accent3 4 7 2 6" xfId="19415"/>
    <cellStyle name="20% - Accent3 4 7 3" xfId="19416"/>
    <cellStyle name="20% - Accent3 4 7 3 2" xfId="19417"/>
    <cellStyle name="20% - Accent3 4 7 3 2 2" xfId="19418"/>
    <cellStyle name="20% - Accent3 4 7 3 2 3" xfId="19419"/>
    <cellStyle name="20% - Accent3 4 7 3 3" xfId="19420"/>
    <cellStyle name="20% - Accent3 4 7 3 3 2" xfId="19421"/>
    <cellStyle name="20% - Accent3 4 7 3 3 3" xfId="19422"/>
    <cellStyle name="20% - Accent3 4 7 3 4" xfId="19423"/>
    <cellStyle name="20% - Accent3 4 7 3 4 2" xfId="19424"/>
    <cellStyle name="20% - Accent3 4 7 3 5" xfId="19425"/>
    <cellStyle name="20% - Accent3 4 7 3 6" xfId="19426"/>
    <cellStyle name="20% - Accent3 4 7 4" xfId="19427"/>
    <cellStyle name="20% - Accent3 4 7 4 2" xfId="19428"/>
    <cellStyle name="20% - Accent3 4 7 4 2 2" xfId="19429"/>
    <cellStyle name="20% - Accent3 4 7 4 2 3" xfId="19430"/>
    <cellStyle name="20% - Accent3 4 7 4 3" xfId="19431"/>
    <cellStyle name="20% - Accent3 4 7 4 3 2" xfId="19432"/>
    <cellStyle name="20% - Accent3 4 7 4 4" xfId="19433"/>
    <cellStyle name="20% - Accent3 4 7 4 5" xfId="19434"/>
    <cellStyle name="20% - Accent3 4 7 5" xfId="19435"/>
    <cellStyle name="20% - Accent3 4 7 5 2" xfId="19436"/>
    <cellStyle name="20% - Accent3 4 7 5 3" xfId="19437"/>
    <cellStyle name="20% - Accent3 4 7 6" xfId="19438"/>
    <cellStyle name="20% - Accent3 4 7 6 2" xfId="19439"/>
    <cellStyle name="20% - Accent3 4 7 6 3" xfId="19440"/>
    <cellStyle name="20% - Accent3 4 7 7" xfId="19441"/>
    <cellStyle name="20% - Accent3 4 7 7 2" xfId="19442"/>
    <cellStyle name="20% - Accent3 4 7 8" xfId="19443"/>
    <cellStyle name="20% - Accent3 4 7 9" xfId="19444"/>
    <cellStyle name="20% - Accent3 4 8" xfId="19445"/>
    <cellStyle name="20% - Accent3 4 8 2" xfId="19446"/>
    <cellStyle name="20% - Accent3 4 8 2 2" xfId="19447"/>
    <cellStyle name="20% - Accent3 4 8 2 3" xfId="19448"/>
    <cellStyle name="20% - Accent3 4 8 3" xfId="19449"/>
    <cellStyle name="20% - Accent3 4 8 3 2" xfId="19450"/>
    <cellStyle name="20% - Accent3 4 8 3 3" xfId="19451"/>
    <cellStyle name="20% - Accent3 4 8 4" xfId="19452"/>
    <cellStyle name="20% - Accent3 4 8 4 2" xfId="19453"/>
    <cellStyle name="20% - Accent3 4 8 5" xfId="19454"/>
    <cellStyle name="20% - Accent3 4 8 6" xfId="19455"/>
    <cellStyle name="20% - Accent3 4 9" xfId="19456"/>
    <cellStyle name="20% - Accent3 4 9 2" xfId="19457"/>
    <cellStyle name="20% - Accent3 4 9 2 2" xfId="19458"/>
    <cellStyle name="20% - Accent3 4 9 2 3" xfId="19459"/>
    <cellStyle name="20% - Accent3 4 9 3" xfId="19460"/>
    <cellStyle name="20% - Accent3 4 9 3 2" xfId="19461"/>
    <cellStyle name="20% - Accent3 4 9 3 3" xfId="19462"/>
    <cellStyle name="20% - Accent3 4 9 4" xfId="19463"/>
    <cellStyle name="20% - Accent3 4 9 4 2" xfId="19464"/>
    <cellStyle name="20% - Accent3 4 9 5" xfId="19465"/>
    <cellStyle name="20% - Accent3 4 9 6" xfId="194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" xfId="61998" builtinId="42" customBuiltin="1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7"/>
    <cellStyle name="20% - Accent4 4 10 2" xfId="19468"/>
    <cellStyle name="20% - Accent4 4 10 2 2" xfId="19469"/>
    <cellStyle name="20% - Accent4 4 10 2 3" xfId="19470"/>
    <cellStyle name="20% - Accent4 4 10 3" xfId="19471"/>
    <cellStyle name="20% - Accent4 4 10 3 2" xfId="19472"/>
    <cellStyle name="20% - Accent4 4 10 4" xfId="19473"/>
    <cellStyle name="20% - Accent4 4 10 5" xfId="19474"/>
    <cellStyle name="20% - Accent4 4 11" xfId="19475"/>
    <cellStyle name="20% - Accent4 4 11 2" xfId="19476"/>
    <cellStyle name="20% - Accent4 4 11 3" xfId="19477"/>
    <cellStyle name="20% - Accent4 4 12" xfId="19478"/>
    <cellStyle name="20% - Accent4 4 12 2" xfId="19479"/>
    <cellStyle name="20% - Accent4 4 12 3" xfId="19480"/>
    <cellStyle name="20% - Accent4 4 13" xfId="19481"/>
    <cellStyle name="20% - Accent4 4 13 2" xfId="19482"/>
    <cellStyle name="20% - Accent4 4 14" xfId="19483"/>
    <cellStyle name="20% - Accent4 4 15" xfId="19484"/>
    <cellStyle name="20% - Accent4 4 16" xfId="19485"/>
    <cellStyle name="20% - Accent4 4 2" xfId="1046"/>
    <cellStyle name="20% - Accent4 4 2 10" xfId="19486"/>
    <cellStyle name="20% - Accent4 4 2 10 2" xfId="19487"/>
    <cellStyle name="20% - Accent4 4 2 10 3" xfId="19488"/>
    <cellStyle name="20% - Accent4 4 2 11" xfId="19489"/>
    <cellStyle name="20% - Accent4 4 2 11 2" xfId="19490"/>
    <cellStyle name="20% - Accent4 4 2 11 3" xfId="19491"/>
    <cellStyle name="20% - Accent4 4 2 12" xfId="19492"/>
    <cellStyle name="20% - Accent4 4 2 12 2" xfId="19493"/>
    <cellStyle name="20% - Accent4 4 2 13" xfId="19494"/>
    <cellStyle name="20% - Accent4 4 2 14" xfId="19495"/>
    <cellStyle name="20% - Accent4 4 2 15" xfId="19496"/>
    <cellStyle name="20% - Accent4 4 2 2" xfId="1047"/>
    <cellStyle name="20% - Accent4 4 2 2 10" xfId="19497"/>
    <cellStyle name="20% - Accent4 4 2 2 10 2" xfId="19498"/>
    <cellStyle name="20% - Accent4 4 2 2 10 3" xfId="19499"/>
    <cellStyle name="20% - Accent4 4 2 2 11" xfId="19500"/>
    <cellStyle name="20% - Accent4 4 2 2 11 2" xfId="19501"/>
    <cellStyle name="20% - Accent4 4 2 2 12" xfId="19502"/>
    <cellStyle name="20% - Accent4 4 2 2 13" xfId="19503"/>
    <cellStyle name="20% - Accent4 4 2 2 2" xfId="1048"/>
    <cellStyle name="20% - Accent4 4 2 2 2 10" xfId="19504"/>
    <cellStyle name="20% - Accent4 4 2 2 2 10 2" xfId="19505"/>
    <cellStyle name="20% - Accent4 4 2 2 2 11" xfId="19506"/>
    <cellStyle name="20% - Accent4 4 2 2 2 12" xfId="19507"/>
    <cellStyle name="20% - Accent4 4 2 2 2 2" xfId="1049"/>
    <cellStyle name="20% - Accent4 4 2 2 2 2 10" xfId="19508"/>
    <cellStyle name="20% - Accent4 4 2 2 2 2 2" xfId="1050"/>
    <cellStyle name="20% - Accent4 4 2 2 2 2 2 2" xfId="1051"/>
    <cellStyle name="20% - Accent4 4 2 2 2 2 2 2 2" xfId="19509"/>
    <cellStyle name="20% - Accent4 4 2 2 2 2 2 2 2 2" xfId="19510"/>
    <cellStyle name="20% - Accent4 4 2 2 2 2 2 2 2 3" xfId="19511"/>
    <cellStyle name="20% - Accent4 4 2 2 2 2 2 2 3" xfId="19512"/>
    <cellStyle name="20% - Accent4 4 2 2 2 2 2 2 3 2" xfId="19513"/>
    <cellStyle name="20% - Accent4 4 2 2 2 2 2 2 3 3" xfId="19514"/>
    <cellStyle name="20% - Accent4 4 2 2 2 2 2 2 4" xfId="19515"/>
    <cellStyle name="20% - Accent4 4 2 2 2 2 2 2 4 2" xfId="19516"/>
    <cellStyle name="20% - Accent4 4 2 2 2 2 2 2 5" xfId="19517"/>
    <cellStyle name="20% - Accent4 4 2 2 2 2 2 2 6" xfId="19518"/>
    <cellStyle name="20% - Accent4 4 2 2 2 2 2 3" xfId="19519"/>
    <cellStyle name="20% - Accent4 4 2 2 2 2 2 3 2" xfId="19520"/>
    <cellStyle name="20% - Accent4 4 2 2 2 2 2 3 2 2" xfId="19521"/>
    <cellStyle name="20% - Accent4 4 2 2 2 2 2 3 2 3" xfId="19522"/>
    <cellStyle name="20% - Accent4 4 2 2 2 2 2 3 3" xfId="19523"/>
    <cellStyle name="20% - Accent4 4 2 2 2 2 2 3 3 2" xfId="19524"/>
    <cellStyle name="20% - Accent4 4 2 2 2 2 2 3 3 3" xfId="19525"/>
    <cellStyle name="20% - Accent4 4 2 2 2 2 2 3 4" xfId="19526"/>
    <cellStyle name="20% - Accent4 4 2 2 2 2 2 3 4 2" xfId="19527"/>
    <cellStyle name="20% - Accent4 4 2 2 2 2 2 3 5" xfId="19528"/>
    <cellStyle name="20% - Accent4 4 2 2 2 2 2 3 6" xfId="19529"/>
    <cellStyle name="20% - Accent4 4 2 2 2 2 2 4" xfId="19530"/>
    <cellStyle name="20% - Accent4 4 2 2 2 2 2 4 2" xfId="19531"/>
    <cellStyle name="20% - Accent4 4 2 2 2 2 2 4 2 2" xfId="19532"/>
    <cellStyle name="20% - Accent4 4 2 2 2 2 2 4 2 3" xfId="19533"/>
    <cellStyle name="20% - Accent4 4 2 2 2 2 2 4 3" xfId="19534"/>
    <cellStyle name="20% - Accent4 4 2 2 2 2 2 4 3 2" xfId="19535"/>
    <cellStyle name="20% - Accent4 4 2 2 2 2 2 4 4" xfId="19536"/>
    <cellStyle name="20% - Accent4 4 2 2 2 2 2 4 5" xfId="19537"/>
    <cellStyle name="20% - Accent4 4 2 2 2 2 2 5" xfId="19538"/>
    <cellStyle name="20% - Accent4 4 2 2 2 2 2 5 2" xfId="19539"/>
    <cellStyle name="20% - Accent4 4 2 2 2 2 2 5 3" xfId="19540"/>
    <cellStyle name="20% - Accent4 4 2 2 2 2 2 6" xfId="19541"/>
    <cellStyle name="20% - Accent4 4 2 2 2 2 2 6 2" xfId="19542"/>
    <cellStyle name="20% - Accent4 4 2 2 2 2 2 6 3" xfId="19543"/>
    <cellStyle name="20% - Accent4 4 2 2 2 2 2 7" xfId="19544"/>
    <cellStyle name="20% - Accent4 4 2 2 2 2 2 7 2" xfId="19545"/>
    <cellStyle name="20% - Accent4 4 2 2 2 2 2 8" xfId="19546"/>
    <cellStyle name="20% - Accent4 4 2 2 2 2 2 9" xfId="19547"/>
    <cellStyle name="20% - Accent4 4 2 2 2 2 3" xfId="1052"/>
    <cellStyle name="20% - Accent4 4 2 2 2 2 3 2" xfId="19548"/>
    <cellStyle name="20% - Accent4 4 2 2 2 2 3 2 2" xfId="19549"/>
    <cellStyle name="20% - Accent4 4 2 2 2 2 3 2 3" xfId="19550"/>
    <cellStyle name="20% - Accent4 4 2 2 2 2 3 3" xfId="19551"/>
    <cellStyle name="20% - Accent4 4 2 2 2 2 3 3 2" xfId="19552"/>
    <cellStyle name="20% - Accent4 4 2 2 2 2 3 3 3" xfId="19553"/>
    <cellStyle name="20% - Accent4 4 2 2 2 2 3 4" xfId="19554"/>
    <cellStyle name="20% - Accent4 4 2 2 2 2 3 4 2" xfId="19555"/>
    <cellStyle name="20% - Accent4 4 2 2 2 2 3 5" xfId="19556"/>
    <cellStyle name="20% - Accent4 4 2 2 2 2 3 6" xfId="19557"/>
    <cellStyle name="20% - Accent4 4 2 2 2 2 4" xfId="14440"/>
    <cellStyle name="20% - Accent4 4 2 2 2 2 4 2" xfId="19558"/>
    <cellStyle name="20% - Accent4 4 2 2 2 2 4 2 2" xfId="19559"/>
    <cellStyle name="20% - Accent4 4 2 2 2 2 4 2 3" xfId="19560"/>
    <cellStyle name="20% - Accent4 4 2 2 2 2 4 3" xfId="19561"/>
    <cellStyle name="20% - Accent4 4 2 2 2 2 4 3 2" xfId="19562"/>
    <cellStyle name="20% - Accent4 4 2 2 2 2 4 3 3" xfId="19563"/>
    <cellStyle name="20% - Accent4 4 2 2 2 2 4 4" xfId="19564"/>
    <cellStyle name="20% - Accent4 4 2 2 2 2 4 4 2" xfId="19565"/>
    <cellStyle name="20% - Accent4 4 2 2 2 2 4 5" xfId="19566"/>
    <cellStyle name="20% - Accent4 4 2 2 2 2 4 6" xfId="19567"/>
    <cellStyle name="20% - Accent4 4 2 2 2 2 5" xfId="19568"/>
    <cellStyle name="20% - Accent4 4 2 2 2 2 5 2" xfId="19569"/>
    <cellStyle name="20% - Accent4 4 2 2 2 2 5 2 2" xfId="19570"/>
    <cellStyle name="20% - Accent4 4 2 2 2 2 5 2 3" xfId="19571"/>
    <cellStyle name="20% - Accent4 4 2 2 2 2 5 3" xfId="19572"/>
    <cellStyle name="20% - Accent4 4 2 2 2 2 5 3 2" xfId="19573"/>
    <cellStyle name="20% - Accent4 4 2 2 2 2 5 4" xfId="19574"/>
    <cellStyle name="20% - Accent4 4 2 2 2 2 5 5" xfId="19575"/>
    <cellStyle name="20% - Accent4 4 2 2 2 2 6" xfId="19576"/>
    <cellStyle name="20% - Accent4 4 2 2 2 2 6 2" xfId="19577"/>
    <cellStyle name="20% - Accent4 4 2 2 2 2 6 3" xfId="19578"/>
    <cellStyle name="20% - Accent4 4 2 2 2 2 7" xfId="19579"/>
    <cellStyle name="20% - Accent4 4 2 2 2 2 7 2" xfId="19580"/>
    <cellStyle name="20% - Accent4 4 2 2 2 2 7 3" xfId="19581"/>
    <cellStyle name="20% - Accent4 4 2 2 2 2 8" xfId="19582"/>
    <cellStyle name="20% - Accent4 4 2 2 2 2 8 2" xfId="19583"/>
    <cellStyle name="20% - Accent4 4 2 2 2 2 9" xfId="19584"/>
    <cellStyle name="20% - Accent4 4 2 2 2 3" xfId="1053"/>
    <cellStyle name="20% - Accent4 4 2 2 2 3 2" xfId="1054"/>
    <cellStyle name="20% - Accent4 4 2 2 2 3 2 2" xfId="19585"/>
    <cellStyle name="20% - Accent4 4 2 2 2 3 2 2 2" xfId="19586"/>
    <cellStyle name="20% - Accent4 4 2 2 2 3 2 2 3" xfId="19587"/>
    <cellStyle name="20% - Accent4 4 2 2 2 3 2 3" xfId="19588"/>
    <cellStyle name="20% - Accent4 4 2 2 2 3 2 3 2" xfId="19589"/>
    <cellStyle name="20% - Accent4 4 2 2 2 3 2 3 3" xfId="19590"/>
    <cellStyle name="20% - Accent4 4 2 2 2 3 2 4" xfId="19591"/>
    <cellStyle name="20% - Accent4 4 2 2 2 3 2 4 2" xfId="19592"/>
    <cellStyle name="20% - Accent4 4 2 2 2 3 2 5" xfId="19593"/>
    <cellStyle name="20% - Accent4 4 2 2 2 3 2 6" xfId="19594"/>
    <cellStyle name="20% - Accent4 4 2 2 2 3 3" xfId="19595"/>
    <cellStyle name="20% - Accent4 4 2 2 2 3 3 2" xfId="19596"/>
    <cellStyle name="20% - Accent4 4 2 2 2 3 3 2 2" xfId="19597"/>
    <cellStyle name="20% - Accent4 4 2 2 2 3 3 2 3" xfId="19598"/>
    <cellStyle name="20% - Accent4 4 2 2 2 3 3 3" xfId="19599"/>
    <cellStyle name="20% - Accent4 4 2 2 2 3 3 3 2" xfId="19600"/>
    <cellStyle name="20% - Accent4 4 2 2 2 3 3 3 3" xfId="19601"/>
    <cellStyle name="20% - Accent4 4 2 2 2 3 3 4" xfId="19602"/>
    <cellStyle name="20% - Accent4 4 2 2 2 3 3 4 2" xfId="19603"/>
    <cellStyle name="20% - Accent4 4 2 2 2 3 3 5" xfId="19604"/>
    <cellStyle name="20% - Accent4 4 2 2 2 3 3 6" xfId="19605"/>
    <cellStyle name="20% - Accent4 4 2 2 2 3 4" xfId="19606"/>
    <cellStyle name="20% - Accent4 4 2 2 2 3 4 2" xfId="19607"/>
    <cellStyle name="20% - Accent4 4 2 2 2 3 4 2 2" xfId="19608"/>
    <cellStyle name="20% - Accent4 4 2 2 2 3 4 2 3" xfId="19609"/>
    <cellStyle name="20% - Accent4 4 2 2 2 3 4 3" xfId="19610"/>
    <cellStyle name="20% - Accent4 4 2 2 2 3 4 3 2" xfId="19611"/>
    <cellStyle name="20% - Accent4 4 2 2 2 3 4 4" xfId="19612"/>
    <cellStyle name="20% - Accent4 4 2 2 2 3 4 5" xfId="19613"/>
    <cellStyle name="20% - Accent4 4 2 2 2 3 5" xfId="19614"/>
    <cellStyle name="20% - Accent4 4 2 2 2 3 5 2" xfId="19615"/>
    <cellStyle name="20% - Accent4 4 2 2 2 3 5 3" xfId="19616"/>
    <cellStyle name="20% - Accent4 4 2 2 2 3 6" xfId="19617"/>
    <cellStyle name="20% - Accent4 4 2 2 2 3 6 2" xfId="19618"/>
    <cellStyle name="20% - Accent4 4 2 2 2 3 6 3" xfId="19619"/>
    <cellStyle name="20% - Accent4 4 2 2 2 3 7" xfId="19620"/>
    <cellStyle name="20% - Accent4 4 2 2 2 3 7 2" xfId="19621"/>
    <cellStyle name="20% - Accent4 4 2 2 2 3 8" xfId="19622"/>
    <cellStyle name="20% - Accent4 4 2 2 2 3 9" xfId="19623"/>
    <cellStyle name="20% - Accent4 4 2 2 2 4" xfId="1055"/>
    <cellStyle name="20% - Accent4 4 2 2 2 4 2" xfId="19624"/>
    <cellStyle name="20% - Accent4 4 2 2 2 4 2 2" xfId="19625"/>
    <cellStyle name="20% - Accent4 4 2 2 2 4 2 2 2" xfId="19626"/>
    <cellStyle name="20% - Accent4 4 2 2 2 4 2 2 3" xfId="19627"/>
    <cellStyle name="20% - Accent4 4 2 2 2 4 2 3" xfId="19628"/>
    <cellStyle name="20% - Accent4 4 2 2 2 4 2 3 2" xfId="19629"/>
    <cellStyle name="20% - Accent4 4 2 2 2 4 2 3 3" xfId="19630"/>
    <cellStyle name="20% - Accent4 4 2 2 2 4 2 4" xfId="19631"/>
    <cellStyle name="20% - Accent4 4 2 2 2 4 2 4 2" xfId="19632"/>
    <cellStyle name="20% - Accent4 4 2 2 2 4 2 5" xfId="19633"/>
    <cellStyle name="20% - Accent4 4 2 2 2 4 2 6" xfId="19634"/>
    <cellStyle name="20% - Accent4 4 2 2 2 4 3" xfId="19635"/>
    <cellStyle name="20% - Accent4 4 2 2 2 4 3 2" xfId="19636"/>
    <cellStyle name="20% - Accent4 4 2 2 2 4 3 2 2" xfId="19637"/>
    <cellStyle name="20% - Accent4 4 2 2 2 4 3 2 3" xfId="19638"/>
    <cellStyle name="20% - Accent4 4 2 2 2 4 3 3" xfId="19639"/>
    <cellStyle name="20% - Accent4 4 2 2 2 4 3 3 2" xfId="19640"/>
    <cellStyle name="20% - Accent4 4 2 2 2 4 3 3 3" xfId="19641"/>
    <cellStyle name="20% - Accent4 4 2 2 2 4 3 4" xfId="19642"/>
    <cellStyle name="20% - Accent4 4 2 2 2 4 3 4 2" xfId="19643"/>
    <cellStyle name="20% - Accent4 4 2 2 2 4 3 5" xfId="19644"/>
    <cellStyle name="20% - Accent4 4 2 2 2 4 3 6" xfId="19645"/>
    <cellStyle name="20% - Accent4 4 2 2 2 4 4" xfId="19646"/>
    <cellStyle name="20% - Accent4 4 2 2 2 4 4 2" xfId="19647"/>
    <cellStyle name="20% - Accent4 4 2 2 2 4 4 2 2" xfId="19648"/>
    <cellStyle name="20% - Accent4 4 2 2 2 4 4 2 3" xfId="19649"/>
    <cellStyle name="20% - Accent4 4 2 2 2 4 4 3" xfId="19650"/>
    <cellStyle name="20% - Accent4 4 2 2 2 4 4 3 2" xfId="19651"/>
    <cellStyle name="20% - Accent4 4 2 2 2 4 4 4" xfId="19652"/>
    <cellStyle name="20% - Accent4 4 2 2 2 4 4 5" xfId="19653"/>
    <cellStyle name="20% - Accent4 4 2 2 2 4 5" xfId="19654"/>
    <cellStyle name="20% - Accent4 4 2 2 2 4 5 2" xfId="19655"/>
    <cellStyle name="20% - Accent4 4 2 2 2 4 5 3" xfId="19656"/>
    <cellStyle name="20% - Accent4 4 2 2 2 4 6" xfId="19657"/>
    <cellStyle name="20% - Accent4 4 2 2 2 4 6 2" xfId="19658"/>
    <cellStyle name="20% - Accent4 4 2 2 2 4 6 3" xfId="19659"/>
    <cellStyle name="20% - Accent4 4 2 2 2 4 7" xfId="19660"/>
    <cellStyle name="20% - Accent4 4 2 2 2 4 7 2" xfId="19661"/>
    <cellStyle name="20% - Accent4 4 2 2 2 4 8" xfId="19662"/>
    <cellStyle name="20% - Accent4 4 2 2 2 4 9" xfId="19663"/>
    <cellStyle name="20% - Accent4 4 2 2 2 5" xfId="1056"/>
    <cellStyle name="20% - Accent4 4 2 2 2 5 2" xfId="19664"/>
    <cellStyle name="20% - Accent4 4 2 2 2 5 2 2" xfId="19665"/>
    <cellStyle name="20% - Accent4 4 2 2 2 5 2 3" xfId="19666"/>
    <cellStyle name="20% - Accent4 4 2 2 2 5 3" xfId="19667"/>
    <cellStyle name="20% - Accent4 4 2 2 2 5 3 2" xfId="19668"/>
    <cellStyle name="20% - Accent4 4 2 2 2 5 3 3" xfId="19669"/>
    <cellStyle name="20% - Accent4 4 2 2 2 5 4" xfId="19670"/>
    <cellStyle name="20% - Accent4 4 2 2 2 5 4 2" xfId="19671"/>
    <cellStyle name="20% - Accent4 4 2 2 2 5 5" xfId="19672"/>
    <cellStyle name="20% - Accent4 4 2 2 2 5 6" xfId="19673"/>
    <cellStyle name="20% - Accent4 4 2 2 2 6" xfId="14441"/>
    <cellStyle name="20% - Accent4 4 2 2 2 6 2" xfId="19674"/>
    <cellStyle name="20% - Accent4 4 2 2 2 6 2 2" xfId="19675"/>
    <cellStyle name="20% - Accent4 4 2 2 2 6 2 3" xfId="19676"/>
    <cellStyle name="20% - Accent4 4 2 2 2 6 3" xfId="19677"/>
    <cellStyle name="20% - Accent4 4 2 2 2 6 3 2" xfId="19678"/>
    <cellStyle name="20% - Accent4 4 2 2 2 6 3 3" xfId="19679"/>
    <cellStyle name="20% - Accent4 4 2 2 2 6 4" xfId="19680"/>
    <cellStyle name="20% - Accent4 4 2 2 2 6 4 2" xfId="19681"/>
    <cellStyle name="20% - Accent4 4 2 2 2 6 5" xfId="19682"/>
    <cellStyle name="20% - Accent4 4 2 2 2 6 6" xfId="19683"/>
    <cellStyle name="20% - Accent4 4 2 2 2 7" xfId="19684"/>
    <cellStyle name="20% - Accent4 4 2 2 2 7 2" xfId="19685"/>
    <cellStyle name="20% - Accent4 4 2 2 2 7 2 2" xfId="19686"/>
    <cellStyle name="20% - Accent4 4 2 2 2 7 2 3" xfId="19687"/>
    <cellStyle name="20% - Accent4 4 2 2 2 7 3" xfId="19688"/>
    <cellStyle name="20% - Accent4 4 2 2 2 7 3 2" xfId="19689"/>
    <cellStyle name="20% - Accent4 4 2 2 2 7 4" xfId="19690"/>
    <cellStyle name="20% - Accent4 4 2 2 2 7 5" xfId="19691"/>
    <cellStyle name="20% - Accent4 4 2 2 2 8" xfId="19692"/>
    <cellStyle name="20% - Accent4 4 2 2 2 8 2" xfId="19693"/>
    <cellStyle name="20% - Accent4 4 2 2 2 8 3" xfId="19694"/>
    <cellStyle name="20% - Accent4 4 2 2 2 9" xfId="19695"/>
    <cellStyle name="20% - Accent4 4 2 2 2 9 2" xfId="19696"/>
    <cellStyle name="20% - Accent4 4 2 2 2 9 3" xfId="19697"/>
    <cellStyle name="20% - Accent4 4 2 2 3" xfId="1057"/>
    <cellStyle name="20% - Accent4 4 2 2 3 10" xfId="19698"/>
    <cellStyle name="20% - Accent4 4 2 2 3 2" xfId="1058"/>
    <cellStyle name="20% - Accent4 4 2 2 3 2 2" xfId="1059"/>
    <cellStyle name="20% - Accent4 4 2 2 3 2 2 2" xfId="19699"/>
    <cellStyle name="20% - Accent4 4 2 2 3 2 2 2 2" xfId="19700"/>
    <cellStyle name="20% - Accent4 4 2 2 3 2 2 2 3" xfId="19701"/>
    <cellStyle name="20% - Accent4 4 2 2 3 2 2 3" xfId="19702"/>
    <cellStyle name="20% - Accent4 4 2 2 3 2 2 3 2" xfId="19703"/>
    <cellStyle name="20% - Accent4 4 2 2 3 2 2 3 3" xfId="19704"/>
    <cellStyle name="20% - Accent4 4 2 2 3 2 2 4" xfId="19705"/>
    <cellStyle name="20% - Accent4 4 2 2 3 2 2 4 2" xfId="19706"/>
    <cellStyle name="20% - Accent4 4 2 2 3 2 2 5" xfId="19707"/>
    <cellStyle name="20% - Accent4 4 2 2 3 2 2 6" xfId="19708"/>
    <cellStyle name="20% - Accent4 4 2 2 3 2 3" xfId="19709"/>
    <cellStyle name="20% - Accent4 4 2 2 3 2 3 2" xfId="19710"/>
    <cellStyle name="20% - Accent4 4 2 2 3 2 3 2 2" xfId="19711"/>
    <cellStyle name="20% - Accent4 4 2 2 3 2 3 2 3" xfId="19712"/>
    <cellStyle name="20% - Accent4 4 2 2 3 2 3 3" xfId="19713"/>
    <cellStyle name="20% - Accent4 4 2 2 3 2 3 3 2" xfId="19714"/>
    <cellStyle name="20% - Accent4 4 2 2 3 2 3 3 3" xfId="19715"/>
    <cellStyle name="20% - Accent4 4 2 2 3 2 3 4" xfId="19716"/>
    <cellStyle name="20% - Accent4 4 2 2 3 2 3 4 2" xfId="19717"/>
    <cellStyle name="20% - Accent4 4 2 2 3 2 3 5" xfId="19718"/>
    <cellStyle name="20% - Accent4 4 2 2 3 2 3 6" xfId="19719"/>
    <cellStyle name="20% - Accent4 4 2 2 3 2 4" xfId="19720"/>
    <cellStyle name="20% - Accent4 4 2 2 3 2 4 2" xfId="19721"/>
    <cellStyle name="20% - Accent4 4 2 2 3 2 4 2 2" xfId="19722"/>
    <cellStyle name="20% - Accent4 4 2 2 3 2 4 2 3" xfId="19723"/>
    <cellStyle name="20% - Accent4 4 2 2 3 2 4 3" xfId="19724"/>
    <cellStyle name="20% - Accent4 4 2 2 3 2 4 3 2" xfId="19725"/>
    <cellStyle name="20% - Accent4 4 2 2 3 2 4 4" xfId="19726"/>
    <cellStyle name="20% - Accent4 4 2 2 3 2 4 5" xfId="19727"/>
    <cellStyle name="20% - Accent4 4 2 2 3 2 5" xfId="19728"/>
    <cellStyle name="20% - Accent4 4 2 2 3 2 5 2" xfId="19729"/>
    <cellStyle name="20% - Accent4 4 2 2 3 2 5 3" xfId="19730"/>
    <cellStyle name="20% - Accent4 4 2 2 3 2 6" xfId="19731"/>
    <cellStyle name="20% - Accent4 4 2 2 3 2 6 2" xfId="19732"/>
    <cellStyle name="20% - Accent4 4 2 2 3 2 6 3" xfId="19733"/>
    <cellStyle name="20% - Accent4 4 2 2 3 2 7" xfId="19734"/>
    <cellStyle name="20% - Accent4 4 2 2 3 2 7 2" xfId="19735"/>
    <cellStyle name="20% - Accent4 4 2 2 3 2 8" xfId="19736"/>
    <cellStyle name="20% - Accent4 4 2 2 3 2 9" xfId="19737"/>
    <cellStyle name="20% - Accent4 4 2 2 3 3" xfId="1060"/>
    <cellStyle name="20% - Accent4 4 2 2 3 3 2" xfId="19738"/>
    <cellStyle name="20% - Accent4 4 2 2 3 3 2 2" xfId="19739"/>
    <cellStyle name="20% - Accent4 4 2 2 3 3 2 3" xfId="19740"/>
    <cellStyle name="20% - Accent4 4 2 2 3 3 3" xfId="19741"/>
    <cellStyle name="20% - Accent4 4 2 2 3 3 3 2" xfId="19742"/>
    <cellStyle name="20% - Accent4 4 2 2 3 3 3 3" xfId="19743"/>
    <cellStyle name="20% - Accent4 4 2 2 3 3 4" xfId="19744"/>
    <cellStyle name="20% - Accent4 4 2 2 3 3 4 2" xfId="19745"/>
    <cellStyle name="20% - Accent4 4 2 2 3 3 5" xfId="19746"/>
    <cellStyle name="20% - Accent4 4 2 2 3 3 6" xfId="19747"/>
    <cellStyle name="20% - Accent4 4 2 2 3 4" xfId="14442"/>
    <cellStyle name="20% - Accent4 4 2 2 3 4 2" xfId="19748"/>
    <cellStyle name="20% - Accent4 4 2 2 3 4 2 2" xfId="19749"/>
    <cellStyle name="20% - Accent4 4 2 2 3 4 2 3" xfId="19750"/>
    <cellStyle name="20% - Accent4 4 2 2 3 4 3" xfId="19751"/>
    <cellStyle name="20% - Accent4 4 2 2 3 4 3 2" xfId="19752"/>
    <cellStyle name="20% - Accent4 4 2 2 3 4 3 3" xfId="19753"/>
    <cellStyle name="20% - Accent4 4 2 2 3 4 4" xfId="19754"/>
    <cellStyle name="20% - Accent4 4 2 2 3 4 4 2" xfId="19755"/>
    <cellStyle name="20% - Accent4 4 2 2 3 4 5" xfId="19756"/>
    <cellStyle name="20% - Accent4 4 2 2 3 4 6" xfId="19757"/>
    <cellStyle name="20% - Accent4 4 2 2 3 5" xfId="19758"/>
    <cellStyle name="20% - Accent4 4 2 2 3 5 2" xfId="19759"/>
    <cellStyle name="20% - Accent4 4 2 2 3 5 2 2" xfId="19760"/>
    <cellStyle name="20% - Accent4 4 2 2 3 5 2 3" xfId="19761"/>
    <cellStyle name="20% - Accent4 4 2 2 3 5 3" xfId="19762"/>
    <cellStyle name="20% - Accent4 4 2 2 3 5 3 2" xfId="19763"/>
    <cellStyle name="20% - Accent4 4 2 2 3 5 4" xfId="19764"/>
    <cellStyle name="20% - Accent4 4 2 2 3 5 5" xfId="19765"/>
    <cellStyle name="20% - Accent4 4 2 2 3 6" xfId="19766"/>
    <cellStyle name="20% - Accent4 4 2 2 3 6 2" xfId="19767"/>
    <cellStyle name="20% - Accent4 4 2 2 3 6 3" xfId="19768"/>
    <cellStyle name="20% - Accent4 4 2 2 3 7" xfId="19769"/>
    <cellStyle name="20% - Accent4 4 2 2 3 7 2" xfId="19770"/>
    <cellStyle name="20% - Accent4 4 2 2 3 7 3" xfId="19771"/>
    <cellStyle name="20% - Accent4 4 2 2 3 8" xfId="19772"/>
    <cellStyle name="20% - Accent4 4 2 2 3 8 2" xfId="19773"/>
    <cellStyle name="20% - Accent4 4 2 2 3 9" xfId="19774"/>
    <cellStyle name="20% - Accent4 4 2 2 4" xfId="1061"/>
    <cellStyle name="20% - Accent4 4 2 2 4 2" xfId="1062"/>
    <cellStyle name="20% - Accent4 4 2 2 4 2 2" xfId="19775"/>
    <cellStyle name="20% - Accent4 4 2 2 4 2 2 2" xfId="19776"/>
    <cellStyle name="20% - Accent4 4 2 2 4 2 2 3" xfId="19777"/>
    <cellStyle name="20% - Accent4 4 2 2 4 2 3" xfId="19778"/>
    <cellStyle name="20% - Accent4 4 2 2 4 2 3 2" xfId="19779"/>
    <cellStyle name="20% - Accent4 4 2 2 4 2 3 3" xfId="19780"/>
    <cellStyle name="20% - Accent4 4 2 2 4 2 4" xfId="19781"/>
    <cellStyle name="20% - Accent4 4 2 2 4 2 4 2" xfId="19782"/>
    <cellStyle name="20% - Accent4 4 2 2 4 2 5" xfId="19783"/>
    <cellStyle name="20% - Accent4 4 2 2 4 2 6" xfId="19784"/>
    <cellStyle name="20% - Accent4 4 2 2 4 3" xfId="19785"/>
    <cellStyle name="20% - Accent4 4 2 2 4 3 2" xfId="19786"/>
    <cellStyle name="20% - Accent4 4 2 2 4 3 2 2" xfId="19787"/>
    <cellStyle name="20% - Accent4 4 2 2 4 3 2 3" xfId="19788"/>
    <cellStyle name="20% - Accent4 4 2 2 4 3 3" xfId="19789"/>
    <cellStyle name="20% - Accent4 4 2 2 4 3 3 2" xfId="19790"/>
    <cellStyle name="20% - Accent4 4 2 2 4 3 3 3" xfId="19791"/>
    <cellStyle name="20% - Accent4 4 2 2 4 3 4" xfId="19792"/>
    <cellStyle name="20% - Accent4 4 2 2 4 3 4 2" xfId="19793"/>
    <cellStyle name="20% - Accent4 4 2 2 4 3 5" xfId="19794"/>
    <cellStyle name="20% - Accent4 4 2 2 4 3 6" xfId="19795"/>
    <cellStyle name="20% - Accent4 4 2 2 4 4" xfId="19796"/>
    <cellStyle name="20% - Accent4 4 2 2 4 4 2" xfId="19797"/>
    <cellStyle name="20% - Accent4 4 2 2 4 4 2 2" xfId="19798"/>
    <cellStyle name="20% - Accent4 4 2 2 4 4 2 3" xfId="19799"/>
    <cellStyle name="20% - Accent4 4 2 2 4 4 3" xfId="19800"/>
    <cellStyle name="20% - Accent4 4 2 2 4 4 3 2" xfId="19801"/>
    <cellStyle name="20% - Accent4 4 2 2 4 4 4" xfId="19802"/>
    <cellStyle name="20% - Accent4 4 2 2 4 4 5" xfId="19803"/>
    <cellStyle name="20% - Accent4 4 2 2 4 5" xfId="19804"/>
    <cellStyle name="20% - Accent4 4 2 2 4 5 2" xfId="19805"/>
    <cellStyle name="20% - Accent4 4 2 2 4 5 3" xfId="19806"/>
    <cellStyle name="20% - Accent4 4 2 2 4 6" xfId="19807"/>
    <cellStyle name="20% - Accent4 4 2 2 4 6 2" xfId="19808"/>
    <cellStyle name="20% - Accent4 4 2 2 4 6 3" xfId="19809"/>
    <cellStyle name="20% - Accent4 4 2 2 4 7" xfId="19810"/>
    <cellStyle name="20% - Accent4 4 2 2 4 7 2" xfId="19811"/>
    <cellStyle name="20% - Accent4 4 2 2 4 8" xfId="19812"/>
    <cellStyle name="20% - Accent4 4 2 2 4 9" xfId="19813"/>
    <cellStyle name="20% - Accent4 4 2 2 5" xfId="1063"/>
    <cellStyle name="20% - Accent4 4 2 2 5 2" xfId="19814"/>
    <cellStyle name="20% - Accent4 4 2 2 5 2 2" xfId="19815"/>
    <cellStyle name="20% - Accent4 4 2 2 5 2 2 2" xfId="19816"/>
    <cellStyle name="20% - Accent4 4 2 2 5 2 2 3" xfId="19817"/>
    <cellStyle name="20% - Accent4 4 2 2 5 2 3" xfId="19818"/>
    <cellStyle name="20% - Accent4 4 2 2 5 2 3 2" xfId="19819"/>
    <cellStyle name="20% - Accent4 4 2 2 5 2 3 3" xfId="19820"/>
    <cellStyle name="20% - Accent4 4 2 2 5 2 4" xfId="19821"/>
    <cellStyle name="20% - Accent4 4 2 2 5 2 4 2" xfId="19822"/>
    <cellStyle name="20% - Accent4 4 2 2 5 2 5" xfId="19823"/>
    <cellStyle name="20% - Accent4 4 2 2 5 2 6" xfId="19824"/>
    <cellStyle name="20% - Accent4 4 2 2 5 3" xfId="19825"/>
    <cellStyle name="20% - Accent4 4 2 2 5 3 2" xfId="19826"/>
    <cellStyle name="20% - Accent4 4 2 2 5 3 2 2" xfId="19827"/>
    <cellStyle name="20% - Accent4 4 2 2 5 3 2 3" xfId="19828"/>
    <cellStyle name="20% - Accent4 4 2 2 5 3 3" xfId="19829"/>
    <cellStyle name="20% - Accent4 4 2 2 5 3 3 2" xfId="19830"/>
    <cellStyle name="20% - Accent4 4 2 2 5 3 3 3" xfId="19831"/>
    <cellStyle name="20% - Accent4 4 2 2 5 3 4" xfId="19832"/>
    <cellStyle name="20% - Accent4 4 2 2 5 3 4 2" xfId="19833"/>
    <cellStyle name="20% - Accent4 4 2 2 5 3 5" xfId="19834"/>
    <cellStyle name="20% - Accent4 4 2 2 5 3 6" xfId="19835"/>
    <cellStyle name="20% - Accent4 4 2 2 5 4" xfId="19836"/>
    <cellStyle name="20% - Accent4 4 2 2 5 4 2" xfId="19837"/>
    <cellStyle name="20% - Accent4 4 2 2 5 4 2 2" xfId="19838"/>
    <cellStyle name="20% - Accent4 4 2 2 5 4 2 3" xfId="19839"/>
    <cellStyle name="20% - Accent4 4 2 2 5 4 3" xfId="19840"/>
    <cellStyle name="20% - Accent4 4 2 2 5 4 3 2" xfId="19841"/>
    <cellStyle name="20% - Accent4 4 2 2 5 4 4" xfId="19842"/>
    <cellStyle name="20% - Accent4 4 2 2 5 4 5" xfId="19843"/>
    <cellStyle name="20% - Accent4 4 2 2 5 5" xfId="19844"/>
    <cellStyle name="20% - Accent4 4 2 2 5 5 2" xfId="19845"/>
    <cellStyle name="20% - Accent4 4 2 2 5 5 3" xfId="19846"/>
    <cellStyle name="20% - Accent4 4 2 2 5 6" xfId="19847"/>
    <cellStyle name="20% - Accent4 4 2 2 5 6 2" xfId="19848"/>
    <cellStyle name="20% - Accent4 4 2 2 5 6 3" xfId="19849"/>
    <cellStyle name="20% - Accent4 4 2 2 5 7" xfId="19850"/>
    <cellStyle name="20% - Accent4 4 2 2 5 7 2" xfId="19851"/>
    <cellStyle name="20% - Accent4 4 2 2 5 8" xfId="19852"/>
    <cellStyle name="20% - Accent4 4 2 2 5 9" xfId="19853"/>
    <cellStyle name="20% - Accent4 4 2 2 6" xfId="1064"/>
    <cellStyle name="20% - Accent4 4 2 2 6 2" xfId="19854"/>
    <cellStyle name="20% - Accent4 4 2 2 6 2 2" xfId="19855"/>
    <cellStyle name="20% - Accent4 4 2 2 6 2 3" xfId="19856"/>
    <cellStyle name="20% - Accent4 4 2 2 6 3" xfId="19857"/>
    <cellStyle name="20% - Accent4 4 2 2 6 3 2" xfId="19858"/>
    <cellStyle name="20% - Accent4 4 2 2 6 3 3" xfId="19859"/>
    <cellStyle name="20% - Accent4 4 2 2 6 4" xfId="19860"/>
    <cellStyle name="20% - Accent4 4 2 2 6 4 2" xfId="19861"/>
    <cellStyle name="20% - Accent4 4 2 2 6 5" xfId="19862"/>
    <cellStyle name="20% - Accent4 4 2 2 6 6" xfId="19863"/>
    <cellStyle name="20% - Accent4 4 2 2 7" xfId="14443"/>
    <cellStyle name="20% - Accent4 4 2 2 7 2" xfId="19864"/>
    <cellStyle name="20% - Accent4 4 2 2 7 2 2" xfId="19865"/>
    <cellStyle name="20% - Accent4 4 2 2 7 2 3" xfId="19866"/>
    <cellStyle name="20% - Accent4 4 2 2 7 3" xfId="19867"/>
    <cellStyle name="20% - Accent4 4 2 2 7 3 2" xfId="19868"/>
    <cellStyle name="20% - Accent4 4 2 2 7 3 3" xfId="19869"/>
    <cellStyle name="20% - Accent4 4 2 2 7 4" xfId="19870"/>
    <cellStyle name="20% - Accent4 4 2 2 7 4 2" xfId="19871"/>
    <cellStyle name="20% - Accent4 4 2 2 7 5" xfId="19872"/>
    <cellStyle name="20% - Accent4 4 2 2 7 6" xfId="19873"/>
    <cellStyle name="20% - Accent4 4 2 2 8" xfId="19874"/>
    <cellStyle name="20% - Accent4 4 2 2 8 2" xfId="19875"/>
    <cellStyle name="20% - Accent4 4 2 2 8 2 2" xfId="19876"/>
    <cellStyle name="20% - Accent4 4 2 2 8 2 3" xfId="19877"/>
    <cellStyle name="20% - Accent4 4 2 2 8 3" xfId="19878"/>
    <cellStyle name="20% - Accent4 4 2 2 8 3 2" xfId="19879"/>
    <cellStyle name="20% - Accent4 4 2 2 8 4" xfId="19880"/>
    <cellStyle name="20% - Accent4 4 2 2 8 5" xfId="19881"/>
    <cellStyle name="20% - Accent4 4 2 2 9" xfId="19882"/>
    <cellStyle name="20% - Accent4 4 2 2 9 2" xfId="19883"/>
    <cellStyle name="20% - Accent4 4 2 2 9 3" xfId="19884"/>
    <cellStyle name="20% - Accent4 4 2 3" xfId="1065"/>
    <cellStyle name="20% - Accent4 4 2 3 10" xfId="19885"/>
    <cellStyle name="20% - Accent4 4 2 3 10 2" xfId="19886"/>
    <cellStyle name="20% - Accent4 4 2 3 11" xfId="19887"/>
    <cellStyle name="20% - Accent4 4 2 3 12" xfId="19888"/>
    <cellStyle name="20% - Accent4 4 2 3 2" xfId="1066"/>
    <cellStyle name="20% - Accent4 4 2 3 2 10" xfId="19889"/>
    <cellStyle name="20% - Accent4 4 2 3 2 2" xfId="1067"/>
    <cellStyle name="20% - Accent4 4 2 3 2 2 2" xfId="1068"/>
    <cellStyle name="20% - Accent4 4 2 3 2 2 2 2" xfId="19890"/>
    <cellStyle name="20% - Accent4 4 2 3 2 2 2 2 2" xfId="19891"/>
    <cellStyle name="20% - Accent4 4 2 3 2 2 2 2 3" xfId="19892"/>
    <cellStyle name="20% - Accent4 4 2 3 2 2 2 3" xfId="19893"/>
    <cellStyle name="20% - Accent4 4 2 3 2 2 2 3 2" xfId="19894"/>
    <cellStyle name="20% - Accent4 4 2 3 2 2 2 3 3" xfId="19895"/>
    <cellStyle name="20% - Accent4 4 2 3 2 2 2 4" xfId="19896"/>
    <cellStyle name="20% - Accent4 4 2 3 2 2 2 4 2" xfId="19897"/>
    <cellStyle name="20% - Accent4 4 2 3 2 2 2 5" xfId="19898"/>
    <cellStyle name="20% - Accent4 4 2 3 2 2 2 6" xfId="19899"/>
    <cellStyle name="20% - Accent4 4 2 3 2 2 3" xfId="19900"/>
    <cellStyle name="20% - Accent4 4 2 3 2 2 3 2" xfId="19901"/>
    <cellStyle name="20% - Accent4 4 2 3 2 2 3 2 2" xfId="19902"/>
    <cellStyle name="20% - Accent4 4 2 3 2 2 3 2 3" xfId="19903"/>
    <cellStyle name="20% - Accent4 4 2 3 2 2 3 3" xfId="19904"/>
    <cellStyle name="20% - Accent4 4 2 3 2 2 3 3 2" xfId="19905"/>
    <cellStyle name="20% - Accent4 4 2 3 2 2 3 3 3" xfId="19906"/>
    <cellStyle name="20% - Accent4 4 2 3 2 2 3 4" xfId="19907"/>
    <cellStyle name="20% - Accent4 4 2 3 2 2 3 4 2" xfId="19908"/>
    <cellStyle name="20% - Accent4 4 2 3 2 2 3 5" xfId="19909"/>
    <cellStyle name="20% - Accent4 4 2 3 2 2 3 6" xfId="19910"/>
    <cellStyle name="20% - Accent4 4 2 3 2 2 4" xfId="19911"/>
    <cellStyle name="20% - Accent4 4 2 3 2 2 4 2" xfId="19912"/>
    <cellStyle name="20% - Accent4 4 2 3 2 2 4 2 2" xfId="19913"/>
    <cellStyle name="20% - Accent4 4 2 3 2 2 4 2 3" xfId="19914"/>
    <cellStyle name="20% - Accent4 4 2 3 2 2 4 3" xfId="19915"/>
    <cellStyle name="20% - Accent4 4 2 3 2 2 4 3 2" xfId="19916"/>
    <cellStyle name="20% - Accent4 4 2 3 2 2 4 4" xfId="19917"/>
    <cellStyle name="20% - Accent4 4 2 3 2 2 4 5" xfId="19918"/>
    <cellStyle name="20% - Accent4 4 2 3 2 2 5" xfId="19919"/>
    <cellStyle name="20% - Accent4 4 2 3 2 2 5 2" xfId="19920"/>
    <cellStyle name="20% - Accent4 4 2 3 2 2 5 3" xfId="19921"/>
    <cellStyle name="20% - Accent4 4 2 3 2 2 6" xfId="19922"/>
    <cellStyle name="20% - Accent4 4 2 3 2 2 6 2" xfId="19923"/>
    <cellStyle name="20% - Accent4 4 2 3 2 2 6 3" xfId="19924"/>
    <cellStyle name="20% - Accent4 4 2 3 2 2 7" xfId="19925"/>
    <cellStyle name="20% - Accent4 4 2 3 2 2 7 2" xfId="19926"/>
    <cellStyle name="20% - Accent4 4 2 3 2 2 8" xfId="19927"/>
    <cellStyle name="20% - Accent4 4 2 3 2 2 9" xfId="19928"/>
    <cellStyle name="20% - Accent4 4 2 3 2 3" xfId="1069"/>
    <cellStyle name="20% - Accent4 4 2 3 2 3 2" xfId="19929"/>
    <cellStyle name="20% - Accent4 4 2 3 2 3 2 2" xfId="19930"/>
    <cellStyle name="20% - Accent4 4 2 3 2 3 2 3" xfId="19931"/>
    <cellStyle name="20% - Accent4 4 2 3 2 3 3" xfId="19932"/>
    <cellStyle name="20% - Accent4 4 2 3 2 3 3 2" xfId="19933"/>
    <cellStyle name="20% - Accent4 4 2 3 2 3 3 3" xfId="19934"/>
    <cellStyle name="20% - Accent4 4 2 3 2 3 4" xfId="19935"/>
    <cellStyle name="20% - Accent4 4 2 3 2 3 4 2" xfId="19936"/>
    <cellStyle name="20% - Accent4 4 2 3 2 3 5" xfId="19937"/>
    <cellStyle name="20% - Accent4 4 2 3 2 3 6" xfId="19938"/>
    <cellStyle name="20% - Accent4 4 2 3 2 4" xfId="14444"/>
    <cellStyle name="20% - Accent4 4 2 3 2 4 2" xfId="19939"/>
    <cellStyle name="20% - Accent4 4 2 3 2 4 2 2" xfId="19940"/>
    <cellStyle name="20% - Accent4 4 2 3 2 4 2 3" xfId="19941"/>
    <cellStyle name="20% - Accent4 4 2 3 2 4 3" xfId="19942"/>
    <cellStyle name="20% - Accent4 4 2 3 2 4 3 2" xfId="19943"/>
    <cellStyle name="20% - Accent4 4 2 3 2 4 3 3" xfId="19944"/>
    <cellStyle name="20% - Accent4 4 2 3 2 4 4" xfId="19945"/>
    <cellStyle name="20% - Accent4 4 2 3 2 4 4 2" xfId="19946"/>
    <cellStyle name="20% - Accent4 4 2 3 2 4 5" xfId="19947"/>
    <cellStyle name="20% - Accent4 4 2 3 2 4 6" xfId="19948"/>
    <cellStyle name="20% - Accent4 4 2 3 2 5" xfId="19949"/>
    <cellStyle name="20% - Accent4 4 2 3 2 5 2" xfId="19950"/>
    <cellStyle name="20% - Accent4 4 2 3 2 5 2 2" xfId="19951"/>
    <cellStyle name="20% - Accent4 4 2 3 2 5 2 3" xfId="19952"/>
    <cellStyle name="20% - Accent4 4 2 3 2 5 3" xfId="19953"/>
    <cellStyle name="20% - Accent4 4 2 3 2 5 3 2" xfId="19954"/>
    <cellStyle name="20% - Accent4 4 2 3 2 5 4" xfId="19955"/>
    <cellStyle name="20% - Accent4 4 2 3 2 5 5" xfId="19956"/>
    <cellStyle name="20% - Accent4 4 2 3 2 6" xfId="19957"/>
    <cellStyle name="20% - Accent4 4 2 3 2 6 2" xfId="19958"/>
    <cellStyle name="20% - Accent4 4 2 3 2 6 3" xfId="19959"/>
    <cellStyle name="20% - Accent4 4 2 3 2 7" xfId="19960"/>
    <cellStyle name="20% - Accent4 4 2 3 2 7 2" xfId="19961"/>
    <cellStyle name="20% - Accent4 4 2 3 2 7 3" xfId="19962"/>
    <cellStyle name="20% - Accent4 4 2 3 2 8" xfId="19963"/>
    <cellStyle name="20% - Accent4 4 2 3 2 8 2" xfId="19964"/>
    <cellStyle name="20% - Accent4 4 2 3 2 9" xfId="19965"/>
    <cellStyle name="20% - Accent4 4 2 3 3" xfId="1070"/>
    <cellStyle name="20% - Accent4 4 2 3 3 2" xfId="1071"/>
    <cellStyle name="20% - Accent4 4 2 3 3 2 2" xfId="19966"/>
    <cellStyle name="20% - Accent4 4 2 3 3 2 2 2" xfId="19967"/>
    <cellStyle name="20% - Accent4 4 2 3 3 2 2 3" xfId="19968"/>
    <cellStyle name="20% - Accent4 4 2 3 3 2 3" xfId="19969"/>
    <cellStyle name="20% - Accent4 4 2 3 3 2 3 2" xfId="19970"/>
    <cellStyle name="20% - Accent4 4 2 3 3 2 3 3" xfId="19971"/>
    <cellStyle name="20% - Accent4 4 2 3 3 2 4" xfId="19972"/>
    <cellStyle name="20% - Accent4 4 2 3 3 2 4 2" xfId="19973"/>
    <cellStyle name="20% - Accent4 4 2 3 3 2 5" xfId="19974"/>
    <cellStyle name="20% - Accent4 4 2 3 3 2 6" xfId="19975"/>
    <cellStyle name="20% - Accent4 4 2 3 3 3" xfId="19976"/>
    <cellStyle name="20% - Accent4 4 2 3 3 3 2" xfId="19977"/>
    <cellStyle name="20% - Accent4 4 2 3 3 3 2 2" xfId="19978"/>
    <cellStyle name="20% - Accent4 4 2 3 3 3 2 3" xfId="19979"/>
    <cellStyle name="20% - Accent4 4 2 3 3 3 3" xfId="19980"/>
    <cellStyle name="20% - Accent4 4 2 3 3 3 3 2" xfId="19981"/>
    <cellStyle name="20% - Accent4 4 2 3 3 3 3 3" xfId="19982"/>
    <cellStyle name="20% - Accent4 4 2 3 3 3 4" xfId="19983"/>
    <cellStyle name="20% - Accent4 4 2 3 3 3 4 2" xfId="19984"/>
    <cellStyle name="20% - Accent4 4 2 3 3 3 5" xfId="19985"/>
    <cellStyle name="20% - Accent4 4 2 3 3 3 6" xfId="19986"/>
    <cellStyle name="20% - Accent4 4 2 3 3 4" xfId="19987"/>
    <cellStyle name="20% - Accent4 4 2 3 3 4 2" xfId="19988"/>
    <cellStyle name="20% - Accent4 4 2 3 3 4 2 2" xfId="19989"/>
    <cellStyle name="20% - Accent4 4 2 3 3 4 2 3" xfId="19990"/>
    <cellStyle name="20% - Accent4 4 2 3 3 4 3" xfId="19991"/>
    <cellStyle name="20% - Accent4 4 2 3 3 4 3 2" xfId="19992"/>
    <cellStyle name="20% - Accent4 4 2 3 3 4 4" xfId="19993"/>
    <cellStyle name="20% - Accent4 4 2 3 3 4 5" xfId="19994"/>
    <cellStyle name="20% - Accent4 4 2 3 3 5" xfId="19995"/>
    <cellStyle name="20% - Accent4 4 2 3 3 5 2" xfId="19996"/>
    <cellStyle name="20% - Accent4 4 2 3 3 5 3" xfId="19997"/>
    <cellStyle name="20% - Accent4 4 2 3 3 6" xfId="19998"/>
    <cellStyle name="20% - Accent4 4 2 3 3 6 2" xfId="19999"/>
    <cellStyle name="20% - Accent4 4 2 3 3 6 3" xfId="20000"/>
    <cellStyle name="20% - Accent4 4 2 3 3 7" xfId="20001"/>
    <cellStyle name="20% - Accent4 4 2 3 3 7 2" xfId="20002"/>
    <cellStyle name="20% - Accent4 4 2 3 3 8" xfId="20003"/>
    <cellStyle name="20% - Accent4 4 2 3 3 9" xfId="20004"/>
    <cellStyle name="20% - Accent4 4 2 3 4" xfId="1072"/>
    <cellStyle name="20% - Accent4 4 2 3 4 2" xfId="20005"/>
    <cellStyle name="20% - Accent4 4 2 3 4 2 2" xfId="20006"/>
    <cellStyle name="20% - Accent4 4 2 3 4 2 2 2" xfId="20007"/>
    <cellStyle name="20% - Accent4 4 2 3 4 2 2 3" xfId="20008"/>
    <cellStyle name="20% - Accent4 4 2 3 4 2 3" xfId="20009"/>
    <cellStyle name="20% - Accent4 4 2 3 4 2 3 2" xfId="20010"/>
    <cellStyle name="20% - Accent4 4 2 3 4 2 3 3" xfId="20011"/>
    <cellStyle name="20% - Accent4 4 2 3 4 2 4" xfId="20012"/>
    <cellStyle name="20% - Accent4 4 2 3 4 2 4 2" xfId="20013"/>
    <cellStyle name="20% - Accent4 4 2 3 4 2 5" xfId="20014"/>
    <cellStyle name="20% - Accent4 4 2 3 4 2 6" xfId="20015"/>
    <cellStyle name="20% - Accent4 4 2 3 4 3" xfId="20016"/>
    <cellStyle name="20% - Accent4 4 2 3 4 3 2" xfId="20017"/>
    <cellStyle name="20% - Accent4 4 2 3 4 3 2 2" xfId="20018"/>
    <cellStyle name="20% - Accent4 4 2 3 4 3 2 3" xfId="20019"/>
    <cellStyle name="20% - Accent4 4 2 3 4 3 3" xfId="20020"/>
    <cellStyle name="20% - Accent4 4 2 3 4 3 3 2" xfId="20021"/>
    <cellStyle name="20% - Accent4 4 2 3 4 3 3 3" xfId="20022"/>
    <cellStyle name="20% - Accent4 4 2 3 4 3 4" xfId="20023"/>
    <cellStyle name="20% - Accent4 4 2 3 4 3 4 2" xfId="20024"/>
    <cellStyle name="20% - Accent4 4 2 3 4 3 5" xfId="20025"/>
    <cellStyle name="20% - Accent4 4 2 3 4 3 6" xfId="20026"/>
    <cellStyle name="20% - Accent4 4 2 3 4 4" xfId="20027"/>
    <cellStyle name="20% - Accent4 4 2 3 4 4 2" xfId="20028"/>
    <cellStyle name="20% - Accent4 4 2 3 4 4 2 2" xfId="20029"/>
    <cellStyle name="20% - Accent4 4 2 3 4 4 2 3" xfId="20030"/>
    <cellStyle name="20% - Accent4 4 2 3 4 4 3" xfId="20031"/>
    <cellStyle name="20% - Accent4 4 2 3 4 4 3 2" xfId="20032"/>
    <cellStyle name="20% - Accent4 4 2 3 4 4 4" xfId="20033"/>
    <cellStyle name="20% - Accent4 4 2 3 4 4 5" xfId="20034"/>
    <cellStyle name="20% - Accent4 4 2 3 4 5" xfId="20035"/>
    <cellStyle name="20% - Accent4 4 2 3 4 5 2" xfId="20036"/>
    <cellStyle name="20% - Accent4 4 2 3 4 5 3" xfId="20037"/>
    <cellStyle name="20% - Accent4 4 2 3 4 6" xfId="20038"/>
    <cellStyle name="20% - Accent4 4 2 3 4 6 2" xfId="20039"/>
    <cellStyle name="20% - Accent4 4 2 3 4 6 3" xfId="20040"/>
    <cellStyle name="20% - Accent4 4 2 3 4 7" xfId="20041"/>
    <cellStyle name="20% - Accent4 4 2 3 4 7 2" xfId="20042"/>
    <cellStyle name="20% - Accent4 4 2 3 4 8" xfId="20043"/>
    <cellStyle name="20% - Accent4 4 2 3 4 9" xfId="20044"/>
    <cellStyle name="20% - Accent4 4 2 3 5" xfId="1073"/>
    <cellStyle name="20% - Accent4 4 2 3 5 2" xfId="20045"/>
    <cellStyle name="20% - Accent4 4 2 3 5 2 2" xfId="20046"/>
    <cellStyle name="20% - Accent4 4 2 3 5 2 3" xfId="20047"/>
    <cellStyle name="20% - Accent4 4 2 3 5 3" xfId="20048"/>
    <cellStyle name="20% - Accent4 4 2 3 5 3 2" xfId="20049"/>
    <cellStyle name="20% - Accent4 4 2 3 5 3 3" xfId="20050"/>
    <cellStyle name="20% - Accent4 4 2 3 5 4" xfId="20051"/>
    <cellStyle name="20% - Accent4 4 2 3 5 4 2" xfId="20052"/>
    <cellStyle name="20% - Accent4 4 2 3 5 5" xfId="20053"/>
    <cellStyle name="20% - Accent4 4 2 3 5 6" xfId="20054"/>
    <cellStyle name="20% - Accent4 4 2 3 6" xfId="14445"/>
    <cellStyle name="20% - Accent4 4 2 3 6 2" xfId="20055"/>
    <cellStyle name="20% - Accent4 4 2 3 6 2 2" xfId="20056"/>
    <cellStyle name="20% - Accent4 4 2 3 6 2 3" xfId="20057"/>
    <cellStyle name="20% - Accent4 4 2 3 6 3" xfId="20058"/>
    <cellStyle name="20% - Accent4 4 2 3 6 3 2" xfId="20059"/>
    <cellStyle name="20% - Accent4 4 2 3 6 3 3" xfId="20060"/>
    <cellStyle name="20% - Accent4 4 2 3 6 4" xfId="20061"/>
    <cellStyle name="20% - Accent4 4 2 3 6 4 2" xfId="20062"/>
    <cellStyle name="20% - Accent4 4 2 3 6 5" xfId="20063"/>
    <cellStyle name="20% - Accent4 4 2 3 6 6" xfId="20064"/>
    <cellStyle name="20% - Accent4 4 2 3 7" xfId="20065"/>
    <cellStyle name="20% - Accent4 4 2 3 7 2" xfId="20066"/>
    <cellStyle name="20% - Accent4 4 2 3 7 2 2" xfId="20067"/>
    <cellStyle name="20% - Accent4 4 2 3 7 2 3" xfId="20068"/>
    <cellStyle name="20% - Accent4 4 2 3 7 3" xfId="20069"/>
    <cellStyle name="20% - Accent4 4 2 3 7 3 2" xfId="20070"/>
    <cellStyle name="20% - Accent4 4 2 3 7 4" xfId="20071"/>
    <cellStyle name="20% - Accent4 4 2 3 7 5" xfId="20072"/>
    <cellStyle name="20% - Accent4 4 2 3 8" xfId="20073"/>
    <cellStyle name="20% - Accent4 4 2 3 8 2" xfId="20074"/>
    <cellStyle name="20% - Accent4 4 2 3 8 3" xfId="20075"/>
    <cellStyle name="20% - Accent4 4 2 3 9" xfId="20076"/>
    <cellStyle name="20% - Accent4 4 2 3 9 2" xfId="20077"/>
    <cellStyle name="20% - Accent4 4 2 3 9 3" xfId="20078"/>
    <cellStyle name="20% - Accent4 4 2 4" xfId="1074"/>
    <cellStyle name="20% - Accent4 4 2 4 10" xfId="20079"/>
    <cellStyle name="20% - Accent4 4 2 4 2" xfId="1075"/>
    <cellStyle name="20% - Accent4 4 2 4 2 2" xfId="1076"/>
    <cellStyle name="20% - Accent4 4 2 4 2 2 2" xfId="20080"/>
    <cellStyle name="20% - Accent4 4 2 4 2 2 2 2" xfId="20081"/>
    <cellStyle name="20% - Accent4 4 2 4 2 2 2 3" xfId="20082"/>
    <cellStyle name="20% - Accent4 4 2 4 2 2 3" xfId="20083"/>
    <cellStyle name="20% - Accent4 4 2 4 2 2 3 2" xfId="20084"/>
    <cellStyle name="20% - Accent4 4 2 4 2 2 3 3" xfId="20085"/>
    <cellStyle name="20% - Accent4 4 2 4 2 2 4" xfId="20086"/>
    <cellStyle name="20% - Accent4 4 2 4 2 2 4 2" xfId="20087"/>
    <cellStyle name="20% - Accent4 4 2 4 2 2 5" xfId="20088"/>
    <cellStyle name="20% - Accent4 4 2 4 2 2 6" xfId="20089"/>
    <cellStyle name="20% - Accent4 4 2 4 2 3" xfId="20090"/>
    <cellStyle name="20% - Accent4 4 2 4 2 3 2" xfId="20091"/>
    <cellStyle name="20% - Accent4 4 2 4 2 3 2 2" xfId="20092"/>
    <cellStyle name="20% - Accent4 4 2 4 2 3 2 3" xfId="20093"/>
    <cellStyle name="20% - Accent4 4 2 4 2 3 3" xfId="20094"/>
    <cellStyle name="20% - Accent4 4 2 4 2 3 3 2" xfId="20095"/>
    <cellStyle name="20% - Accent4 4 2 4 2 3 3 3" xfId="20096"/>
    <cellStyle name="20% - Accent4 4 2 4 2 3 4" xfId="20097"/>
    <cellStyle name="20% - Accent4 4 2 4 2 3 4 2" xfId="20098"/>
    <cellStyle name="20% - Accent4 4 2 4 2 3 5" xfId="20099"/>
    <cellStyle name="20% - Accent4 4 2 4 2 3 6" xfId="20100"/>
    <cellStyle name="20% - Accent4 4 2 4 2 4" xfId="20101"/>
    <cellStyle name="20% - Accent4 4 2 4 2 4 2" xfId="20102"/>
    <cellStyle name="20% - Accent4 4 2 4 2 4 2 2" xfId="20103"/>
    <cellStyle name="20% - Accent4 4 2 4 2 4 2 3" xfId="20104"/>
    <cellStyle name="20% - Accent4 4 2 4 2 4 3" xfId="20105"/>
    <cellStyle name="20% - Accent4 4 2 4 2 4 3 2" xfId="20106"/>
    <cellStyle name="20% - Accent4 4 2 4 2 4 4" xfId="20107"/>
    <cellStyle name="20% - Accent4 4 2 4 2 4 5" xfId="20108"/>
    <cellStyle name="20% - Accent4 4 2 4 2 5" xfId="20109"/>
    <cellStyle name="20% - Accent4 4 2 4 2 5 2" xfId="20110"/>
    <cellStyle name="20% - Accent4 4 2 4 2 5 3" xfId="20111"/>
    <cellStyle name="20% - Accent4 4 2 4 2 6" xfId="20112"/>
    <cellStyle name="20% - Accent4 4 2 4 2 6 2" xfId="20113"/>
    <cellStyle name="20% - Accent4 4 2 4 2 6 3" xfId="20114"/>
    <cellStyle name="20% - Accent4 4 2 4 2 7" xfId="20115"/>
    <cellStyle name="20% - Accent4 4 2 4 2 7 2" xfId="20116"/>
    <cellStyle name="20% - Accent4 4 2 4 2 8" xfId="20117"/>
    <cellStyle name="20% - Accent4 4 2 4 2 9" xfId="20118"/>
    <cellStyle name="20% - Accent4 4 2 4 3" xfId="1077"/>
    <cellStyle name="20% - Accent4 4 2 4 3 2" xfId="20119"/>
    <cellStyle name="20% - Accent4 4 2 4 3 2 2" xfId="20120"/>
    <cellStyle name="20% - Accent4 4 2 4 3 2 3" xfId="20121"/>
    <cellStyle name="20% - Accent4 4 2 4 3 3" xfId="20122"/>
    <cellStyle name="20% - Accent4 4 2 4 3 3 2" xfId="20123"/>
    <cellStyle name="20% - Accent4 4 2 4 3 3 3" xfId="20124"/>
    <cellStyle name="20% - Accent4 4 2 4 3 4" xfId="20125"/>
    <cellStyle name="20% - Accent4 4 2 4 3 4 2" xfId="20126"/>
    <cellStyle name="20% - Accent4 4 2 4 3 5" xfId="20127"/>
    <cellStyle name="20% - Accent4 4 2 4 3 6" xfId="20128"/>
    <cellStyle name="20% - Accent4 4 2 4 4" xfId="1078"/>
    <cellStyle name="20% - Accent4 4 2 4 4 2" xfId="20129"/>
    <cellStyle name="20% - Accent4 4 2 4 4 2 2" xfId="20130"/>
    <cellStyle name="20% - Accent4 4 2 4 4 2 3" xfId="20131"/>
    <cellStyle name="20% - Accent4 4 2 4 4 3" xfId="20132"/>
    <cellStyle name="20% - Accent4 4 2 4 4 3 2" xfId="20133"/>
    <cellStyle name="20% - Accent4 4 2 4 4 3 3" xfId="20134"/>
    <cellStyle name="20% - Accent4 4 2 4 4 4" xfId="20135"/>
    <cellStyle name="20% - Accent4 4 2 4 4 4 2" xfId="20136"/>
    <cellStyle name="20% - Accent4 4 2 4 4 5" xfId="20137"/>
    <cellStyle name="20% - Accent4 4 2 4 4 6" xfId="20138"/>
    <cellStyle name="20% - Accent4 4 2 4 5" xfId="20139"/>
    <cellStyle name="20% - Accent4 4 2 4 5 2" xfId="20140"/>
    <cellStyle name="20% - Accent4 4 2 4 5 2 2" xfId="20141"/>
    <cellStyle name="20% - Accent4 4 2 4 5 2 3" xfId="20142"/>
    <cellStyle name="20% - Accent4 4 2 4 5 3" xfId="20143"/>
    <cellStyle name="20% - Accent4 4 2 4 5 3 2" xfId="20144"/>
    <cellStyle name="20% - Accent4 4 2 4 5 4" xfId="20145"/>
    <cellStyle name="20% - Accent4 4 2 4 5 5" xfId="20146"/>
    <cellStyle name="20% - Accent4 4 2 4 6" xfId="20147"/>
    <cellStyle name="20% - Accent4 4 2 4 6 2" xfId="20148"/>
    <cellStyle name="20% - Accent4 4 2 4 6 3" xfId="20149"/>
    <cellStyle name="20% - Accent4 4 2 4 7" xfId="20150"/>
    <cellStyle name="20% - Accent4 4 2 4 7 2" xfId="20151"/>
    <cellStyle name="20% - Accent4 4 2 4 7 3" xfId="20152"/>
    <cellStyle name="20% - Accent4 4 2 4 8" xfId="20153"/>
    <cellStyle name="20% - Accent4 4 2 4 8 2" xfId="20154"/>
    <cellStyle name="20% - Accent4 4 2 4 9" xfId="20155"/>
    <cellStyle name="20% - Accent4 4 2 5" xfId="1079"/>
    <cellStyle name="20% - Accent4 4 2 5 2" xfId="1080"/>
    <cellStyle name="20% - Accent4 4 2 5 2 2" xfId="20156"/>
    <cellStyle name="20% - Accent4 4 2 5 2 2 2" xfId="20157"/>
    <cellStyle name="20% - Accent4 4 2 5 2 2 3" xfId="20158"/>
    <cellStyle name="20% - Accent4 4 2 5 2 3" xfId="20159"/>
    <cellStyle name="20% - Accent4 4 2 5 2 3 2" xfId="20160"/>
    <cellStyle name="20% - Accent4 4 2 5 2 3 3" xfId="20161"/>
    <cellStyle name="20% - Accent4 4 2 5 2 4" xfId="20162"/>
    <cellStyle name="20% - Accent4 4 2 5 2 4 2" xfId="20163"/>
    <cellStyle name="20% - Accent4 4 2 5 2 5" xfId="20164"/>
    <cellStyle name="20% - Accent4 4 2 5 2 6" xfId="20165"/>
    <cellStyle name="20% - Accent4 4 2 5 3" xfId="20166"/>
    <cellStyle name="20% - Accent4 4 2 5 3 2" xfId="20167"/>
    <cellStyle name="20% - Accent4 4 2 5 3 2 2" xfId="20168"/>
    <cellStyle name="20% - Accent4 4 2 5 3 2 3" xfId="20169"/>
    <cellStyle name="20% - Accent4 4 2 5 3 3" xfId="20170"/>
    <cellStyle name="20% - Accent4 4 2 5 3 3 2" xfId="20171"/>
    <cellStyle name="20% - Accent4 4 2 5 3 3 3" xfId="20172"/>
    <cellStyle name="20% - Accent4 4 2 5 3 4" xfId="20173"/>
    <cellStyle name="20% - Accent4 4 2 5 3 4 2" xfId="20174"/>
    <cellStyle name="20% - Accent4 4 2 5 3 5" xfId="20175"/>
    <cellStyle name="20% - Accent4 4 2 5 3 6" xfId="20176"/>
    <cellStyle name="20% - Accent4 4 2 5 4" xfId="20177"/>
    <cellStyle name="20% - Accent4 4 2 5 4 2" xfId="20178"/>
    <cellStyle name="20% - Accent4 4 2 5 4 2 2" xfId="20179"/>
    <cellStyle name="20% - Accent4 4 2 5 4 2 3" xfId="20180"/>
    <cellStyle name="20% - Accent4 4 2 5 4 3" xfId="20181"/>
    <cellStyle name="20% - Accent4 4 2 5 4 3 2" xfId="20182"/>
    <cellStyle name="20% - Accent4 4 2 5 4 4" xfId="20183"/>
    <cellStyle name="20% - Accent4 4 2 5 4 5" xfId="20184"/>
    <cellStyle name="20% - Accent4 4 2 5 5" xfId="20185"/>
    <cellStyle name="20% - Accent4 4 2 5 5 2" xfId="20186"/>
    <cellStyle name="20% - Accent4 4 2 5 5 3" xfId="20187"/>
    <cellStyle name="20% - Accent4 4 2 5 6" xfId="20188"/>
    <cellStyle name="20% - Accent4 4 2 5 6 2" xfId="20189"/>
    <cellStyle name="20% - Accent4 4 2 5 6 3" xfId="20190"/>
    <cellStyle name="20% - Accent4 4 2 5 7" xfId="20191"/>
    <cellStyle name="20% - Accent4 4 2 5 7 2" xfId="20192"/>
    <cellStyle name="20% - Accent4 4 2 5 8" xfId="20193"/>
    <cellStyle name="20% - Accent4 4 2 5 9" xfId="20194"/>
    <cellStyle name="20% - Accent4 4 2 6" xfId="1081"/>
    <cellStyle name="20% - Accent4 4 2 6 2" xfId="20195"/>
    <cellStyle name="20% - Accent4 4 2 6 2 2" xfId="20196"/>
    <cellStyle name="20% - Accent4 4 2 6 2 2 2" xfId="20197"/>
    <cellStyle name="20% - Accent4 4 2 6 2 2 3" xfId="20198"/>
    <cellStyle name="20% - Accent4 4 2 6 2 3" xfId="20199"/>
    <cellStyle name="20% - Accent4 4 2 6 2 3 2" xfId="20200"/>
    <cellStyle name="20% - Accent4 4 2 6 2 3 3" xfId="20201"/>
    <cellStyle name="20% - Accent4 4 2 6 2 4" xfId="20202"/>
    <cellStyle name="20% - Accent4 4 2 6 2 4 2" xfId="20203"/>
    <cellStyle name="20% - Accent4 4 2 6 2 5" xfId="20204"/>
    <cellStyle name="20% - Accent4 4 2 6 2 6" xfId="20205"/>
    <cellStyle name="20% - Accent4 4 2 6 3" xfId="20206"/>
    <cellStyle name="20% - Accent4 4 2 6 3 2" xfId="20207"/>
    <cellStyle name="20% - Accent4 4 2 6 3 2 2" xfId="20208"/>
    <cellStyle name="20% - Accent4 4 2 6 3 2 3" xfId="20209"/>
    <cellStyle name="20% - Accent4 4 2 6 3 3" xfId="20210"/>
    <cellStyle name="20% - Accent4 4 2 6 3 3 2" xfId="20211"/>
    <cellStyle name="20% - Accent4 4 2 6 3 3 3" xfId="20212"/>
    <cellStyle name="20% - Accent4 4 2 6 3 4" xfId="20213"/>
    <cellStyle name="20% - Accent4 4 2 6 3 4 2" xfId="20214"/>
    <cellStyle name="20% - Accent4 4 2 6 3 5" xfId="20215"/>
    <cellStyle name="20% - Accent4 4 2 6 3 6" xfId="20216"/>
    <cellStyle name="20% - Accent4 4 2 6 4" xfId="20217"/>
    <cellStyle name="20% - Accent4 4 2 6 4 2" xfId="20218"/>
    <cellStyle name="20% - Accent4 4 2 6 4 2 2" xfId="20219"/>
    <cellStyle name="20% - Accent4 4 2 6 4 2 3" xfId="20220"/>
    <cellStyle name="20% - Accent4 4 2 6 4 3" xfId="20221"/>
    <cellStyle name="20% - Accent4 4 2 6 4 3 2" xfId="20222"/>
    <cellStyle name="20% - Accent4 4 2 6 4 4" xfId="20223"/>
    <cellStyle name="20% - Accent4 4 2 6 4 5" xfId="20224"/>
    <cellStyle name="20% - Accent4 4 2 6 5" xfId="20225"/>
    <cellStyle name="20% - Accent4 4 2 6 5 2" xfId="20226"/>
    <cellStyle name="20% - Accent4 4 2 6 5 3" xfId="20227"/>
    <cellStyle name="20% - Accent4 4 2 6 6" xfId="20228"/>
    <cellStyle name="20% - Accent4 4 2 6 6 2" xfId="20229"/>
    <cellStyle name="20% - Accent4 4 2 6 6 3" xfId="20230"/>
    <cellStyle name="20% - Accent4 4 2 6 7" xfId="20231"/>
    <cellStyle name="20% - Accent4 4 2 6 7 2" xfId="20232"/>
    <cellStyle name="20% - Accent4 4 2 6 8" xfId="20233"/>
    <cellStyle name="20% - Accent4 4 2 6 9" xfId="20234"/>
    <cellStyle name="20% - Accent4 4 2 7" xfId="1082"/>
    <cellStyle name="20% - Accent4 4 2 7 2" xfId="20235"/>
    <cellStyle name="20% - Accent4 4 2 7 2 2" xfId="20236"/>
    <cellStyle name="20% - Accent4 4 2 7 2 3" xfId="20237"/>
    <cellStyle name="20% - Accent4 4 2 7 3" xfId="20238"/>
    <cellStyle name="20% - Accent4 4 2 7 3 2" xfId="20239"/>
    <cellStyle name="20% - Accent4 4 2 7 3 3" xfId="20240"/>
    <cellStyle name="20% - Accent4 4 2 7 4" xfId="20241"/>
    <cellStyle name="20% - Accent4 4 2 7 4 2" xfId="20242"/>
    <cellStyle name="20% - Accent4 4 2 7 5" xfId="20243"/>
    <cellStyle name="20% - Accent4 4 2 7 6" xfId="20244"/>
    <cellStyle name="20% - Accent4 4 2 8" xfId="1083"/>
    <cellStyle name="20% - Accent4 4 2 8 2" xfId="20245"/>
    <cellStyle name="20% - Accent4 4 2 8 2 2" xfId="20246"/>
    <cellStyle name="20% - Accent4 4 2 8 2 3" xfId="20247"/>
    <cellStyle name="20% - Accent4 4 2 8 3" xfId="20248"/>
    <cellStyle name="20% - Accent4 4 2 8 3 2" xfId="20249"/>
    <cellStyle name="20% - Accent4 4 2 8 3 3" xfId="20250"/>
    <cellStyle name="20% - Accent4 4 2 8 4" xfId="20251"/>
    <cellStyle name="20% - Accent4 4 2 8 4 2" xfId="20252"/>
    <cellStyle name="20% - Accent4 4 2 8 5" xfId="20253"/>
    <cellStyle name="20% - Accent4 4 2 8 6" xfId="20254"/>
    <cellStyle name="20% - Accent4 4 2 9" xfId="1084"/>
    <cellStyle name="20% - Accent4 4 2 9 2" xfId="20255"/>
    <cellStyle name="20% - Accent4 4 2 9 2 2" xfId="20256"/>
    <cellStyle name="20% - Accent4 4 2 9 2 3" xfId="20257"/>
    <cellStyle name="20% - Accent4 4 2 9 3" xfId="20258"/>
    <cellStyle name="20% - Accent4 4 2 9 3 2" xfId="20259"/>
    <cellStyle name="20% - Accent4 4 2 9 4" xfId="20260"/>
    <cellStyle name="20% - Accent4 4 2 9 5" xfId="20261"/>
    <cellStyle name="20% - Accent4 4 3" xfId="1085"/>
    <cellStyle name="20% - Accent4 4 3 10" xfId="20262"/>
    <cellStyle name="20% - Accent4 4 3 10 2" xfId="20263"/>
    <cellStyle name="20% - Accent4 4 3 10 3" xfId="20264"/>
    <cellStyle name="20% - Accent4 4 3 11" xfId="20265"/>
    <cellStyle name="20% - Accent4 4 3 11 2" xfId="20266"/>
    <cellStyle name="20% - Accent4 4 3 12" xfId="20267"/>
    <cellStyle name="20% - Accent4 4 3 13" xfId="20268"/>
    <cellStyle name="20% - Accent4 4 3 14" xfId="20269"/>
    <cellStyle name="20% - Accent4 4 3 2" xfId="1086"/>
    <cellStyle name="20% - Accent4 4 3 2 10" xfId="20270"/>
    <cellStyle name="20% - Accent4 4 3 2 10 2" xfId="20271"/>
    <cellStyle name="20% - Accent4 4 3 2 11" xfId="20272"/>
    <cellStyle name="20% - Accent4 4 3 2 12" xfId="20273"/>
    <cellStyle name="20% - Accent4 4 3 2 2" xfId="1087"/>
    <cellStyle name="20% - Accent4 4 3 2 2 10" xfId="20274"/>
    <cellStyle name="20% - Accent4 4 3 2 2 2" xfId="1088"/>
    <cellStyle name="20% - Accent4 4 3 2 2 2 2" xfId="1089"/>
    <cellStyle name="20% - Accent4 4 3 2 2 2 2 2" xfId="20275"/>
    <cellStyle name="20% - Accent4 4 3 2 2 2 2 2 2" xfId="20276"/>
    <cellStyle name="20% - Accent4 4 3 2 2 2 2 2 3" xfId="20277"/>
    <cellStyle name="20% - Accent4 4 3 2 2 2 2 3" xfId="20278"/>
    <cellStyle name="20% - Accent4 4 3 2 2 2 2 3 2" xfId="20279"/>
    <cellStyle name="20% - Accent4 4 3 2 2 2 2 3 3" xfId="20280"/>
    <cellStyle name="20% - Accent4 4 3 2 2 2 2 4" xfId="20281"/>
    <cellStyle name="20% - Accent4 4 3 2 2 2 2 4 2" xfId="20282"/>
    <cellStyle name="20% - Accent4 4 3 2 2 2 2 5" xfId="20283"/>
    <cellStyle name="20% - Accent4 4 3 2 2 2 2 6" xfId="20284"/>
    <cellStyle name="20% - Accent4 4 3 2 2 2 3" xfId="14446"/>
    <cellStyle name="20% - Accent4 4 3 2 2 2 3 2" xfId="20285"/>
    <cellStyle name="20% - Accent4 4 3 2 2 2 3 2 2" xfId="20286"/>
    <cellStyle name="20% - Accent4 4 3 2 2 2 3 2 3" xfId="20287"/>
    <cellStyle name="20% - Accent4 4 3 2 2 2 3 3" xfId="20288"/>
    <cellStyle name="20% - Accent4 4 3 2 2 2 3 3 2" xfId="20289"/>
    <cellStyle name="20% - Accent4 4 3 2 2 2 3 3 3" xfId="20290"/>
    <cellStyle name="20% - Accent4 4 3 2 2 2 3 4" xfId="20291"/>
    <cellStyle name="20% - Accent4 4 3 2 2 2 3 4 2" xfId="20292"/>
    <cellStyle name="20% - Accent4 4 3 2 2 2 3 5" xfId="20293"/>
    <cellStyle name="20% - Accent4 4 3 2 2 2 3 6" xfId="20294"/>
    <cellStyle name="20% - Accent4 4 3 2 2 2 4" xfId="20295"/>
    <cellStyle name="20% - Accent4 4 3 2 2 2 4 2" xfId="20296"/>
    <cellStyle name="20% - Accent4 4 3 2 2 2 4 2 2" xfId="20297"/>
    <cellStyle name="20% - Accent4 4 3 2 2 2 4 2 3" xfId="20298"/>
    <cellStyle name="20% - Accent4 4 3 2 2 2 4 3" xfId="20299"/>
    <cellStyle name="20% - Accent4 4 3 2 2 2 4 3 2" xfId="20300"/>
    <cellStyle name="20% - Accent4 4 3 2 2 2 4 4" xfId="20301"/>
    <cellStyle name="20% - Accent4 4 3 2 2 2 4 5" xfId="20302"/>
    <cellStyle name="20% - Accent4 4 3 2 2 2 5" xfId="20303"/>
    <cellStyle name="20% - Accent4 4 3 2 2 2 5 2" xfId="20304"/>
    <cellStyle name="20% - Accent4 4 3 2 2 2 5 3" xfId="20305"/>
    <cellStyle name="20% - Accent4 4 3 2 2 2 6" xfId="20306"/>
    <cellStyle name="20% - Accent4 4 3 2 2 2 6 2" xfId="20307"/>
    <cellStyle name="20% - Accent4 4 3 2 2 2 6 3" xfId="20308"/>
    <cellStyle name="20% - Accent4 4 3 2 2 2 7" xfId="20309"/>
    <cellStyle name="20% - Accent4 4 3 2 2 2 7 2" xfId="20310"/>
    <cellStyle name="20% - Accent4 4 3 2 2 2 8" xfId="20311"/>
    <cellStyle name="20% - Accent4 4 3 2 2 2 9" xfId="20312"/>
    <cellStyle name="20% - Accent4 4 3 2 2 3" xfId="1090"/>
    <cellStyle name="20% - Accent4 4 3 2 2 3 2" xfId="20313"/>
    <cellStyle name="20% - Accent4 4 3 2 2 3 2 2" xfId="20314"/>
    <cellStyle name="20% - Accent4 4 3 2 2 3 2 3" xfId="20315"/>
    <cellStyle name="20% - Accent4 4 3 2 2 3 3" xfId="20316"/>
    <cellStyle name="20% - Accent4 4 3 2 2 3 3 2" xfId="20317"/>
    <cellStyle name="20% - Accent4 4 3 2 2 3 3 3" xfId="20318"/>
    <cellStyle name="20% - Accent4 4 3 2 2 3 4" xfId="20319"/>
    <cellStyle name="20% - Accent4 4 3 2 2 3 4 2" xfId="20320"/>
    <cellStyle name="20% - Accent4 4 3 2 2 3 5" xfId="20321"/>
    <cellStyle name="20% - Accent4 4 3 2 2 3 6" xfId="20322"/>
    <cellStyle name="20% - Accent4 4 3 2 2 4" xfId="1091"/>
    <cellStyle name="20% - Accent4 4 3 2 2 4 2" xfId="20323"/>
    <cellStyle name="20% - Accent4 4 3 2 2 4 2 2" xfId="20324"/>
    <cellStyle name="20% - Accent4 4 3 2 2 4 2 3" xfId="20325"/>
    <cellStyle name="20% - Accent4 4 3 2 2 4 3" xfId="20326"/>
    <cellStyle name="20% - Accent4 4 3 2 2 4 3 2" xfId="20327"/>
    <cellStyle name="20% - Accent4 4 3 2 2 4 3 3" xfId="20328"/>
    <cellStyle name="20% - Accent4 4 3 2 2 4 4" xfId="20329"/>
    <cellStyle name="20% - Accent4 4 3 2 2 4 4 2" xfId="20330"/>
    <cellStyle name="20% - Accent4 4 3 2 2 4 5" xfId="20331"/>
    <cellStyle name="20% - Accent4 4 3 2 2 4 6" xfId="20332"/>
    <cellStyle name="20% - Accent4 4 3 2 2 5" xfId="14447"/>
    <cellStyle name="20% - Accent4 4 3 2 2 5 2" xfId="20333"/>
    <cellStyle name="20% - Accent4 4 3 2 2 5 2 2" xfId="20334"/>
    <cellStyle name="20% - Accent4 4 3 2 2 5 2 3" xfId="20335"/>
    <cellStyle name="20% - Accent4 4 3 2 2 5 3" xfId="20336"/>
    <cellStyle name="20% - Accent4 4 3 2 2 5 3 2" xfId="20337"/>
    <cellStyle name="20% - Accent4 4 3 2 2 5 4" xfId="20338"/>
    <cellStyle name="20% - Accent4 4 3 2 2 5 5" xfId="20339"/>
    <cellStyle name="20% - Accent4 4 3 2 2 6" xfId="20340"/>
    <cellStyle name="20% - Accent4 4 3 2 2 6 2" xfId="20341"/>
    <cellStyle name="20% - Accent4 4 3 2 2 6 3" xfId="20342"/>
    <cellStyle name="20% - Accent4 4 3 2 2 7" xfId="20343"/>
    <cellStyle name="20% - Accent4 4 3 2 2 7 2" xfId="20344"/>
    <cellStyle name="20% - Accent4 4 3 2 2 7 3" xfId="20345"/>
    <cellStyle name="20% - Accent4 4 3 2 2 8" xfId="20346"/>
    <cellStyle name="20% - Accent4 4 3 2 2 8 2" xfId="20347"/>
    <cellStyle name="20% - Accent4 4 3 2 2 9" xfId="20348"/>
    <cellStyle name="20% - Accent4 4 3 2 3" xfId="1092"/>
    <cellStyle name="20% - Accent4 4 3 2 3 2" xfId="1093"/>
    <cellStyle name="20% - Accent4 4 3 2 3 2 2" xfId="20349"/>
    <cellStyle name="20% - Accent4 4 3 2 3 2 2 2" xfId="20350"/>
    <cellStyle name="20% - Accent4 4 3 2 3 2 2 3" xfId="20351"/>
    <cellStyle name="20% - Accent4 4 3 2 3 2 3" xfId="20352"/>
    <cellStyle name="20% - Accent4 4 3 2 3 2 3 2" xfId="20353"/>
    <cellStyle name="20% - Accent4 4 3 2 3 2 3 3" xfId="20354"/>
    <cellStyle name="20% - Accent4 4 3 2 3 2 4" xfId="20355"/>
    <cellStyle name="20% - Accent4 4 3 2 3 2 4 2" xfId="20356"/>
    <cellStyle name="20% - Accent4 4 3 2 3 2 5" xfId="20357"/>
    <cellStyle name="20% - Accent4 4 3 2 3 2 6" xfId="20358"/>
    <cellStyle name="20% - Accent4 4 3 2 3 3" xfId="14448"/>
    <cellStyle name="20% - Accent4 4 3 2 3 3 2" xfId="20359"/>
    <cellStyle name="20% - Accent4 4 3 2 3 3 2 2" xfId="20360"/>
    <cellStyle name="20% - Accent4 4 3 2 3 3 2 3" xfId="20361"/>
    <cellStyle name="20% - Accent4 4 3 2 3 3 3" xfId="20362"/>
    <cellStyle name="20% - Accent4 4 3 2 3 3 3 2" xfId="20363"/>
    <cellStyle name="20% - Accent4 4 3 2 3 3 3 3" xfId="20364"/>
    <cellStyle name="20% - Accent4 4 3 2 3 3 4" xfId="20365"/>
    <cellStyle name="20% - Accent4 4 3 2 3 3 4 2" xfId="20366"/>
    <cellStyle name="20% - Accent4 4 3 2 3 3 5" xfId="20367"/>
    <cellStyle name="20% - Accent4 4 3 2 3 3 6" xfId="20368"/>
    <cellStyle name="20% - Accent4 4 3 2 3 4" xfId="20369"/>
    <cellStyle name="20% - Accent4 4 3 2 3 4 2" xfId="20370"/>
    <cellStyle name="20% - Accent4 4 3 2 3 4 2 2" xfId="20371"/>
    <cellStyle name="20% - Accent4 4 3 2 3 4 2 3" xfId="20372"/>
    <cellStyle name="20% - Accent4 4 3 2 3 4 3" xfId="20373"/>
    <cellStyle name="20% - Accent4 4 3 2 3 4 3 2" xfId="20374"/>
    <cellStyle name="20% - Accent4 4 3 2 3 4 4" xfId="20375"/>
    <cellStyle name="20% - Accent4 4 3 2 3 4 5" xfId="20376"/>
    <cellStyle name="20% - Accent4 4 3 2 3 5" xfId="20377"/>
    <cellStyle name="20% - Accent4 4 3 2 3 5 2" xfId="20378"/>
    <cellStyle name="20% - Accent4 4 3 2 3 5 3" xfId="20379"/>
    <cellStyle name="20% - Accent4 4 3 2 3 6" xfId="20380"/>
    <cellStyle name="20% - Accent4 4 3 2 3 6 2" xfId="20381"/>
    <cellStyle name="20% - Accent4 4 3 2 3 6 3" xfId="20382"/>
    <cellStyle name="20% - Accent4 4 3 2 3 7" xfId="20383"/>
    <cellStyle name="20% - Accent4 4 3 2 3 7 2" xfId="20384"/>
    <cellStyle name="20% - Accent4 4 3 2 3 8" xfId="20385"/>
    <cellStyle name="20% - Accent4 4 3 2 3 9" xfId="20386"/>
    <cellStyle name="20% - Accent4 4 3 2 4" xfId="1094"/>
    <cellStyle name="20% - Accent4 4 3 2 4 2" xfId="20387"/>
    <cellStyle name="20% - Accent4 4 3 2 4 2 2" xfId="20388"/>
    <cellStyle name="20% - Accent4 4 3 2 4 2 2 2" xfId="20389"/>
    <cellStyle name="20% - Accent4 4 3 2 4 2 2 3" xfId="20390"/>
    <cellStyle name="20% - Accent4 4 3 2 4 2 3" xfId="20391"/>
    <cellStyle name="20% - Accent4 4 3 2 4 2 3 2" xfId="20392"/>
    <cellStyle name="20% - Accent4 4 3 2 4 2 3 3" xfId="20393"/>
    <cellStyle name="20% - Accent4 4 3 2 4 2 4" xfId="20394"/>
    <cellStyle name="20% - Accent4 4 3 2 4 2 4 2" xfId="20395"/>
    <cellStyle name="20% - Accent4 4 3 2 4 2 5" xfId="20396"/>
    <cellStyle name="20% - Accent4 4 3 2 4 2 6" xfId="20397"/>
    <cellStyle name="20% - Accent4 4 3 2 4 3" xfId="20398"/>
    <cellStyle name="20% - Accent4 4 3 2 4 3 2" xfId="20399"/>
    <cellStyle name="20% - Accent4 4 3 2 4 3 2 2" xfId="20400"/>
    <cellStyle name="20% - Accent4 4 3 2 4 3 2 3" xfId="20401"/>
    <cellStyle name="20% - Accent4 4 3 2 4 3 3" xfId="20402"/>
    <cellStyle name="20% - Accent4 4 3 2 4 3 3 2" xfId="20403"/>
    <cellStyle name="20% - Accent4 4 3 2 4 3 3 3" xfId="20404"/>
    <cellStyle name="20% - Accent4 4 3 2 4 3 4" xfId="20405"/>
    <cellStyle name="20% - Accent4 4 3 2 4 3 4 2" xfId="20406"/>
    <cellStyle name="20% - Accent4 4 3 2 4 3 5" xfId="20407"/>
    <cellStyle name="20% - Accent4 4 3 2 4 3 6" xfId="20408"/>
    <cellStyle name="20% - Accent4 4 3 2 4 4" xfId="20409"/>
    <cellStyle name="20% - Accent4 4 3 2 4 4 2" xfId="20410"/>
    <cellStyle name="20% - Accent4 4 3 2 4 4 2 2" xfId="20411"/>
    <cellStyle name="20% - Accent4 4 3 2 4 4 2 3" xfId="20412"/>
    <cellStyle name="20% - Accent4 4 3 2 4 4 3" xfId="20413"/>
    <cellStyle name="20% - Accent4 4 3 2 4 4 3 2" xfId="20414"/>
    <cellStyle name="20% - Accent4 4 3 2 4 4 4" xfId="20415"/>
    <cellStyle name="20% - Accent4 4 3 2 4 4 5" xfId="20416"/>
    <cellStyle name="20% - Accent4 4 3 2 4 5" xfId="20417"/>
    <cellStyle name="20% - Accent4 4 3 2 4 5 2" xfId="20418"/>
    <cellStyle name="20% - Accent4 4 3 2 4 5 3" xfId="20419"/>
    <cellStyle name="20% - Accent4 4 3 2 4 6" xfId="20420"/>
    <cellStyle name="20% - Accent4 4 3 2 4 6 2" xfId="20421"/>
    <cellStyle name="20% - Accent4 4 3 2 4 6 3" xfId="20422"/>
    <cellStyle name="20% - Accent4 4 3 2 4 7" xfId="20423"/>
    <cellStyle name="20% - Accent4 4 3 2 4 7 2" xfId="20424"/>
    <cellStyle name="20% - Accent4 4 3 2 4 8" xfId="20425"/>
    <cellStyle name="20% - Accent4 4 3 2 4 9" xfId="20426"/>
    <cellStyle name="20% - Accent4 4 3 2 5" xfId="1095"/>
    <cellStyle name="20% - Accent4 4 3 2 5 2" xfId="20427"/>
    <cellStyle name="20% - Accent4 4 3 2 5 2 2" xfId="20428"/>
    <cellStyle name="20% - Accent4 4 3 2 5 2 3" xfId="20429"/>
    <cellStyle name="20% - Accent4 4 3 2 5 3" xfId="20430"/>
    <cellStyle name="20% - Accent4 4 3 2 5 3 2" xfId="20431"/>
    <cellStyle name="20% - Accent4 4 3 2 5 3 3" xfId="20432"/>
    <cellStyle name="20% - Accent4 4 3 2 5 4" xfId="20433"/>
    <cellStyle name="20% - Accent4 4 3 2 5 4 2" xfId="20434"/>
    <cellStyle name="20% - Accent4 4 3 2 5 5" xfId="20435"/>
    <cellStyle name="20% - Accent4 4 3 2 5 6" xfId="20436"/>
    <cellStyle name="20% - Accent4 4 3 2 6" xfId="14449"/>
    <cellStyle name="20% - Accent4 4 3 2 6 2" xfId="20437"/>
    <cellStyle name="20% - Accent4 4 3 2 6 2 2" xfId="20438"/>
    <cellStyle name="20% - Accent4 4 3 2 6 2 3" xfId="20439"/>
    <cellStyle name="20% - Accent4 4 3 2 6 3" xfId="20440"/>
    <cellStyle name="20% - Accent4 4 3 2 6 3 2" xfId="20441"/>
    <cellStyle name="20% - Accent4 4 3 2 6 3 3" xfId="20442"/>
    <cellStyle name="20% - Accent4 4 3 2 6 4" xfId="20443"/>
    <cellStyle name="20% - Accent4 4 3 2 6 4 2" xfId="20444"/>
    <cellStyle name="20% - Accent4 4 3 2 6 5" xfId="20445"/>
    <cellStyle name="20% - Accent4 4 3 2 6 6" xfId="20446"/>
    <cellStyle name="20% - Accent4 4 3 2 7" xfId="20447"/>
    <cellStyle name="20% - Accent4 4 3 2 7 2" xfId="20448"/>
    <cellStyle name="20% - Accent4 4 3 2 7 2 2" xfId="20449"/>
    <cellStyle name="20% - Accent4 4 3 2 7 2 3" xfId="20450"/>
    <cellStyle name="20% - Accent4 4 3 2 7 3" xfId="20451"/>
    <cellStyle name="20% - Accent4 4 3 2 7 3 2" xfId="20452"/>
    <cellStyle name="20% - Accent4 4 3 2 7 4" xfId="20453"/>
    <cellStyle name="20% - Accent4 4 3 2 7 5" xfId="20454"/>
    <cellStyle name="20% - Accent4 4 3 2 8" xfId="20455"/>
    <cellStyle name="20% - Accent4 4 3 2 8 2" xfId="20456"/>
    <cellStyle name="20% - Accent4 4 3 2 8 3" xfId="20457"/>
    <cellStyle name="20% - Accent4 4 3 2 9" xfId="20458"/>
    <cellStyle name="20% - Accent4 4 3 2 9 2" xfId="20459"/>
    <cellStyle name="20% - Accent4 4 3 2 9 3" xfId="20460"/>
    <cellStyle name="20% - Accent4 4 3 3" xfId="1096"/>
    <cellStyle name="20% - Accent4 4 3 3 10" xfId="20461"/>
    <cellStyle name="20% - Accent4 4 3 3 2" xfId="1097"/>
    <cellStyle name="20% - Accent4 4 3 3 2 2" xfId="1098"/>
    <cellStyle name="20% - Accent4 4 3 3 2 2 2" xfId="20462"/>
    <cellStyle name="20% - Accent4 4 3 3 2 2 2 2" xfId="20463"/>
    <cellStyle name="20% - Accent4 4 3 3 2 2 2 3" xfId="20464"/>
    <cellStyle name="20% - Accent4 4 3 3 2 2 3" xfId="20465"/>
    <cellStyle name="20% - Accent4 4 3 3 2 2 3 2" xfId="20466"/>
    <cellStyle name="20% - Accent4 4 3 3 2 2 3 3" xfId="20467"/>
    <cellStyle name="20% - Accent4 4 3 3 2 2 4" xfId="20468"/>
    <cellStyle name="20% - Accent4 4 3 3 2 2 4 2" xfId="20469"/>
    <cellStyle name="20% - Accent4 4 3 3 2 2 5" xfId="20470"/>
    <cellStyle name="20% - Accent4 4 3 3 2 2 6" xfId="20471"/>
    <cellStyle name="20% - Accent4 4 3 3 2 3" xfId="14450"/>
    <cellStyle name="20% - Accent4 4 3 3 2 3 2" xfId="20472"/>
    <cellStyle name="20% - Accent4 4 3 3 2 3 2 2" xfId="20473"/>
    <cellStyle name="20% - Accent4 4 3 3 2 3 2 3" xfId="20474"/>
    <cellStyle name="20% - Accent4 4 3 3 2 3 3" xfId="20475"/>
    <cellStyle name="20% - Accent4 4 3 3 2 3 3 2" xfId="20476"/>
    <cellStyle name="20% - Accent4 4 3 3 2 3 3 3" xfId="20477"/>
    <cellStyle name="20% - Accent4 4 3 3 2 3 4" xfId="20478"/>
    <cellStyle name="20% - Accent4 4 3 3 2 3 4 2" xfId="20479"/>
    <cellStyle name="20% - Accent4 4 3 3 2 3 5" xfId="20480"/>
    <cellStyle name="20% - Accent4 4 3 3 2 3 6" xfId="20481"/>
    <cellStyle name="20% - Accent4 4 3 3 2 4" xfId="20482"/>
    <cellStyle name="20% - Accent4 4 3 3 2 4 2" xfId="20483"/>
    <cellStyle name="20% - Accent4 4 3 3 2 4 2 2" xfId="20484"/>
    <cellStyle name="20% - Accent4 4 3 3 2 4 2 3" xfId="20485"/>
    <cellStyle name="20% - Accent4 4 3 3 2 4 3" xfId="20486"/>
    <cellStyle name="20% - Accent4 4 3 3 2 4 3 2" xfId="20487"/>
    <cellStyle name="20% - Accent4 4 3 3 2 4 4" xfId="20488"/>
    <cellStyle name="20% - Accent4 4 3 3 2 4 5" xfId="20489"/>
    <cellStyle name="20% - Accent4 4 3 3 2 5" xfId="20490"/>
    <cellStyle name="20% - Accent4 4 3 3 2 5 2" xfId="20491"/>
    <cellStyle name="20% - Accent4 4 3 3 2 5 3" xfId="20492"/>
    <cellStyle name="20% - Accent4 4 3 3 2 6" xfId="20493"/>
    <cellStyle name="20% - Accent4 4 3 3 2 6 2" xfId="20494"/>
    <cellStyle name="20% - Accent4 4 3 3 2 6 3" xfId="20495"/>
    <cellStyle name="20% - Accent4 4 3 3 2 7" xfId="20496"/>
    <cellStyle name="20% - Accent4 4 3 3 2 7 2" xfId="20497"/>
    <cellStyle name="20% - Accent4 4 3 3 2 8" xfId="20498"/>
    <cellStyle name="20% - Accent4 4 3 3 2 9" xfId="20499"/>
    <cellStyle name="20% - Accent4 4 3 3 3" xfId="1099"/>
    <cellStyle name="20% - Accent4 4 3 3 3 2" xfId="20500"/>
    <cellStyle name="20% - Accent4 4 3 3 3 2 2" xfId="20501"/>
    <cellStyle name="20% - Accent4 4 3 3 3 2 3" xfId="20502"/>
    <cellStyle name="20% - Accent4 4 3 3 3 3" xfId="20503"/>
    <cellStyle name="20% - Accent4 4 3 3 3 3 2" xfId="20504"/>
    <cellStyle name="20% - Accent4 4 3 3 3 3 3" xfId="20505"/>
    <cellStyle name="20% - Accent4 4 3 3 3 4" xfId="20506"/>
    <cellStyle name="20% - Accent4 4 3 3 3 4 2" xfId="20507"/>
    <cellStyle name="20% - Accent4 4 3 3 3 5" xfId="20508"/>
    <cellStyle name="20% - Accent4 4 3 3 3 6" xfId="20509"/>
    <cellStyle name="20% - Accent4 4 3 3 4" xfId="1100"/>
    <cellStyle name="20% - Accent4 4 3 3 4 2" xfId="20510"/>
    <cellStyle name="20% - Accent4 4 3 3 4 2 2" xfId="20511"/>
    <cellStyle name="20% - Accent4 4 3 3 4 2 3" xfId="20512"/>
    <cellStyle name="20% - Accent4 4 3 3 4 3" xfId="20513"/>
    <cellStyle name="20% - Accent4 4 3 3 4 3 2" xfId="20514"/>
    <cellStyle name="20% - Accent4 4 3 3 4 3 3" xfId="20515"/>
    <cellStyle name="20% - Accent4 4 3 3 4 4" xfId="20516"/>
    <cellStyle name="20% - Accent4 4 3 3 4 4 2" xfId="20517"/>
    <cellStyle name="20% - Accent4 4 3 3 4 5" xfId="20518"/>
    <cellStyle name="20% - Accent4 4 3 3 4 6" xfId="20519"/>
    <cellStyle name="20% - Accent4 4 3 3 5" xfId="14451"/>
    <cellStyle name="20% - Accent4 4 3 3 5 2" xfId="20520"/>
    <cellStyle name="20% - Accent4 4 3 3 5 2 2" xfId="20521"/>
    <cellStyle name="20% - Accent4 4 3 3 5 2 3" xfId="20522"/>
    <cellStyle name="20% - Accent4 4 3 3 5 3" xfId="20523"/>
    <cellStyle name="20% - Accent4 4 3 3 5 3 2" xfId="20524"/>
    <cellStyle name="20% - Accent4 4 3 3 5 4" xfId="20525"/>
    <cellStyle name="20% - Accent4 4 3 3 5 5" xfId="20526"/>
    <cellStyle name="20% - Accent4 4 3 3 6" xfId="20527"/>
    <cellStyle name="20% - Accent4 4 3 3 6 2" xfId="20528"/>
    <cellStyle name="20% - Accent4 4 3 3 6 3" xfId="20529"/>
    <cellStyle name="20% - Accent4 4 3 3 7" xfId="20530"/>
    <cellStyle name="20% - Accent4 4 3 3 7 2" xfId="20531"/>
    <cellStyle name="20% - Accent4 4 3 3 7 3" xfId="20532"/>
    <cellStyle name="20% - Accent4 4 3 3 8" xfId="20533"/>
    <cellStyle name="20% - Accent4 4 3 3 8 2" xfId="20534"/>
    <cellStyle name="20% - Accent4 4 3 3 9" xfId="20535"/>
    <cellStyle name="20% - Accent4 4 3 4" xfId="1101"/>
    <cellStyle name="20% - Accent4 4 3 4 2" xfId="1102"/>
    <cellStyle name="20% - Accent4 4 3 4 2 2" xfId="20536"/>
    <cellStyle name="20% - Accent4 4 3 4 2 2 2" xfId="20537"/>
    <cellStyle name="20% - Accent4 4 3 4 2 2 3" xfId="20538"/>
    <cellStyle name="20% - Accent4 4 3 4 2 3" xfId="20539"/>
    <cellStyle name="20% - Accent4 4 3 4 2 3 2" xfId="20540"/>
    <cellStyle name="20% - Accent4 4 3 4 2 3 3" xfId="20541"/>
    <cellStyle name="20% - Accent4 4 3 4 2 4" xfId="20542"/>
    <cellStyle name="20% - Accent4 4 3 4 2 4 2" xfId="20543"/>
    <cellStyle name="20% - Accent4 4 3 4 2 5" xfId="20544"/>
    <cellStyle name="20% - Accent4 4 3 4 2 6" xfId="20545"/>
    <cellStyle name="20% - Accent4 4 3 4 3" xfId="1103"/>
    <cellStyle name="20% - Accent4 4 3 4 3 2" xfId="20546"/>
    <cellStyle name="20% - Accent4 4 3 4 3 2 2" xfId="20547"/>
    <cellStyle name="20% - Accent4 4 3 4 3 2 3" xfId="20548"/>
    <cellStyle name="20% - Accent4 4 3 4 3 3" xfId="20549"/>
    <cellStyle name="20% - Accent4 4 3 4 3 3 2" xfId="20550"/>
    <cellStyle name="20% - Accent4 4 3 4 3 3 3" xfId="20551"/>
    <cellStyle name="20% - Accent4 4 3 4 3 4" xfId="20552"/>
    <cellStyle name="20% - Accent4 4 3 4 3 4 2" xfId="20553"/>
    <cellStyle name="20% - Accent4 4 3 4 3 5" xfId="20554"/>
    <cellStyle name="20% - Accent4 4 3 4 3 6" xfId="20555"/>
    <cellStyle name="20% - Accent4 4 3 4 4" xfId="1104"/>
    <cellStyle name="20% - Accent4 4 3 4 4 2" xfId="20556"/>
    <cellStyle name="20% - Accent4 4 3 4 4 2 2" xfId="20557"/>
    <cellStyle name="20% - Accent4 4 3 4 4 2 3" xfId="20558"/>
    <cellStyle name="20% - Accent4 4 3 4 4 3" xfId="20559"/>
    <cellStyle name="20% - Accent4 4 3 4 4 3 2" xfId="20560"/>
    <cellStyle name="20% - Accent4 4 3 4 4 4" xfId="20561"/>
    <cellStyle name="20% - Accent4 4 3 4 4 5" xfId="20562"/>
    <cellStyle name="20% - Accent4 4 3 4 5" xfId="20563"/>
    <cellStyle name="20% - Accent4 4 3 4 5 2" xfId="20564"/>
    <cellStyle name="20% - Accent4 4 3 4 5 3" xfId="20565"/>
    <cellStyle name="20% - Accent4 4 3 4 6" xfId="20566"/>
    <cellStyle name="20% - Accent4 4 3 4 6 2" xfId="20567"/>
    <cellStyle name="20% - Accent4 4 3 4 6 3" xfId="20568"/>
    <cellStyle name="20% - Accent4 4 3 4 7" xfId="20569"/>
    <cellStyle name="20% - Accent4 4 3 4 7 2" xfId="20570"/>
    <cellStyle name="20% - Accent4 4 3 4 8" xfId="20571"/>
    <cellStyle name="20% - Accent4 4 3 4 9" xfId="20572"/>
    <cellStyle name="20% - Accent4 4 3 5" xfId="1105"/>
    <cellStyle name="20% - Accent4 4 3 5 2" xfId="1106"/>
    <cellStyle name="20% - Accent4 4 3 5 2 2" xfId="20573"/>
    <cellStyle name="20% - Accent4 4 3 5 2 2 2" xfId="20574"/>
    <cellStyle name="20% - Accent4 4 3 5 2 2 3" xfId="20575"/>
    <cellStyle name="20% - Accent4 4 3 5 2 3" xfId="20576"/>
    <cellStyle name="20% - Accent4 4 3 5 2 3 2" xfId="20577"/>
    <cellStyle name="20% - Accent4 4 3 5 2 3 3" xfId="20578"/>
    <cellStyle name="20% - Accent4 4 3 5 2 4" xfId="20579"/>
    <cellStyle name="20% - Accent4 4 3 5 2 4 2" xfId="20580"/>
    <cellStyle name="20% - Accent4 4 3 5 2 5" xfId="20581"/>
    <cellStyle name="20% - Accent4 4 3 5 2 6" xfId="20582"/>
    <cellStyle name="20% - Accent4 4 3 5 3" xfId="20583"/>
    <cellStyle name="20% - Accent4 4 3 5 3 2" xfId="20584"/>
    <cellStyle name="20% - Accent4 4 3 5 3 2 2" xfId="20585"/>
    <cellStyle name="20% - Accent4 4 3 5 3 2 3" xfId="20586"/>
    <cellStyle name="20% - Accent4 4 3 5 3 3" xfId="20587"/>
    <cellStyle name="20% - Accent4 4 3 5 3 3 2" xfId="20588"/>
    <cellStyle name="20% - Accent4 4 3 5 3 3 3" xfId="20589"/>
    <cellStyle name="20% - Accent4 4 3 5 3 4" xfId="20590"/>
    <cellStyle name="20% - Accent4 4 3 5 3 4 2" xfId="20591"/>
    <cellStyle name="20% - Accent4 4 3 5 3 5" xfId="20592"/>
    <cellStyle name="20% - Accent4 4 3 5 3 6" xfId="20593"/>
    <cellStyle name="20% - Accent4 4 3 5 4" xfId="20594"/>
    <cellStyle name="20% - Accent4 4 3 5 4 2" xfId="20595"/>
    <cellStyle name="20% - Accent4 4 3 5 4 2 2" xfId="20596"/>
    <cellStyle name="20% - Accent4 4 3 5 4 2 3" xfId="20597"/>
    <cellStyle name="20% - Accent4 4 3 5 4 3" xfId="20598"/>
    <cellStyle name="20% - Accent4 4 3 5 4 3 2" xfId="20599"/>
    <cellStyle name="20% - Accent4 4 3 5 4 4" xfId="20600"/>
    <cellStyle name="20% - Accent4 4 3 5 4 5" xfId="20601"/>
    <cellStyle name="20% - Accent4 4 3 5 5" xfId="20602"/>
    <cellStyle name="20% - Accent4 4 3 5 5 2" xfId="20603"/>
    <cellStyle name="20% - Accent4 4 3 5 5 3" xfId="20604"/>
    <cellStyle name="20% - Accent4 4 3 5 6" xfId="20605"/>
    <cellStyle name="20% - Accent4 4 3 5 6 2" xfId="20606"/>
    <cellStyle name="20% - Accent4 4 3 5 6 3" xfId="20607"/>
    <cellStyle name="20% - Accent4 4 3 5 7" xfId="20608"/>
    <cellStyle name="20% - Accent4 4 3 5 7 2" xfId="20609"/>
    <cellStyle name="20% - Accent4 4 3 5 8" xfId="20610"/>
    <cellStyle name="20% - Accent4 4 3 5 9" xfId="20611"/>
    <cellStyle name="20% - Accent4 4 3 6" xfId="1107"/>
    <cellStyle name="20% - Accent4 4 3 6 2" xfId="20612"/>
    <cellStyle name="20% - Accent4 4 3 6 2 2" xfId="20613"/>
    <cellStyle name="20% - Accent4 4 3 6 2 3" xfId="20614"/>
    <cellStyle name="20% - Accent4 4 3 6 3" xfId="20615"/>
    <cellStyle name="20% - Accent4 4 3 6 3 2" xfId="20616"/>
    <cellStyle name="20% - Accent4 4 3 6 3 3" xfId="20617"/>
    <cellStyle name="20% - Accent4 4 3 6 4" xfId="20618"/>
    <cellStyle name="20% - Accent4 4 3 6 4 2" xfId="20619"/>
    <cellStyle name="20% - Accent4 4 3 6 5" xfId="20620"/>
    <cellStyle name="20% - Accent4 4 3 6 6" xfId="20621"/>
    <cellStyle name="20% - Accent4 4 3 7" xfId="1108"/>
    <cellStyle name="20% - Accent4 4 3 7 2" xfId="20622"/>
    <cellStyle name="20% - Accent4 4 3 7 2 2" xfId="20623"/>
    <cellStyle name="20% - Accent4 4 3 7 2 3" xfId="20624"/>
    <cellStyle name="20% - Accent4 4 3 7 3" xfId="20625"/>
    <cellStyle name="20% - Accent4 4 3 7 3 2" xfId="20626"/>
    <cellStyle name="20% - Accent4 4 3 7 3 3" xfId="20627"/>
    <cellStyle name="20% - Accent4 4 3 7 4" xfId="20628"/>
    <cellStyle name="20% - Accent4 4 3 7 4 2" xfId="20629"/>
    <cellStyle name="20% - Accent4 4 3 7 5" xfId="20630"/>
    <cellStyle name="20% - Accent4 4 3 7 6" xfId="20631"/>
    <cellStyle name="20% - Accent4 4 3 8" xfId="1109"/>
    <cellStyle name="20% - Accent4 4 3 8 2" xfId="20632"/>
    <cellStyle name="20% - Accent4 4 3 8 2 2" xfId="20633"/>
    <cellStyle name="20% - Accent4 4 3 8 2 3" xfId="20634"/>
    <cellStyle name="20% - Accent4 4 3 8 3" xfId="20635"/>
    <cellStyle name="20% - Accent4 4 3 8 3 2" xfId="20636"/>
    <cellStyle name="20% - Accent4 4 3 8 4" xfId="20637"/>
    <cellStyle name="20% - Accent4 4 3 8 5" xfId="20638"/>
    <cellStyle name="20% - Accent4 4 3 9" xfId="1110"/>
    <cellStyle name="20% - Accent4 4 3 9 2" xfId="20639"/>
    <cellStyle name="20% - Accent4 4 3 9 3" xfId="20640"/>
    <cellStyle name="20% - Accent4 4 4" xfId="1111"/>
    <cellStyle name="20% - Accent4 4 4 10" xfId="20641"/>
    <cellStyle name="20% - Accent4 4 4 10 2" xfId="20642"/>
    <cellStyle name="20% - Accent4 4 4 11" xfId="20643"/>
    <cellStyle name="20% - Accent4 4 4 12" xfId="20644"/>
    <cellStyle name="20% - Accent4 4 4 2" xfId="1112"/>
    <cellStyle name="20% - Accent4 4 4 2 10" xfId="20645"/>
    <cellStyle name="20% - Accent4 4 4 2 2" xfId="1113"/>
    <cellStyle name="20% - Accent4 4 4 2 2 2" xfId="1114"/>
    <cellStyle name="20% - Accent4 4 4 2 2 2 2" xfId="1115"/>
    <cellStyle name="20% - Accent4 4 4 2 2 2 2 2" xfId="20646"/>
    <cellStyle name="20% - Accent4 4 4 2 2 2 2 3" xfId="20647"/>
    <cellStyle name="20% - Accent4 4 4 2 2 2 3" xfId="20648"/>
    <cellStyle name="20% - Accent4 4 4 2 2 2 3 2" xfId="20649"/>
    <cellStyle name="20% - Accent4 4 4 2 2 2 3 3" xfId="20650"/>
    <cellStyle name="20% - Accent4 4 4 2 2 2 4" xfId="20651"/>
    <cellStyle name="20% - Accent4 4 4 2 2 2 4 2" xfId="20652"/>
    <cellStyle name="20% - Accent4 4 4 2 2 2 5" xfId="20653"/>
    <cellStyle name="20% - Accent4 4 4 2 2 2 6" xfId="20654"/>
    <cellStyle name="20% - Accent4 4 4 2 2 3" xfId="1116"/>
    <cellStyle name="20% - Accent4 4 4 2 2 3 2" xfId="20655"/>
    <cellStyle name="20% - Accent4 4 4 2 2 3 2 2" xfId="20656"/>
    <cellStyle name="20% - Accent4 4 4 2 2 3 2 3" xfId="20657"/>
    <cellStyle name="20% - Accent4 4 4 2 2 3 3" xfId="20658"/>
    <cellStyle name="20% - Accent4 4 4 2 2 3 3 2" xfId="20659"/>
    <cellStyle name="20% - Accent4 4 4 2 2 3 3 3" xfId="20660"/>
    <cellStyle name="20% - Accent4 4 4 2 2 3 4" xfId="20661"/>
    <cellStyle name="20% - Accent4 4 4 2 2 3 4 2" xfId="20662"/>
    <cellStyle name="20% - Accent4 4 4 2 2 3 5" xfId="20663"/>
    <cellStyle name="20% - Accent4 4 4 2 2 3 6" xfId="20664"/>
    <cellStyle name="20% - Accent4 4 4 2 2 4" xfId="1117"/>
    <cellStyle name="20% - Accent4 4 4 2 2 4 2" xfId="20665"/>
    <cellStyle name="20% - Accent4 4 4 2 2 4 2 2" xfId="20666"/>
    <cellStyle name="20% - Accent4 4 4 2 2 4 2 3" xfId="20667"/>
    <cellStyle name="20% - Accent4 4 4 2 2 4 3" xfId="20668"/>
    <cellStyle name="20% - Accent4 4 4 2 2 4 3 2" xfId="20669"/>
    <cellStyle name="20% - Accent4 4 4 2 2 4 4" xfId="20670"/>
    <cellStyle name="20% - Accent4 4 4 2 2 4 5" xfId="20671"/>
    <cellStyle name="20% - Accent4 4 4 2 2 5" xfId="20672"/>
    <cellStyle name="20% - Accent4 4 4 2 2 5 2" xfId="20673"/>
    <cellStyle name="20% - Accent4 4 4 2 2 5 3" xfId="20674"/>
    <cellStyle name="20% - Accent4 4 4 2 2 6" xfId="20675"/>
    <cellStyle name="20% - Accent4 4 4 2 2 6 2" xfId="20676"/>
    <cellStyle name="20% - Accent4 4 4 2 2 6 3" xfId="20677"/>
    <cellStyle name="20% - Accent4 4 4 2 2 7" xfId="20678"/>
    <cellStyle name="20% - Accent4 4 4 2 2 7 2" xfId="20679"/>
    <cellStyle name="20% - Accent4 4 4 2 2 8" xfId="20680"/>
    <cellStyle name="20% - Accent4 4 4 2 2 9" xfId="20681"/>
    <cellStyle name="20% - Accent4 4 4 2 3" xfId="1118"/>
    <cellStyle name="20% - Accent4 4 4 2 3 2" xfId="1119"/>
    <cellStyle name="20% - Accent4 4 4 2 3 2 2" xfId="20682"/>
    <cellStyle name="20% - Accent4 4 4 2 3 2 3" xfId="20683"/>
    <cellStyle name="20% - Accent4 4 4 2 3 3" xfId="20684"/>
    <cellStyle name="20% - Accent4 4 4 2 3 3 2" xfId="20685"/>
    <cellStyle name="20% - Accent4 4 4 2 3 3 3" xfId="20686"/>
    <cellStyle name="20% - Accent4 4 4 2 3 4" xfId="20687"/>
    <cellStyle name="20% - Accent4 4 4 2 3 4 2" xfId="20688"/>
    <cellStyle name="20% - Accent4 4 4 2 3 5" xfId="20689"/>
    <cellStyle name="20% - Accent4 4 4 2 3 6" xfId="20690"/>
    <cellStyle name="20% - Accent4 4 4 2 4" xfId="1120"/>
    <cellStyle name="20% - Accent4 4 4 2 4 2" xfId="20691"/>
    <cellStyle name="20% - Accent4 4 4 2 4 2 2" xfId="20692"/>
    <cellStyle name="20% - Accent4 4 4 2 4 2 3" xfId="20693"/>
    <cellStyle name="20% - Accent4 4 4 2 4 3" xfId="20694"/>
    <cellStyle name="20% - Accent4 4 4 2 4 3 2" xfId="20695"/>
    <cellStyle name="20% - Accent4 4 4 2 4 3 3" xfId="20696"/>
    <cellStyle name="20% - Accent4 4 4 2 4 4" xfId="20697"/>
    <cellStyle name="20% - Accent4 4 4 2 4 4 2" xfId="20698"/>
    <cellStyle name="20% - Accent4 4 4 2 4 5" xfId="20699"/>
    <cellStyle name="20% - Accent4 4 4 2 4 6" xfId="20700"/>
    <cellStyle name="20% - Accent4 4 4 2 5" xfId="1121"/>
    <cellStyle name="20% - Accent4 4 4 2 5 2" xfId="20701"/>
    <cellStyle name="20% - Accent4 4 4 2 5 2 2" xfId="20702"/>
    <cellStyle name="20% - Accent4 4 4 2 5 2 3" xfId="20703"/>
    <cellStyle name="20% - Accent4 4 4 2 5 3" xfId="20704"/>
    <cellStyle name="20% - Accent4 4 4 2 5 3 2" xfId="20705"/>
    <cellStyle name="20% - Accent4 4 4 2 5 4" xfId="20706"/>
    <cellStyle name="20% - Accent4 4 4 2 5 5" xfId="20707"/>
    <cellStyle name="20% - Accent4 4 4 2 6" xfId="20708"/>
    <cellStyle name="20% - Accent4 4 4 2 6 2" xfId="20709"/>
    <cellStyle name="20% - Accent4 4 4 2 6 3" xfId="20710"/>
    <cellStyle name="20% - Accent4 4 4 2 7" xfId="20711"/>
    <cellStyle name="20% - Accent4 4 4 2 7 2" xfId="20712"/>
    <cellStyle name="20% - Accent4 4 4 2 7 3" xfId="20713"/>
    <cellStyle name="20% - Accent4 4 4 2 8" xfId="20714"/>
    <cellStyle name="20% - Accent4 4 4 2 8 2" xfId="20715"/>
    <cellStyle name="20% - Accent4 4 4 2 9" xfId="20716"/>
    <cellStyle name="20% - Accent4 4 4 3" xfId="1122"/>
    <cellStyle name="20% - Accent4 4 4 3 2" xfId="1123"/>
    <cellStyle name="20% - Accent4 4 4 3 2 2" xfId="1124"/>
    <cellStyle name="20% - Accent4 4 4 3 2 2 2" xfId="20717"/>
    <cellStyle name="20% - Accent4 4 4 3 2 2 3" xfId="20718"/>
    <cellStyle name="20% - Accent4 4 4 3 2 3" xfId="20719"/>
    <cellStyle name="20% - Accent4 4 4 3 2 3 2" xfId="20720"/>
    <cellStyle name="20% - Accent4 4 4 3 2 3 3" xfId="20721"/>
    <cellStyle name="20% - Accent4 4 4 3 2 4" xfId="20722"/>
    <cellStyle name="20% - Accent4 4 4 3 2 4 2" xfId="20723"/>
    <cellStyle name="20% - Accent4 4 4 3 2 5" xfId="20724"/>
    <cellStyle name="20% - Accent4 4 4 3 2 6" xfId="20725"/>
    <cellStyle name="20% - Accent4 4 4 3 3" xfId="1125"/>
    <cellStyle name="20% - Accent4 4 4 3 3 2" xfId="20726"/>
    <cellStyle name="20% - Accent4 4 4 3 3 2 2" xfId="20727"/>
    <cellStyle name="20% - Accent4 4 4 3 3 2 3" xfId="20728"/>
    <cellStyle name="20% - Accent4 4 4 3 3 3" xfId="20729"/>
    <cellStyle name="20% - Accent4 4 4 3 3 3 2" xfId="20730"/>
    <cellStyle name="20% - Accent4 4 4 3 3 3 3" xfId="20731"/>
    <cellStyle name="20% - Accent4 4 4 3 3 4" xfId="20732"/>
    <cellStyle name="20% - Accent4 4 4 3 3 4 2" xfId="20733"/>
    <cellStyle name="20% - Accent4 4 4 3 3 5" xfId="20734"/>
    <cellStyle name="20% - Accent4 4 4 3 3 6" xfId="20735"/>
    <cellStyle name="20% - Accent4 4 4 3 4" xfId="1126"/>
    <cellStyle name="20% - Accent4 4 4 3 4 2" xfId="20736"/>
    <cellStyle name="20% - Accent4 4 4 3 4 2 2" xfId="20737"/>
    <cellStyle name="20% - Accent4 4 4 3 4 2 3" xfId="20738"/>
    <cellStyle name="20% - Accent4 4 4 3 4 3" xfId="20739"/>
    <cellStyle name="20% - Accent4 4 4 3 4 3 2" xfId="20740"/>
    <cellStyle name="20% - Accent4 4 4 3 4 4" xfId="20741"/>
    <cellStyle name="20% - Accent4 4 4 3 4 5" xfId="20742"/>
    <cellStyle name="20% - Accent4 4 4 3 5" xfId="20743"/>
    <cellStyle name="20% - Accent4 4 4 3 5 2" xfId="20744"/>
    <cellStyle name="20% - Accent4 4 4 3 5 3" xfId="20745"/>
    <cellStyle name="20% - Accent4 4 4 3 6" xfId="20746"/>
    <cellStyle name="20% - Accent4 4 4 3 6 2" xfId="20747"/>
    <cellStyle name="20% - Accent4 4 4 3 6 3" xfId="20748"/>
    <cellStyle name="20% - Accent4 4 4 3 7" xfId="20749"/>
    <cellStyle name="20% - Accent4 4 4 3 7 2" xfId="20750"/>
    <cellStyle name="20% - Accent4 4 4 3 8" xfId="20751"/>
    <cellStyle name="20% - Accent4 4 4 3 9" xfId="20752"/>
    <cellStyle name="20% - Accent4 4 4 4" xfId="1127"/>
    <cellStyle name="20% - Accent4 4 4 4 2" xfId="1128"/>
    <cellStyle name="20% - Accent4 4 4 4 2 2" xfId="20753"/>
    <cellStyle name="20% - Accent4 4 4 4 2 2 2" xfId="20754"/>
    <cellStyle name="20% - Accent4 4 4 4 2 2 3" xfId="20755"/>
    <cellStyle name="20% - Accent4 4 4 4 2 3" xfId="20756"/>
    <cellStyle name="20% - Accent4 4 4 4 2 3 2" xfId="20757"/>
    <cellStyle name="20% - Accent4 4 4 4 2 3 3" xfId="20758"/>
    <cellStyle name="20% - Accent4 4 4 4 2 4" xfId="20759"/>
    <cellStyle name="20% - Accent4 4 4 4 2 4 2" xfId="20760"/>
    <cellStyle name="20% - Accent4 4 4 4 2 5" xfId="20761"/>
    <cellStyle name="20% - Accent4 4 4 4 2 6" xfId="20762"/>
    <cellStyle name="20% - Accent4 4 4 4 3" xfId="20763"/>
    <cellStyle name="20% - Accent4 4 4 4 3 2" xfId="20764"/>
    <cellStyle name="20% - Accent4 4 4 4 3 2 2" xfId="20765"/>
    <cellStyle name="20% - Accent4 4 4 4 3 2 3" xfId="20766"/>
    <cellStyle name="20% - Accent4 4 4 4 3 3" xfId="20767"/>
    <cellStyle name="20% - Accent4 4 4 4 3 3 2" xfId="20768"/>
    <cellStyle name="20% - Accent4 4 4 4 3 3 3" xfId="20769"/>
    <cellStyle name="20% - Accent4 4 4 4 3 4" xfId="20770"/>
    <cellStyle name="20% - Accent4 4 4 4 3 4 2" xfId="20771"/>
    <cellStyle name="20% - Accent4 4 4 4 3 5" xfId="20772"/>
    <cellStyle name="20% - Accent4 4 4 4 3 6" xfId="20773"/>
    <cellStyle name="20% - Accent4 4 4 4 4" xfId="20774"/>
    <cellStyle name="20% - Accent4 4 4 4 4 2" xfId="20775"/>
    <cellStyle name="20% - Accent4 4 4 4 4 2 2" xfId="20776"/>
    <cellStyle name="20% - Accent4 4 4 4 4 2 3" xfId="20777"/>
    <cellStyle name="20% - Accent4 4 4 4 4 3" xfId="20778"/>
    <cellStyle name="20% - Accent4 4 4 4 4 3 2" xfId="20779"/>
    <cellStyle name="20% - Accent4 4 4 4 4 4" xfId="20780"/>
    <cellStyle name="20% - Accent4 4 4 4 4 5" xfId="20781"/>
    <cellStyle name="20% - Accent4 4 4 4 5" xfId="20782"/>
    <cellStyle name="20% - Accent4 4 4 4 5 2" xfId="20783"/>
    <cellStyle name="20% - Accent4 4 4 4 5 3" xfId="20784"/>
    <cellStyle name="20% - Accent4 4 4 4 6" xfId="20785"/>
    <cellStyle name="20% - Accent4 4 4 4 6 2" xfId="20786"/>
    <cellStyle name="20% - Accent4 4 4 4 6 3" xfId="20787"/>
    <cellStyle name="20% - Accent4 4 4 4 7" xfId="20788"/>
    <cellStyle name="20% - Accent4 4 4 4 7 2" xfId="20789"/>
    <cellStyle name="20% - Accent4 4 4 4 8" xfId="20790"/>
    <cellStyle name="20% - Accent4 4 4 4 9" xfId="20791"/>
    <cellStyle name="20% - Accent4 4 4 5" xfId="1129"/>
    <cellStyle name="20% - Accent4 4 4 5 2" xfId="20792"/>
    <cellStyle name="20% - Accent4 4 4 5 2 2" xfId="20793"/>
    <cellStyle name="20% - Accent4 4 4 5 2 3" xfId="20794"/>
    <cellStyle name="20% - Accent4 4 4 5 3" xfId="20795"/>
    <cellStyle name="20% - Accent4 4 4 5 3 2" xfId="20796"/>
    <cellStyle name="20% - Accent4 4 4 5 3 3" xfId="20797"/>
    <cellStyle name="20% - Accent4 4 4 5 4" xfId="20798"/>
    <cellStyle name="20% - Accent4 4 4 5 4 2" xfId="20799"/>
    <cellStyle name="20% - Accent4 4 4 5 5" xfId="20800"/>
    <cellStyle name="20% - Accent4 4 4 5 6" xfId="20801"/>
    <cellStyle name="20% - Accent4 4 4 6" xfId="1130"/>
    <cellStyle name="20% - Accent4 4 4 6 2" xfId="20802"/>
    <cellStyle name="20% - Accent4 4 4 6 2 2" xfId="20803"/>
    <cellStyle name="20% - Accent4 4 4 6 2 3" xfId="20804"/>
    <cellStyle name="20% - Accent4 4 4 6 3" xfId="20805"/>
    <cellStyle name="20% - Accent4 4 4 6 3 2" xfId="20806"/>
    <cellStyle name="20% - Accent4 4 4 6 3 3" xfId="20807"/>
    <cellStyle name="20% - Accent4 4 4 6 4" xfId="20808"/>
    <cellStyle name="20% - Accent4 4 4 6 4 2" xfId="20809"/>
    <cellStyle name="20% - Accent4 4 4 6 5" xfId="20810"/>
    <cellStyle name="20% - Accent4 4 4 6 6" xfId="20811"/>
    <cellStyle name="20% - Accent4 4 4 7" xfId="20812"/>
    <cellStyle name="20% - Accent4 4 4 7 2" xfId="20813"/>
    <cellStyle name="20% - Accent4 4 4 7 2 2" xfId="20814"/>
    <cellStyle name="20% - Accent4 4 4 7 2 3" xfId="20815"/>
    <cellStyle name="20% - Accent4 4 4 7 3" xfId="20816"/>
    <cellStyle name="20% - Accent4 4 4 7 3 2" xfId="20817"/>
    <cellStyle name="20% - Accent4 4 4 7 4" xfId="20818"/>
    <cellStyle name="20% - Accent4 4 4 7 5" xfId="20819"/>
    <cellStyle name="20% - Accent4 4 4 8" xfId="20820"/>
    <cellStyle name="20% - Accent4 4 4 8 2" xfId="20821"/>
    <cellStyle name="20% - Accent4 4 4 8 3" xfId="20822"/>
    <cellStyle name="20% - Accent4 4 4 9" xfId="20823"/>
    <cellStyle name="20% - Accent4 4 4 9 2" xfId="20824"/>
    <cellStyle name="20% - Accent4 4 4 9 3" xfId="20825"/>
    <cellStyle name="20% - Accent4 4 5" xfId="1131"/>
    <cellStyle name="20% - Accent4 4 5 10" xfId="20826"/>
    <cellStyle name="20% - Accent4 4 5 2" xfId="1132"/>
    <cellStyle name="20% - Accent4 4 5 2 2" xfId="1133"/>
    <cellStyle name="20% - Accent4 4 5 2 2 2" xfId="1134"/>
    <cellStyle name="20% - Accent4 4 5 2 2 2 2" xfId="20827"/>
    <cellStyle name="20% - Accent4 4 5 2 2 2 3" xfId="20828"/>
    <cellStyle name="20% - Accent4 4 5 2 2 3" xfId="20829"/>
    <cellStyle name="20% - Accent4 4 5 2 2 3 2" xfId="20830"/>
    <cellStyle name="20% - Accent4 4 5 2 2 3 3" xfId="20831"/>
    <cellStyle name="20% - Accent4 4 5 2 2 4" xfId="20832"/>
    <cellStyle name="20% - Accent4 4 5 2 2 4 2" xfId="20833"/>
    <cellStyle name="20% - Accent4 4 5 2 2 5" xfId="20834"/>
    <cellStyle name="20% - Accent4 4 5 2 2 6" xfId="20835"/>
    <cellStyle name="20% - Accent4 4 5 2 3" xfId="1135"/>
    <cellStyle name="20% - Accent4 4 5 2 3 2" xfId="20836"/>
    <cellStyle name="20% - Accent4 4 5 2 3 2 2" xfId="20837"/>
    <cellStyle name="20% - Accent4 4 5 2 3 2 3" xfId="20838"/>
    <cellStyle name="20% - Accent4 4 5 2 3 3" xfId="20839"/>
    <cellStyle name="20% - Accent4 4 5 2 3 3 2" xfId="20840"/>
    <cellStyle name="20% - Accent4 4 5 2 3 3 3" xfId="20841"/>
    <cellStyle name="20% - Accent4 4 5 2 3 4" xfId="20842"/>
    <cellStyle name="20% - Accent4 4 5 2 3 4 2" xfId="20843"/>
    <cellStyle name="20% - Accent4 4 5 2 3 5" xfId="20844"/>
    <cellStyle name="20% - Accent4 4 5 2 3 6" xfId="20845"/>
    <cellStyle name="20% - Accent4 4 5 2 4" xfId="1136"/>
    <cellStyle name="20% - Accent4 4 5 2 4 2" xfId="20846"/>
    <cellStyle name="20% - Accent4 4 5 2 4 2 2" xfId="20847"/>
    <cellStyle name="20% - Accent4 4 5 2 4 2 3" xfId="20848"/>
    <cellStyle name="20% - Accent4 4 5 2 4 3" xfId="20849"/>
    <cellStyle name="20% - Accent4 4 5 2 4 3 2" xfId="20850"/>
    <cellStyle name="20% - Accent4 4 5 2 4 4" xfId="20851"/>
    <cellStyle name="20% - Accent4 4 5 2 4 5" xfId="20852"/>
    <cellStyle name="20% - Accent4 4 5 2 5" xfId="20853"/>
    <cellStyle name="20% - Accent4 4 5 2 5 2" xfId="20854"/>
    <cellStyle name="20% - Accent4 4 5 2 5 3" xfId="20855"/>
    <cellStyle name="20% - Accent4 4 5 2 6" xfId="20856"/>
    <cellStyle name="20% - Accent4 4 5 2 6 2" xfId="20857"/>
    <cellStyle name="20% - Accent4 4 5 2 6 3" xfId="20858"/>
    <cellStyle name="20% - Accent4 4 5 2 7" xfId="20859"/>
    <cellStyle name="20% - Accent4 4 5 2 7 2" xfId="20860"/>
    <cellStyle name="20% - Accent4 4 5 2 8" xfId="20861"/>
    <cellStyle name="20% - Accent4 4 5 2 9" xfId="20862"/>
    <cellStyle name="20% - Accent4 4 5 3" xfId="1137"/>
    <cellStyle name="20% - Accent4 4 5 3 2" xfId="1138"/>
    <cellStyle name="20% - Accent4 4 5 3 2 2" xfId="20863"/>
    <cellStyle name="20% - Accent4 4 5 3 2 3" xfId="20864"/>
    <cellStyle name="20% - Accent4 4 5 3 3" xfId="20865"/>
    <cellStyle name="20% - Accent4 4 5 3 3 2" xfId="20866"/>
    <cellStyle name="20% - Accent4 4 5 3 3 3" xfId="20867"/>
    <cellStyle name="20% - Accent4 4 5 3 4" xfId="20868"/>
    <cellStyle name="20% - Accent4 4 5 3 4 2" xfId="20869"/>
    <cellStyle name="20% - Accent4 4 5 3 5" xfId="20870"/>
    <cellStyle name="20% - Accent4 4 5 3 6" xfId="20871"/>
    <cellStyle name="20% - Accent4 4 5 4" xfId="1139"/>
    <cellStyle name="20% - Accent4 4 5 4 2" xfId="20872"/>
    <cellStyle name="20% - Accent4 4 5 4 2 2" xfId="20873"/>
    <cellStyle name="20% - Accent4 4 5 4 2 3" xfId="20874"/>
    <cellStyle name="20% - Accent4 4 5 4 3" xfId="20875"/>
    <cellStyle name="20% - Accent4 4 5 4 3 2" xfId="20876"/>
    <cellStyle name="20% - Accent4 4 5 4 3 3" xfId="20877"/>
    <cellStyle name="20% - Accent4 4 5 4 4" xfId="20878"/>
    <cellStyle name="20% - Accent4 4 5 4 4 2" xfId="20879"/>
    <cellStyle name="20% - Accent4 4 5 4 5" xfId="20880"/>
    <cellStyle name="20% - Accent4 4 5 4 6" xfId="20881"/>
    <cellStyle name="20% - Accent4 4 5 5" xfId="1140"/>
    <cellStyle name="20% - Accent4 4 5 5 2" xfId="20882"/>
    <cellStyle name="20% - Accent4 4 5 5 2 2" xfId="20883"/>
    <cellStyle name="20% - Accent4 4 5 5 2 3" xfId="20884"/>
    <cellStyle name="20% - Accent4 4 5 5 3" xfId="20885"/>
    <cellStyle name="20% - Accent4 4 5 5 3 2" xfId="20886"/>
    <cellStyle name="20% - Accent4 4 5 5 4" xfId="20887"/>
    <cellStyle name="20% - Accent4 4 5 5 5" xfId="20888"/>
    <cellStyle name="20% - Accent4 4 5 6" xfId="20889"/>
    <cellStyle name="20% - Accent4 4 5 6 2" xfId="20890"/>
    <cellStyle name="20% - Accent4 4 5 6 3" xfId="20891"/>
    <cellStyle name="20% - Accent4 4 5 7" xfId="20892"/>
    <cellStyle name="20% - Accent4 4 5 7 2" xfId="20893"/>
    <cellStyle name="20% - Accent4 4 5 7 3" xfId="20894"/>
    <cellStyle name="20% - Accent4 4 5 8" xfId="20895"/>
    <cellStyle name="20% - Accent4 4 5 8 2" xfId="20896"/>
    <cellStyle name="20% - Accent4 4 5 9" xfId="20897"/>
    <cellStyle name="20% - Accent4 4 6" xfId="1141"/>
    <cellStyle name="20% - Accent4 4 6 2" xfId="1142"/>
    <cellStyle name="20% - Accent4 4 6 2 2" xfId="1143"/>
    <cellStyle name="20% - Accent4 4 6 2 2 2" xfId="20898"/>
    <cellStyle name="20% - Accent4 4 6 2 2 3" xfId="20899"/>
    <cellStyle name="20% - Accent4 4 6 2 3" xfId="20900"/>
    <cellStyle name="20% - Accent4 4 6 2 3 2" xfId="20901"/>
    <cellStyle name="20% - Accent4 4 6 2 3 3" xfId="20902"/>
    <cellStyle name="20% - Accent4 4 6 2 4" xfId="20903"/>
    <cellStyle name="20% - Accent4 4 6 2 4 2" xfId="20904"/>
    <cellStyle name="20% - Accent4 4 6 2 5" xfId="20905"/>
    <cellStyle name="20% - Accent4 4 6 2 6" xfId="20906"/>
    <cellStyle name="20% - Accent4 4 6 3" xfId="1144"/>
    <cellStyle name="20% - Accent4 4 6 3 2" xfId="20907"/>
    <cellStyle name="20% - Accent4 4 6 3 2 2" xfId="20908"/>
    <cellStyle name="20% - Accent4 4 6 3 2 3" xfId="20909"/>
    <cellStyle name="20% - Accent4 4 6 3 3" xfId="20910"/>
    <cellStyle name="20% - Accent4 4 6 3 3 2" xfId="20911"/>
    <cellStyle name="20% - Accent4 4 6 3 3 3" xfId="20912"/>
    <cellStyle name="20% - Accent4 4 6 3 4" xfId="20913"/>
    <cellStyle name="20% - Accent4 4 6 3 4 2" xfId="20914"/>
    <cellStyle name="20% - Accent4 4 6 3 5" xfId="20915"/>
    <cellStyle name="20% - Accent4 4 6 3 6" xfId="20916"/>
    <cellStyle name="20% - Accent4 4 6 4" xfId="1145"/>
    <cellStyle name="20% - Accent4 4 6 4 2" xfId="20917"/>
    <cellStyle name="20% - Accent4 4 6 4 2 2" xfId="20918"/>
    <cellStyle name="20% - Accent4 4 6 4 2 3" xfId="20919"/>
    <cellStyle name="20% - Accent4 4 6 4 3" xfId="20920"/>
    <cellStyle name="20% - Accent4 4 6 4 3 2" xfId="20921"/>
    <cellStyle name="20% - Accent4 4 6 4 4" xfId="20922"/>
    <cellStyle name="20% - Accent4 4 6 4 5" xfId="20923"/>
    <cellStyle name="20% - Accent4 4 6 5" xfId="20924"/>
    <cellStyle name="20% - Accent4 4 6 5 2" xfId="20925"/>
    <cellStyle name="20% - Accent4 4 6 5 3" xfId="20926"/>
    <cellStyle name="20% - Accent4 4 6 6" xfId="20927"/>
    <cellStyle name="20% - Accent4 4 6 6 2" xfId="20928"/>
    <cellStyle name="20% - Accent4 4 6 6 3" xfId="20929"/>
    <cellStyle name="20% - Accent4 4 6 7" xfId="20930"/>
    <cellStyle name="20% - Accent4 4 6 7 2" xfId="20931"/>
    <cellStyle name="20% - Accent4 4 6 8" xfId="20932"/>
    <cellStyle name="20% - Accent4 4 6 9" xfId="20933"/>
    <cellStyle name="20% - Accent4 4 7" xfId="1146"/>
    <cellStyle name="20% - Accent4 4 7 2" xfId="1147"/>
    <cellStyle name="20% - Accent4 4 7 2 2" xfId="20934"/>
    <cellStyle name="20% - Accent4 4 7 2 2 2" xfId="20935"/>
    <cellStyle name="20% - Accent4 4 7 2 2 3" xfId="20936"/>
    <cellStyle name="20% - Accent4 4 7 2 3" xfId="20937"/>
    <cellStyle name="20% - Accent4 4 7 2 3 2" xfId="20938"/>
    <cellStyle name="20% - Accent4 4 7 2 3 3" xfId="20939"/>
    <cellStyle name="20% - Accent4 4 7 2 4" xfId="20940"/>
    <cellStyle name="20% - Accent4 4 7 2 4 2" xfId="20941"/>
    <cellStyle name="20% - Accent4 4 7 2 5" xfId="20942"/>
    <cellStyle name="20% - Accent4 4 7 2 6" xfId="20943"/>
    <cellStyle name="20% - Accent4 4 7 3" xfId="1148"/>
    <cellStyle name="20% - Accent4 4 7 3 2" xfId="20944"/>
    <cellStyle name="20% - Accent4 4 7 3 2 2" xfId="20945"/>
    <cellStyle name="20% - Accent4 4 7 3 2 3" xfId="20946"/>
    <cellStyle name="20% - Accent4 4 7 3 3" xfId="20947"/>
    <cellStyle name="20% - Accent4 4 7 3 3 2" xfId="20948"/>
    <cellStyle name="20% - Accent4 4 7 3 3 3" xfId="20949"/>
    <cellStyle name="20% - Accent4 4 7 3 4" xfId="20950"/>
    <cellStyle name="20% - Accent4 4 7 3 4 2" xfId="20951"/>
    <cellStyle name="20% - Accent4 4 7 3 5" xfId="20952"/>
    <cellStyle name="20% - Accent4 4 7 3 6" xfId="20953"/>
    <cellStyle name="20% - Accent4 4 7 4" xfId="1149"/>
    <cellStyle name="20% - Accent4 4 7 4 2" xfId="20954"/>
    <cellStyle name="20% - Accent4 4 7 4 2 2" xfId="20955"/>
    <cellStyle name="20% - Accent4 4 7 4 2 3" xfId="20956"/>
    <cellStyle name="20% - Accent4 4 7 4 3" xfId="20957"/>
    <cellStyle name="20% - Accent4 4 7 4 3 2" xfId="20958"/>
    <cellStyle name="20% - Accent4 4 7 4 4" xfId="20959"/>
    <cellStyle name="20% - Accent4 4 7 4 5" xfId="20960"/>
    <cellStyle name="20% - Accent4 4 7 5" xfId="20961"/>
    <cellStyle name="20% - Accent4 4 7 5 2" xfId="20962"/>
    <cellStyle name="20% - Accent4 4 7 5 3" xfId="20963"/>
    <cellStyle name="20% - Accent4 4 7 6" xfId="20964"/>
    <cellStyle name="20% - Accent4 4 7 6 2" xfId="20965"/>
    <cellStyle name="20% - Accent4 4 7 6 3" xfId="20966"/>
    <cellStyle name="20% - Accent4 4 7 7" xfId="20967"/>
    <cellStyle name="20% - Accent4 4 7 7 2" xfId="20968"/>
    <cellStyle name="20% - Accent4 4 7 8" xfId="20969"/>
    <cellStyle name="20% - Accent4 4 7 9" xfId="20970"/>
    <cellStyle name="20% - Accent4 4 8" xfId="1150"/>
    <cellStyle name="20% - Accent4 4 8 2" xfId="20971"/>
    <cellStyle name="20% - Accent4 4 8 2 2" xfId="20972"/>
    <cellStyle name="20% - Accent4 4 8 2 3" xfId="20973"/>
    <cellStyle name="20% - Accent4 4 8 3" xfId="20974"/>
    <cellStyle name="20% - Accent4 4 8 3 2" xfId="20975"/>
    <cellStyle name="20% - Accent4 4 8 3 3" xfId="20976"/>
    <cellStyle name="20% - Accent4 4 8 4" xfId="20977"/>
    <cellStyle name="20% - Accent4 4 8 4 2" xfId="20978"/>
    <cellStyle name="20% - Accent4 4 8 5" xfId="20979"/>
    <cellStyle name="20% - Accent4 4 8 6" xfId="20980"/>
    <cellStyle name="20% - Accent4 4 9" xfId="1151"/>
    <cellStyle name="20% - Accent4 4 9 2" xfId="20981"/>
    <cellStyle name="20% - Accent4 4 9 2 2" xfId="20982"/>
    <cellStyle name="20% - Accent4 4 9 2 3" xfId="20983"/>
    <cellStyle name="20% - Accent4 4 9 3" xfId="20984"/>
    <cellStyle name="20% - Accent4 4 9 3 2" xfId="20985"/>
    <cellStyle name="20% - Accent4 4 9 3 3" xfId="20986"/>
    <cellStyle name="20% - Accent4 4 9 4" xfId="20987"/>
    <cellStyle name="20% - Accent4 4 9 4 2" xfId="20988"/>
    <cellStyle name="20% - Accent4 4 9 5" xfId="20989"/>
    <cellStyle name="20% - Accent4 4 9 6" xfId="20990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" xfId="62002" builtinId="46" customBuiltin="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1"/>
    <cellStyle name="20% - Accent5 4 10 2" xfId="20992"/>
    <cellStyle name="20% - Accent5 4 10 2 2" xfId="20993"/>
    <cellStyle name="20% - Accent5 4 10 2 3" xfId="20994"/>
    <cellStyle name="20% - Accent5 4 10 3" xfId="20995"/>
    <cellStyle name="20% - Accent5 4 10 3 2" xfId="20996"/>
    <cellStyle name="20% - Accent5 4 10 4" xfId="20997"/>
    <cellStyle name="20% - Accent5 4 10 5" xfId="20998"/>
    <cellStyle name="20% - Accent5 4 11" xfId="20999"/>
    <cellStyle name="20% - Accent5 4 11 2" xfId="21000"/>
    <cellStyle name="20% - Accent5 4 11 3" xfId="21001"/>
    <cellStyle name="20% - Accent5 4 12" xfId="21002"/>
    <cellStyle name="20% - Accent5 4 12 2" xfId="21003"/>
    <cellStyle name="20% - Accent5 4 12 3" xfId="21004"/>
    <cellStyle name="20% - Accent5 4 13" xfId="21005"/>
    <cellStyle name="20% - Accent5 4 13 2" xfId="21006"/>
    <cellStyle name="20% - Accent5 4 14" xfId="21007"/>
    <cellStyle name="20% - Accent5 4 15" xfId="21008"/>
    <cellStyle name="20% - Accent5 4 16" xfId="21009"/>
    <cellStyle name="20% - Accent5 4 2" xfId="1400"/>
    <cellStyle name="20% - Accent5 4 2 10" xfId="21010"/>
    <cellStyle name="20% - Accent5 4 2 10 2" xfId="21011"/>
    <cellStyle name="20% - Accent5 4 2 10 3" xfId="21012"/>
    <cellStyle name="20% - Accent5 4 2 11" xfId="21013"/>
    <cellStyle name="20% - Accent5 4 2 11 2" xfId="21014"/>
    <cellStyle name="20% - Accent5 4 2 11 3" xfId="21015"/>
    <cellStyle name="20% - Accent5 4 2 12" xfId="21016"/>
    <cellStyle name="20% - Accent5 4 2 12 2" xfId="21017"/>
    <cellStyle name="20% - Accent5 4 2 13" xfId="21018"/>
    <cellStyle name="20% - Accent5 4 2 14" xfId="21019"/>
    <cellStyle name="20% - Accent5 4 2 15" xfId="21020"/>
    <cellStyle name="20% - Accent5 4 2 2" xfId="1401"/>
    <cellStyle name="20% - Accent5 4 2 2 10" xfId="21021"/>
    <cellStyle name="20% - Accent5 4 2 2 10 2" xfId="21022"/>
    <cellStyle name="20% - Accent5 4 2 2 10 3" xfId="21023"/>
    <cellStyle name="20% - Accent5 4 2 2 11" xfId="21024"/>
    <cellStyle name="20% - Accent5 4 2 2 11 2" xfId="21025"/>
    <cellStyle name="20% - Accent5 4 2 2 12" xfId="21026"/>
    <cellStyle name="20% - Accent5 4 2 2 13" xfId="21027"/>
    <cellStyle name="20% - Accent5 4 2 2 2" xfId="1402"/>
    <cellStyle name="20% - Accent5 4 2 2 2 10" xfId="21028"/>
    <cellStyle name="20% - Accent5 4 2 2 2 10 2" xfId="21029"/>
    <cellStyle name="20% - Accent5 4 2 2 2 11" xfId="21030"/>
    <cellStyle name="20% - Accent5 4 2 2 2 12" xfId="21031"/>
    <cellStyle name="20% - Accent5 4 2 2 2 2" xfId="1403"/>
    <cellStyle name="20% - Accent5 4 2 2 2 2 10" xfId="21032"/>
    <cellStyle name="20% - Accent5 4 2 2 2 2 2" xfId="1404"/>
    <cellStyle name="20% - Accent5 4 2 2 2 2 2 2" xfId="21033"/>
    <cellStyle name="20% - Accent5 4 2 2 2 2 2 2 2" xfId="21034"/>
    <cellStyle name="20% - Accent5 4 2 2 2 2 2 2 2 2" xfId="21035"/>
    <cellStyle name="20% - Accent5 4 2 2 2 2 2 2 2 3" xfId="21036"/>
    <cellStyle name="20% - Accent5 4 2 2 2 2 2 2 3" xfId="21037"/>
    <cellStyle name="20% - Accent5 4 2 2 2 2 2 2 3 2" xfId="21038"/>
    <cellStyle name="20% - Accent5 4 2 2 2 2 2 2 3 3" xfId="21039"/>
    <cellStyle name="20% - Accent5 4 2 2 2 2 2 2 4" xfId="21040"/>
    <cellStyle name="20% - Accent5 4 2 2 2 2 2 2 4 2" xfId="21041"/>
    <cellStyle name="20% - Accent5 4 2 2 2 2 2 2 5" xfId="21042"/>
    <cellStyle name="20% - Accent5 4 2 2 2 2 2 2 6" xfId="21043"/>
    <cellStyle name="20% - Accent5 4 2 2 2 2 2 3" xfId="21044"/>
    <cellStyle name="20% - Accent5 4 2 2 2 2 2 3 2" xfId="21045"/>
    <cellStyle name="20% - Accent5 4 2 2 2 2 2 3 2 2" xfId="21046"/>
    <cellStyle name="20% - Accent5 4 2 2 2 2 2 3 2 3" xfId="21047"/>
    <cellStyle name="20% - Accent5 4 2 2 2 2 2 3 3" xfId="21048"/>
    <cellStyle name="20% - Accent5 4 2 2 2 2 2 3 3 2" xfId="21049"/>
    <cellStyle name="20% - Accent5 4 2 2 2 2 2 3 3 3" xfId="21050"/>
    <cellStyle name="20% - Accent5 4 2 2 2 2 2 3 4" xfId="21051"/>
    <cellStyle name="20% - Accent5 4 2 2 2 2 2 3 4 2" xfId="21052"/>
    <cellStyle name="20% - Accent5 4 2 2 2 2 2 3 5" xfId="21053"/>
    <cellStyle name="20% - Accent5 4 2 2 2 2 2 3 6" xfId="21054"/>
    <cellStyle name="20% - Accent5 4 2 2 2 2 2 4" xfId="21055"/>
    <cellStyle name="20% - Accent5 4 2 2 2 2 2 4 2" xfId="21056"/>
    <cellStyle name="20% - Accent5 4 2 2 2 2 2 4 2 2" xfId="21057"/>
    <cellStyle name="20% - Accent5 4 2 2 2 2 2 4 2 3" xfId="21058"/>
    <cellStyle name="20% - Accent5 4 2 2 2 2 2 4 3" xfId="21059"/>
    <cellStyle name="20% - Accent5 4 2 2 2 2 2 4 3 2" xfId="21060"/>
    <cellStyle name="20% - Accent5 4 2 2 2 2 2 4 4" xfId="21061"/>
    <cellStyle name="20% - Accent5 4 2 2 2 2 2 4 5" xfId="21062"/>
    <cellStyle name="20% - Accent5 4 2 2 2 2 2 5" xfId="21063"/>
    <cellStyle name="20% - Accent5 4 2 2 2 2 2 5 2" xfId="21064"/>
    <cellStyle name="20% - Accent5 4 2 2 2 2 2 5 3" xfId="21065"/>
    <cellStyle name="20% - Accent5 4 2 2 2 2 2 6" xfId="21066"/>
    <cellStyle name="20% - Accent5 4 2 2 2 2 2 6 2" xfId="21067"/>
    <cellStyle name="20% - Accent5 4 2 2 2 2 2 6 3" xfId="21068"/>
    <cellStyle name="20% - Accent5 4 2 2 2 2 2 7" xfId="21069"/>
    <cellStyle name="20% - Accent5 4 2 2 2 2 2 7 2" xfId="21070"/>
    <cellStyle name="20% - Accent5 4 2 2 2 2 2 8" xfId="21071"/>
    <cellStyle name="20% - Accent5 4 2 2 2 2 2 9" xfId="21072"/>
    <cellStyle name="20% - Accent5 4 2 2 2 2 3" xfId="21073"/>
    <cellStyle name="20% - Accent5 4 2 2 2 2 3 2" xfId="21074"/>
    <cellStyle name="20% - Accent5 4 2 2 2 2 3 2 2" xfId="21075"/>
    <cellStyle name="20% - Accent5 4 2 2 2 2 3 2 3" xfId="21076"/>
    <cellStyle name="20% - Accent5 4 2 2 2 2 3 3" xfId="21077"/>
    <cellStyle name="20% - Accent5 4 2 2 2 2 3 3 2" xfId="21078"/>
    <cellStyle name="20% - Accent5 4 2 2 2 2 3 3 3" xfId="21079"/>
    <cellStyle name="20% - Accent5 4 2 2 2 2 3 4" xfId="21080"/>
    <cellStyle name="20% - Accent5 4 2 2 2 2 3 4 2" xfId="21081"/>
    <cellStyle name="20% - Accent5 4 2 2 2 2 3 5" xfId="21082"/>
    <cellStyle name="20% - Accent5 4 2 2 2 2 3 6" xfId="21083"/>
    <cellStyle name="20% - Accent5 4 2 2 2 2 4" xfId="21084"/>
    <cellStyle name="20% - Accent5 4 2 2 2 2 4 2" xfId="21085"/>
    <cellStyle name="20% - Accent5 4 2 2 2 2 4 2 2" xfId="21086"/>
    <cellStyle name="20% - Accent5 4 2 2 2 2 4 2 3" xfId="21087"/>
    <cellStyle name="20% - Accent5 4 2 2 2 2 4 3" xfId="21088"/>
    <cellStyle name="20% - Accent5 4 2 2 2 2 4 3 2" xfId="21089"/>
    <cellStyle name="20% - Accent5 4 2 2 2 2 4 3 3" xfId="21090"/>
    <cellStyle name="20% - Accent5 4 2 2 2 2 4 4" xfId="21091"/>
    <cellStyle name="20% - Accent5 4 2 2 2 2 4 4 2" xfId="21092"/>
    <cellStyle name="20% - Accent5 4 2 2 2 2 4 5" xfId="21093"/>
    <cellStyle name="20% - Accent5 4 2 2 2 2 4 6" xfId="21094"/>
    <cellStyle name="20% - Accent5 4 2 2 2 2 5" xfId="21095"/>
    <cellStyle name="20% - Accent5 4 2 2 2 2 5 2" xfId="21096"/>
    <cellStyle name="20% - Accent5 4 2 2 2 2 5 2 2" xfId="21097"/>
    <cellStyle name="20% - Accent5 4 2 2 2 2 5 2 3" xfId="21098"/>
    <cellStyle name="20% - Accent5 4 2 2 2 2 5 3" xfId="21099"/>
    <cellStyle name="20% - Accent5 4 2 2 2 2 5 3 2" xfId="21100"/>
    <cellStyle name="20% - Accent5 4 2 2 2 2 5 4" xfId="21101"/>
    <cellStyle name="20% - Accent5 4 2 2 2 2 5 5" xfId="21102"/>
    <cellStyle name="20% - Accent5 4 2 2 2 2 6" xfId="21103"/>
    <cellStyle name="20% - Accent5 4 2 2 2 2 6 2" xfId="21104"/>
    <cellStyle name="20% - Accent5 4 2 2 2 2 6 3" xfId="21105"/>
    <cellStyle name="20% - Accent5 4 2 2 2 2 7" xfId="21106"/>
    <cellStyle name="20% - Accent5 4 2 2 2 2 7 2" xfId="21107"/>
    <cellStyle name="20% - Accent5 4 2 2 2 2 7 3" xfId="21108"/>
    <cellStyle name="20% - Accent5 4 2 2 2 2 8" xfId="21109"/>
    <cellStyle name="20% - Accent5 4 2 2 2 2 8 2" xfId="21110"/>
    <cellStyle name="20% - Accent5 4 2 2 2 2 9" xfId="21111"/>
    <cellStyle name="20% - Accent5 4 2 2 2 3" xfId="1405"/>
    <cellStyle name="20% - Accent5 4 2 2 2 3 2" xfId="21112"/>
    <cellStyle name="20% - Accent5 4 2 2 2 3 2 2" xfId="21113"/>
    <cellStyle name="20% - Accent5 4 2 2 2 3 2 2 2" xfId="21114"/>
    <cellStyle name="20% - Accent5 4 2 2 2 3 2 2 3" xfId="21115"/>
    <cellStyle name="20% - Accent5 4 2 2 2 3 2 3" xfId="21116"/>
    <cellStyle name="20% - Accent5 4 2 2 2 3 2 3 2" xfId="21117"/>
    <cellStyle name="20% - Accent5 4 2 2 2 3 2 3 3" xfId="21118"/>
    <cellStyle name="20% - Accent5 4 2 2 2 3 2 4" xfId="21119"/>
    <cellStyle name="20% - Accent5 4 2 2 2 3 2 4 2" xfId="21120"/>
    <cellStyle name="20% - Accent5 4 2 2 2 3 2 5" xfId="21121"/>
    <cellStyle name="20% - Accent5 4 2 2 2 3 2 6" xfId="21122"/>
    <cellStyle name="20% - Accent5 4 2 2 2 3 3" xfId="21123"/>
    <cellStyle name="20% - Accent5 4 2 2 2 3 3 2" xfId="21124"/>
    <cellStyle name="20% - Accent5 4 2 2 2 3 3 2 2" xfId="21125"/>
    <cellStyle name="20% - Accent5 4 2 2 2 3 3 2 3" xfId="21126"/>
    <cellStyle name="20% - Accent5 4 2 2 2 3 3 3" xfId="21127"/>
    <cellStyle name="20% - Accent5 4 2 2 2 3 3 3 2" xfId="21128"/>
    <cellStyle name="20% - Accent5 4 2 2 2 3 3 3 3" xfId="21129"/>
    <cellStyle name="20% - Accent5 4 2 2 2 3 3 4" xfId="21130"/>
    <cellStyle name="20% - Accent5 4 2 2 2 3 3 4 2" xfId="21131"/>
    <cellStyle name="20% - Accent5 4 2 2 2 3 3 5" xfId="21132"/>
    <cellStyle name="20% - Accent5 4 2 2 2 3 3 6" xfId="21133"/>
    <cellStyle name="20% - Accent5 4 2 2 2 3 4" xfId="21134"/>
    <cellStyle name="20% - Accent5 4 2 2 2 3 4 2" xfId="21135"/>
    <cellStyle name="20% - Accent5 4 2 2 2 3 4 2 2" xfId="21136"/>
    <cellStyle name="20% - Accent5 4 2 2 2 3 4 2 3" xfId="21137"/>
    <cellStyle name="20% - Accent5 4 2 2 2 3 4 3" xfId="21138"/>
    <cellStyle name="20% - Accent5 4 2 2 2 3 4 3 2" xfId="21139"/>
    <cellStyle name="20% - Accent5 4 2 2 2 3 4 4" xfId="21140"/>
    <cellStyle name="20% - Accent5 4 2 2 2 3 4 5" xfId="21141"/>
    <cellStyle name="20% - Accent5 4 2 2 2 3 5" xfId="21142"/>
    <cellStyle name="20% - Accent5 4 2 2 2 3 5 2" xfId="21143"/>
    <cellStyle name="20% - Accent5 4 2 2 2 3 5 3" xfId="21144"/>
    <cellStyle name="20% - Accent5 4 2 2 2 3 6" xfId="21145"/>
    <cellStyle name="20% - Accent5 4 2 2 2 3 6 2" xfId="21146"/>
    <cellStyle name="20% - Accent5 4 2 2 2 3 6 3" xfId="21147"/>
    <cellStyle name="20% - Accent5 4 2 2 2 3 7" xfId="21148"/>
    <cellStyle name="20% - Accent5 4 2 2 2 3 7 2" xfId="21149"/>
    <cellStyle name="20% - Accent5 4 2 2 2 3 8" xfId="21150"/>
    <cellStyle name="20% - Accent5 4 2 2 2 3 9" xfId="21151"/>
    <cellStyle name="20% - Accent5 4 2 2 2 4" xfId="21152"/>
    <cellStyle name="20% - Accent5 4 2 2 2 4 2" xfId="21153"/>
    <cellStyle name="20% - Accent5 4 2 2 2 4 2 2" xfId="21154"/>
    <cellStyle name="20% - Accent5 4 2 2 2 4 2 2 2" xfId="21155"/>
    <cellStyle name="20% - Accent5 4 2 2 2 4 2 2 3" xfId="21156"/>
    <cellStyle name="20% - Accent5 4 2 2 2 4 2 3" xfId="21157"/>
    <cellStyle name="20% - Accent5 4 2 2 2 4 2 3 2" xfId="21158"/>
    <cellStyle name="20% - Accent5 4 2 2 2 4 2 3 3" xfId="21159"/>
    <cellStyle name="20% - Accent5 4 2 2 2 4 2 4" xfId="21160"/>
    <cellStyle name="20% - Accent5 4 2 2 2 4 2 4 2" xfId="21161"/>
    <cellStyle name="20% - Accent5 4 2 2 2 4 2 5" xfId="21162"/>
    <cellStyle name="20% - Accent5 4 2 2 2 4 2 6" xfId="21163"/>
    <cellStyle name="20% - Accent5 4 2 2 2 4 3" xfId="21164"/>
    <cellStyle name="20% - Accent5 4 2 2 2 4 3 2" xfId="21165"/>
    <cellStyle name="20% - Accent5 4 2 2 2 4 3 2 2" xfId="21166"/>
    <cellStyle name="20% - Accent5 4 2 2 2 4 3 2 3" xfId="21167"/>
    <cellStyle name="20% - Accent5 4 2 2 2 4 3 3" xfId="21168"/>
    <cellStyle name="20% - Accent5 4 2 2 2 4 3 3 2" xfId="21169"/>
    <cellStyle name="20% - Accent5 4 2 2 2 4 3 3 3" xfId="21170"/>
    <cellStyle name="20% - Accent5 4 2 2 2 4 3 4" xfId="21171"/>
    <cellStyle name="20% - Accent5 4 2 2 2 4 3 4 2" xfId="21172"/>
    <cellStyle name="20% - Accent5 4 2 2 2 4 3 5" xfId="21173"/>
    <cellStyle name="20% - Accent5 4 2 2 2 4 3 6" xfId="21174"/>
    <cellStyle name="20% - Accent5 4 2 2 2 4 4" xfId="21175"/>
    <cellStyle name="20% - Accent5 4 2 2 2 4 4 2" xfId="21176"/>
    <cellStyle name="20% - Accent5 4 2 2 2 4 4 2 2" xfId="21177"/>
    <cellStyle name="20% - Accent5 4 2 2 2 4 4 2 3" xfId="21178"/>
    <cellStyle name="20% - Accent5 4 2 2 2 4 4 3" xfId="21179"/>
    <cellStyle name="20% - Accent5 4 2 2 2 4 4 3 2" xfId="21180"/>
    <cellStyle name="20% - Accent5 4 2 2 2 4 4 4" xfId="21181"/>
    <cellStyle name="20% - Accent5 4 2 2 2 4 4 5" xfId="21182"/>
    <cellStyle name="20% - Accent5 4 2 2 2 4 5" xfId="21183"/>
    <cellStyle name="20% - Accent5 4 2 2 2 4 5 2" xfId="21184"/>
    <cellStyle name="20% - Accent5 4 2 2 2 4 5 3" xfId="21185"/>
    <cellStyle name="20% - Accent5 4 2 2 2 4 6" xfId="21186"/>
    <cellStyle name="20% - Accent5 4 2 2 2 4 6 2" xfId="21187"/>
    <cellStyle name="20% - Accent5 4 2 2 2 4 6 3" xfId="21188"/>
    <cellStyle name="20% - Accent5 4 2 2 2 4 7" xfId="21189"/>
    <cellStyle name="20% - Accent5 4 2 2 2 4 7 2" xfId="21190"/>
    <cellStyle name="20% - Accent5 4 2 2 2 4 8" xfId="21191"/>
    <cellStyle name="20% - Accent5 4 2 2 2 4 9" xfId="21192"/>
    <cellStyle name="20% - Accent5 4 2 2 2 5" xfId="21193"/>
    <cellStyle name="20% - Accent5 4 2 2 2 5 2" xfId="21194"/>
    <cellStyle name="20% - Accent5 4 2 2 2 5 2 2" xfId="21195"/>
    <cellStyle name="20% - Accent5 4 2 2 2 5 2 3" xfId="21196"/>
    <cellStyle name="20% - Accent5 4 2 2 2 5 3" xfId="21197"/>
    <cellStyle name="20% - Accent5 4 2 2 2 5 3 2" xfId="21198"/>
    <cellStyle name="20% - Accent5 4 2 2 2 5 3 3" xfId="21199"/>
    <cellStyle name="20% - Accent5 4 2 2 2 5 4" xfId="21200"/>
    <cellStyle name="20% - Accent5 4 2 2 2 5 4 2" xfId="21201"/>
    <cellStyle name="20% - Accent5 4 2 2 2 5 5" xfId="21202"/>
    <cellStyle name="20% - Accent5 4 2 2 2 5 6" xfId="21203"/>
    <cellStyle name="20% - Accent5 4 2 2 2 6" xfId="21204"/>
    <cellStyle name="20% - Accent5 4 2 2 2 6 2" xfId="21205"/>
    <cellStyle name="20% - Accent5 4 2 2 2 6 2 2" xfId="21206"/>
    <cellStyle name="20% - Accent5 4 2 2 2 6 2 3" xfId="21207"/>
    <cellStyle name="20% - Accent5 4 2 2 2 6 3" xfId="21208"/>
    <cellStyle name="20% - Accent5 4 2 2 2 6 3 2" xfId="21209"/>
    <cellStyle name="20% - Accent5 4 2 2 2 6 3 3" xfId="21210"/>
    <cellStyle name="20% - Accent5 4 2 2 2 6 4" xfId="21211"/>
    <cellStyle name="20% - Accent5 4 2 2 2 6 4 2" xfId="21212"/>
    <cellStyle name="20% - Accent5 4 2 2 2 6 5" xfId="21213"/>
    <cellStyle name="20% - Accent5 4 2 2 2 6 6" xfId="21214"/>
    <cellStyle name="20% - Accent5 4 2 2 2 7" xfId="21215"/>
    <cellStyle name="20% - Accent5 4 2 2 2 7 2" xfId="21216"/>
    <cellStyle name="20% - Accent5 4 2 2 2 7 2 2" xfId="21217"/>
    <cellStyle name="20% - Accent5 4 2 2 2 7 2 3" xfId="21218"/>
    <cellStyle name="20% - Accent5 4 2 2 2 7 3" xfId="21219"/>
    <cellStyle name="20% - Accent5 4 2 2 2 7 3 2" xfId="21220"/>
    <cellStyle name="20% - Accent5 4 2 2 2 7 4" xfId="21221"/>
    <cellStyle name="20% - Accent5 4 2 2 2 7 5" xfId="21222"/>
    <cellStyle name="20% - Accent5 4 2 2 2 8" xfId="21223"/>
    <cellStyle name="20% - Accent5 4 2 2 2 8 2" xfId="21224"/>
    <cellStyle name="20% - Accent5 4 2 2 2 8 3" xfId="21225"/>
    <cellStyle name="20% - Accent5 4 2 2 2 9" xfId="21226"/>
    <cellStyle name="20% - Accent5 4 2 2 2 9 2" xfId="21227"/>
    <cellStyle name="20% - Accent5 4 2 2 2 9 3" xfId="21228"/>
    <cellStyle name="20% - Accent5 4 2 2 3" xfId="1406"/>
    <cellStyle name="20% - Accent5 4 2 2 3 10" xfId="21229"/>
    <cellStyle name="20% - Accent5 4 2 2 3 2" xfId="1407"/>
    <cellStyle name="20% - Accent5 4 2 2 3 2 2" xfId="21230"/>
    <cellStyle name="20% - Accent5 4 2 2 3 2 2 2" xfId="21231"/>
    <cellStyle name="20% - Accent5 4 2 2 3 2 2 2 2" xfId="21232"/>
    <cellStyle name="20% - Accent5 4 2 2 3 2 2 2 3" xfId="21233"/>
    <cellStyle name="20% - Accent5 4 2 2 3 2 2 3" xfId="21234"/>
    <cellStyle name="20% - Accent5 4 2 2 3 2 2 3 2" xfId="21235"/>
    <cellStyle name="20% - Accent5 4 2 2 3 2 2 3 3" xfId="21236"/>
    <cellStyle name="20% - Accent5 4 2 2 3 2 2 4" xfId="21237"/>
    <cellStyle name="20% - Accent5 4 2 2 3 2 2 4 2" xfId="21238"/>
    <cellStyle name="20% - Accent5 4 2 2 3 2 2 5" xfId="21239"/>
    <cellStyle name="20% - Accent5 4 2 2 3 2 2 6" xfId="21240"/>
    <cellStyle name="20% - Accent5 4 2 2 3 2 3" xfId="21241"/>
    <cellStyle name="20% - Accent5 4 2 2 3 2 3 2" xfId="21242"/>
    <cellStyle name="20% - Accent5 4 2 2 3 2 3 2 2" xfId="21243"/>
    <cellStyle name="20% - Accent5 4 2 2 3 2 3 2 3" xfId="21244"/>
    <cellStyle name="20% - Accent5 4 2 2 3 2 3 3" xfId="21245"/>
    <cellStyle name="20% - Accent5 4 2 2 3 2 3 3 2" xfId="21246"/>
    <cellStyle name="20% - Accent5 4 2 2 3 2 3 3 3" xfId="21247"/>
    <cellStyle name="20% - Accent5 4 2 2 3 2 3 4" xfId="21248"/>
    <cellStyle name="20% - Accent5 4 2 2 3 2 3 4 2" xfId="21249"/>
    <cellStyle name="20% - Accent5 4 2 2 3 2 3 5" xfId="21250"/>
    <cellStyle name="20% - Accent5 4 2 2 3 2 3 6" xfId="21251"/>
    <cellStyle name="20% - Accent5 4 2 2 3 2 4" xfId="21252"/>
    <cellStyle name="20% - Accent5 4 2 2 3 2 4 2" xfId="21253"/>
    <cellStyle name="20% - Accent5 4 2 2 3 2 4 2 2" xfId="21254"/>
    <cellStyle name="20% - Accent5 4 2 2 3 2 4 2 3" xfId="21255"/>
    <cellStyle name="20% - Accent5 4 2 2 3 2 4 3" xfId="21256"/>
    <cellStyle name="20% - Accent5 4 2 2 3 2 4 3 2" xfId="21257"/>
    <cellStyle name="20% - Accent5 4 2 2 3 2 4 4" xfId="21258"/>
    <cellStyle name="20% - Accent5 4 2 2 3 2 4 5" xfId="21259"/>
    <cellStyle name="20% - Accent5 4 2 2 3 2 5" xfId="21260"/>
    <cellStyle name="20% - Accent5 4 2 2 3 2 5 2" xfId="21261"/>
    <cellStyle name="20% - Accent5 4 2 2 3 2 5 3" xfId="21262"/>
    <cellStyle name="20% - Accent5 4 2 2 3 2 6" xfId="21263"/>
    <cellStyle name="20% - Accent5 4 2 2 3 2 6 2" xfId="21264"/>
    <cellStyle name="20% - Accent5 4 2 2 3 2 6 3" xfId="21265"/>
    <cellStyle name="20% - Accent5 4 2 2 3 2 7" xfId="21266"/>
    <cellStyle name="20% - Accent5 4 2 2 3 2 7 2" xfId="21267"/>
    <cellStyle name="20% - Accent5 4 2 2 3 2 8" xfId="21268"/>
    <cellStyle name="20% - Accent5 4 2 2 3 2 9" xfId="21269"/>
    <cellStyle name="20% - Accent5 4 2 2 3 3" xfId="21270"/>
    <cellStyle name="20% - Accent5 4 2 2 3 3 2" xfId="21271"/>
    <cellStyle name="20% - Accent5 4 2 2 3 3 2 2" xfId="21272"/>
    <cellStyle name="20% - Accent5 4 2 2 3 3 2 3" xfId="21273"/>
    <cellStyle name="20% - Accent5 4 2 2 3 3 3" xfId="21274"/>
    <cellStyle name="20% - Accent5 4 2 2 3 3 3 2" xfId="21275"/>
    <cellStyle name="20% - Accent5 4 2 2 3 3 3 3" xfId="21276"/>
    <cellStyle name="20% - Accent5 4 2 2 3 3 4" xfId="21277"/>
    <cellStyle name="20% - Accent5 4 2 2 3 3 4 2" xfId="21278"/>
    <cellStyle name="20% - Accent5 4 2 2 3 3 5" xfId="21279"/>
    <cellStyle name="20% - Accent5 4 2 2 3 3 6" xfId="21280"/>
    <cellStyle name="20% - Accent5 4 2 2 3 4" xfId="21281"/>
    <cellStyle name="20% - Accent5 4 2 2 3 4 2" xfId="21282"/>
    <cellStyle name="20% - Accent5 4 2 2 3 4 2 2" xfId="21283"/>
    <cellStyle name="20% - Accent5 4 2 2 3 4 2 3" xfId="21284"/>
    <cellStyle name="20% - Accent5 4 2 2 3 4 3" xfId="21285"/>
    <cellStyle name="20% - Accent5 4 2 2 3 4 3 2" xfId="21286"/>
    <cellStyle name="20% - Accent5 4 2 2 3 4 3 3" xfId="21287"/>
    <cellStyle name="20% - Accent5 4 2 2 3 4 4" xfId="21288"/>
    <cellStyle name="20% - Accent5 4 2 2 3 4 4 2" xfId="21289"/>
    <cellStyle name="20% - Accent5 4 2 2 3 4 5" xfId="21290"/>
    <cellStyle name="20% - Accent5 4 2 2 3 4 6" xfId="21291"/>
    <cellStyle name="20% - Accent5 4 2 2 3 5" xfId="21292"/>
    <cellStyle name="20% - Accent5 4 2 2 3 5 2" xfId="21293"/>
    <cellStyle name="20% - Accent5 4 2 2 3 5 2 2" xfId="21294"/>
    <cellStyle name="20% - Accent5 4 2 2 3 5 2 3" xfId="21295"/>
    <cellStyle name="20% - Accent5 4 2 2 3 5 3" xfId="21296"/>
    <cellStyle name="20% - Accent5 4 2 2 3 5 3 2" xfId="21297"/>
    <cellStyle name="20% - Accent5 4 2 2 3 5 4" xfId="21298"/>
    <cellStyle name="20% - Accent5 4 2 2 3 5 5" xfId="21299"/>
    <cellStyle name="20% - Accent5 4 2 2 3 6" xfId="21300"/>
    <cellStyle name="20% - Accent5 4 2 2 3 6 2" xfId="21301"/>
    <cellStyle name="20% - Accent5 4 2 2 3 6 3" xfId="21302"/>
    <cellStyle name="20% - Accent5 4 2 2 3 7" xfId="21303"/>
    <cellStyle name="20% - Accent5 4 2 2 3 7 2" xfId="21304"/>
    <cellStyle name="20% - Accent5 4 2 2 3 7 3" xfId="21305"/>
    <cellStyle name="20% - Accent5 4 2 2 3 8" xfId="21306"/>
    <cellStyle name="20% - Accent5 4 2 2 3 8 2" xfId="21307"/>
    <cellStyle name="20% - Accent5 4 2 2 3 9" xfId="21308"/>
    <cellStyle name="20% - Accent5 4 2 2 4" xfId="1408"/>
    <cellStyle name="20% - Accent5 4 2 2 4 2" xfId="21309"/>
    <cellStyle name="20% - Accent5 4 2 2 4 2 2" xfId="21310"/>
    <cellStyle name="20% - Accent5 4 2 2 4 2 2 2" xfId="21311"/>
    <cellStyle name="20% - Accent5 4 2 2 4 2 2 3" xfId="21312"/>
    <cellStyle name="20% - Accent5 4 2 2 4 2 3" xfId="21313"/>
    <cellStyle name="20% - Accent5 4 2 2 4 2 3 2" xfId="21314"/>
    <cellStyle name="20% - Accent5 4 2 2 4 2 3 3" xfId="21315"/>
    <cellStyle name="20% - Accent5 4 2 2 4 2 4" xfId="21316"/>
    <cellStyle name="20% - Accent5 4 2 2 4 2 4 2" xfId="21317"/>
    <cellStyle name="20% - Accent5 4 2 2 4 2 5" xfId="21318"/>
    <cellStyle name="20% - Accent5 4 2 2 4 2 6" xfId="21319"/>
    <cellStyle name="20% - Accent5 4 2 2 4 3" xfId="21320"/>
    <cellStyle name="20% - Accent5 4 2 2 4 3 2" xfId="21321"/>
    <cellStyle name="20% - Accent5 4 2 2 4 3 2 2" xfId="21322"/>
    <cellStyle name="20% - Accent5 4 2 2 4 3 2 3" xfId="21323"/>
    <cellStyle name="20% - Accent5 4 2 2 4 3 3" xfId="21324"/>
    <cellStyle name="20% - Accent5 4 2 2 4 3 3 2" xfId="21325"/>
    <cellStyle name="20% - Accent5 4 2 2 4 3 3 3" xfId="21326"/>
    <cellStyle name="20% - Accent5 4 2 2 4 3 4" xfId="21327"/>
    <cellStyle name="20% - Accent5 4 2 2 4 3 4 2" xfId="21328"/>
    <cellStyle name="20% - Accent5 4 2 2 4 3 5" xfId="21329"/>
    <cellStyle name="20% - Accent5 4 2 2 4 3 6" xfId="21330"/>
    <cellStyle name="20% - Accent5 4 2 2 4 4" xfId="21331"/>
    <cellStyle name="20% - Accent5 4 2 2 4 4 2" xfId="21332"/>
    <cellStyle name="20% - Accent5 4 2 2 4 4 2 2" xfId="21333"/>
    <cellStyle name="20% - Accent5 4 2 2 4 4 2 3" xfId="21334"/>
    <cellStyle name="20% - Accent5 4 2 2 4 4 3" xfId="21335"/>
    <cellStyle name="20% - Accent5 4 2 2 4 4 3 2" xfId="21336"/>
    <cellStyle name="20% - Accent5 4 2 2 4 4 4" xfId="21337"/>
    <cellStyle name="20% - Accent5 4 2 2 4 4 5" xfId="21338"/>
    <cellStyle name="20% - Accent5 4 2 2 4 5" xfId="21339"/>
    <cellStyle name="20% - Accent5 4 2 2 4 5 2" xfId="21340"/>
    <cellStyle name="20% - Accent5 4 2 2 4 5 3" xfId="21341"/>
    <cellStyle name="20% - Accent5 4 2 2 4 6" xfId="21342"/>
    <cellStyle name="20% - Accent5 4 2 2 4 6 2" xfId="21343"/>
    <cellStyle name="20% - Accent5 4 2 2 4 6 3" xfId="21344"/>
    <cellStyle name="20% - Accent5 4 2 2 4 7" xfId="21345"/>
    <cellStyle name="20% - Accent5 4 2 2 4 7 2" xfId="21346"/>
    <cellStyle name="20% - Accent5 4 2 2 4 8" xfId="21347"/>
    <cellStyle name="20% - Accent5 4 2 2 4 9" xfId="21348"/>
    <cellStyle name="20% - Accent5 4 2 2 5" xfId="21349"/>
    <cellStyle name="20% - Accent5 4 2 2 5 2" xfId="21350"/>
    <cellStyle name="20% - Accent5 4 2 2 5 2 2" xfId="21351"/>
    <cellStyle name="20% - Accent5 4 2 2 5 2 2 2" xfId="21352"/>
    <cellStyle name="20% - Accent5 4 2 2 5 2 2 3" xfId="21353"/>
    <cellStyle name="20% - Accent5 4 2 2 5 2 3" xfId="21354"/>
    <cellStyle name="20% - Accent5 4 2 2 5 2 3 2" xfId="21355"/>
    <cellStyle name="20% - Accent5 4 2 2 5 2 3 3" xfId="21356"/>
    <cellStyle name="20% - Accent5 4 2 2 5 2 4" xfId="21357"/>
    <cellStyle name="20% - Accent5 4 2 2 5 2 4 2" xfId="21358"/>
    <cellStyle name="20% - Accent5 4 2 2 5 2 5" xfId="21359"/>
    <cellStyle name="20% - Accent5 4 2 2 5 2 6" xfId="21360"/>
    <cellStyle name="20% - Accent5 4 2 2 5 3" xfId="21361"/>
    <cellStyle name="20% - Accent5 4 2 2 5 3 2" xfId="21362"/>
    <cellStyle name="20% - Accent5 4 2 2 5 3 2 2" xfId="21363"/>
    <cellStyle name="20% - Accent5 4 2 2 5 3 2 3" xfId="21364"/>
    <cellStyle name="20% - Accent5 4 2 2 5 3 3" xfId="21365"/>
    <cellStyle name="20% - Accent5 4 2 2 5 3 3 2" xfId="21366"/>
    <cellStyle name="20% - Accent5 4 2 2 5 3 3 3" xfId="21367"/>
    <cellStyle name="20% - Accent5 4 2 2 5 3 4" xfId="21368"/>
    <cellStyle name="20% - Accent5 4 2 2 5 3 4 2" xfId="21369"/>
    <cellStyle name="20% - Accent5 4 2 2 5 3 5" xfId="21370"/>
    <cellStyle name="20% - Accent5 4 2 2 5 3 6" xfId="21371"/>
    <cellStyle name="20% - Accent5 4 2 2 5 4" xfId="21372"/>
    <cellStyle name="20% - Accent5 4 2 2 5 4 2" xfId="21373"/>
    <cellStyle name="20% - Accent5 4 2 2 5 4 2 2" xfId="21374"/>
    <cellStyle name="20% - Accent5 4 2 2 5 4 2 3" xfId="21375"/>
    <cellStyle name="20% - Accent5 4 2 2 5 4 3" xfId="21376"/>
    <cellStyle name="20% - Accent5 4 2 2 5 4 3 2" xfId="21377"/>
    <cellStyle name="20% - Accent5 4 2 2 5 4 4" xfId="21378"/>
    <cellStyle name="20% - Accent5 4 2 2 5 4 5" xfId="21379"/>
    <cellStyle name="20% - Accent5 4 2 2 5 5" xfId="21380"/>
    <cellStyle name="20% - Accent5 4 2 2 5 5 2" xfId="21381"/>
    <cellStyle name="20% - Accent5 4 2 2 5 5 3" xfId="21382"/>
    <cellStyle name="20% - Accent5 4 2 2 5 6" xfId="21383"/>
    <cellStyle name="20% - Accent5 4 2 2 5 6 2" xfId="21384"/>
    <cellStyle name="20% - Accent5 4 2 2 5 6 3" xfId="21385"/>
    <cellStyle name="20% - Accent5 4 2 2 5 7" xfId="21386"/>
    <cellStyle name="20% - Accent5 4 2 2 5 7 2" xfId="21387"/>
    <cellStyle name="20% - Accent5 4 2 2 5 8" xfId="21388"/>
    <cellStyle name="20% - Accent5 4 2 2 5 9" xfId="21389"/>
    <cellStyle name="20% - Accent5 4 2 2 6" xfId="21390"/>
    <cellStyle name="20% - Accent5 4 2 2 6 2" xfId="21391"/>
    <cellStyle name="20% - Accent5 4 2 2 6 2 2" xfId="21392"/>
    <cellStyle name="20% - Accent5 4 2 2 6 2 3" xfId="21393"/>
    <cellStyle name="20% - Accent5 4 2 2 6 3" xfId="21394"/>
    <cellStyle name="20% - Accent5 4 2 2 6 3 2" xfId="21395"/>
    <cellStyle name="20% - Accent5 4 2 2 6 3 3" xfId="21396"/>
    <cellStyle name="20% - Accent5 4 2 2 6 4" xfId="21397"/>
    <cellStyle name="20% - Accent5 4 2 2 6 4 2" xfId="21398"/>
    <cellStyle name="20% - Accent5 4 2 2 6 5" xfId="21399"/>
    <cellStyle name="20% - Accent5 4 2 2 6 6" xfId="21400"/>
    <cellStyle name="20% - Accent5 4 2 2 7" xfId="21401"/>
    <cellStyle name="20% - Accent5 4 2 2 7 2" xfId="21402"/>
    <cellStyle name="20% - Accent5 4 2 2 7 2 2" xfId="21403"/>
    <cellStyle name="20% - Accent5 4 2 2 7 2 3" xfId="21404"/>
    <cellStyle name="20% - Accent5 4 2 2 7 3" xfId="21405"/>
    <cellStyle name="20% - Accent5 4 2 2 7 3 2" xfId="21406"/>
    <cellStyle name="20% - Accent5 4 2 2 7 3 3" xfId="21407"/>
    <cellStyle name="20% - Accent5 4 2 2 7 4" xfId="21408"/>
    <cellStyle name="20% - Accent5 4 2 2 7 4 2" xfId="21409"/>
    <cellStyle name="20% - Accent5 4 2 2 7 5" xfId="21410"/>
    <cellStyle name="20% - Accent5 4 2 2 7 6" xfId="21411"/>
    <cellStyle name="20% - Accent5 4 2 2 8" xfId="21412"/>
    <cellStyle name="20% - Accent5 4 2 2 8 2" xfId="21413"/>
    <cellStyle name="20% - Accent5 4 2 2 8 2 2" xfId="21414"/>
    <cellStyle name="20% - Accent5 4 2 2 8 2 3" xfId="21415"/>
    <cellStyle name="20% - Accent5 4 2 2 8 3" xfId="21416"/>
    <cellStyle name="20% - Accent5 4 2 2 8 3 2" xfId="21417"/>
    <cellStyle name="20% - Accent5 4 2 2 8 4" xfId="21418"/>
    <cellStyle name="20% - Accent5 4 2 2 8 5" xfId="21419"/>
    <cellStyle name="20% - Accent5 4 2 2 9" xfId="21420"/>
    <cellStyle name="20% - Accent5 4 2 2 9 2" xfId="21421"/>
    <cellStyle name="20% - Accent5 4 2 2 9 3" xfId="21422"/>
    <cellStyle name="20% - Accent5 4 2 3" xfId="1409"/>
    <cellStyle name="20% - Accent5 4 2 3 10" xfId="21423"/>
    <cellStyle name="20% - Accent5 4 2 3 10 2" xfId="21424"/>
    <cellStyle name="20% - Accent5 4 2 3 11" xfId="21425"/>
    <cellStyle name="20% - Accent5 4 2 3 12" xfId="21426"/>
    <cellStyle name="20% - Accent5 4 2 3 2" xfId="1410"/>
    <cellStyle name="20% - Accent5 4 2 3 2 10" xfId="21427"/>
    <cellStyle name="20% - Accent5 4 2 3 2 2" xfId="1411"/>
    <cellStyle name="20% - Accent5 4 2 3 2 2 2" xfId="21428"/>
    <cellStyle name="20% - Accent5 4 2 3 2 2 2 2" xfId="21429"/>
    <cellStyle name="20% - Accent5 4 2 3 2 2 2 2 2" xfId="21430"/>
    <cellStyle name="20% - Accent5 4 2 3 2 2 2 2 3" xfId="21431"/>
    <cellStyle name="20% - Accent5 4 2 3 2 2 2 3" xfId="21432"/>
    <cellStyle name="20% - Accent5 4 2 3 2 2 2 3 2" xfId="21433"/>
    <cellStyle name="20% - Accent5 4 2 3 2 2 2 3 3" xfId="21434"/>
    <cellStyle name="20% - Accent5 4 2 3 2 2 2 4" xfId="21435"/>
    <cellStyle name="20% - Accent5 4 2 3 2 2 2 4 2" xfId="21436"/>
    <cellStyle name="20% - Accent5 4 2 3 2 2 2 5" xfId="21437"/>
    <cellStyle name="20% - Accent5 4 2 3 2 2 2 6" xfId="21438"/>
    <cellStyle name="20% - Accent5 4 2 3 2 2 3" xfId="21439"/>
    <cellStyle name="20% - Accent5 4 2 3 2 2 3 2" xfId="21440"/>
    <cellStyle name="20% - Accent5 4 2 3 2 2 3 2 2" xfId="21441"/>
    <cellStyle name="20% - Accent5 4 2 3 2 2 3 2 3" xfId="21442"/>
    <cellStyle name="20% - Accent5 4 2 3 2 2 3 3" xfId="21443"/>
    <cellStyle name="20% - Accent5 4 2 3 2 2 3 3 2" xfId="21444"/>
    <cellStyle name="20% - Accent5 4 2 3 2 2 3 3 3" xfId="21445"/>
    <cellStyle name="20% - Accent5 4 2 3 2 2 3 4" xfId="21446"/>
    <cellStyle name="20% - Accent5 4 2 3 2 2 3 4 2" xfId="21447"/>
    <cellStyle name="20% - Accent5 4 2 3 2 2 3 5" xfId="21448"/>
    <cellStyle name="20% - Accent5 4 2 3 2 2 3 6" xfId="21449"/>
    <cellStyle name="20% - Accent5 4 2 3 2 2 4" xfId="21450"/>
    <cellStyle name="20% - Accent5 4 2 3 2 2 4 2" xfId="21451"/>
    <cellStyle name="20% - Accent5 4 2 3 2 2 4 2 2" xfId="21452"/>
    <cellStyle name="20% - Accent5 4 2 3 2 2 4 2 3" xfId="21453"/>
    <cellStyle name="20% - Accent5 4 2 3 2 2 4 3" xfId="21454"/>
    <cellStyle name="20% - Accent5 4 2 3 2 2 4 3 2" xfId="21455"/>
    <cellStyle name="20% - Accent5 4 2 3 2 2 4 4" xfId="21456"/>
    <cellStyle name="20% - Accent5 4 2 3 2 2 4 5" xfId="21457"/>
    <cellStyle name="20% - Accent5 4 2 3 2 2 5" xfId="21458"/>
    <cellStyle name="20% - Accent5 4 2 3 2 2 5 2" xfId="21459"/>
    <cellStyle name="20% - Accent5 4 2 3 2 2 5 3" xfId="21460"/>
    <cellStyle name="20% - Accent5 4 2 3 2 2 6" xfId="21461"/>
    <cellStyle name="20% - Accent5 4 2 3 2 2 6 2" xfId="21462"/>
    <cellStyle name="20% - Accent5 4 2 3 2 2 6 3" xfId="21463"/>
    <cellStyle name="20% - Accent5 4 2 3 2 2 7" xfId="21464"/>
    <cellStyle name="20% - Accent5 4 2 3 2 2 7 2" xfId="21465"/>
    <cellStyle name="20% - Accent5 4 2 3 2 2 8" xfId="21466"/>
    <cellStyle name="20% - Accent5 4 2 3 2 2 9" xfId="21467"/>
    <cellStyle name="20% - Accent5 4 2 3 2 3" xfId="21468"/>
    <cellStyle name="20% - Accent5 4 2 3 2 3 2" xfId="21469"/>
    <cellStyle name="20% - Accent5 4 2 3 2 3 2 2" xfId="21470"/>
    <cellStyle name="20% - Accent5 4 2 3 2 3 2 3" xfId="21471"/>
    <cellStyle name="20% - Accent5 4 2 3 2 3 3" xfId="21472"/>
    <cellStyle name="20% - Accent5 4 2 3 2 3 3 2" xfId="21473"/>
    <cellStyle name="20% - Accent5 4 2 3 2 3 3 3" xfId="21474"/>
    <cellStyle name="20% - Accent5 4 2 3 2 3 4" xfId="21475"/>
    <cellStyle name="20% - Accent5 4 2 3 2 3 4 2" xfId="21476"/>
    <cellStyle name="20% - Accent5 4 2 3 2 3 5" xfId="21477"/>
    <cellStyle name="20% - Accent5 4 2 3 2 3 6" xfId="21478"/>
    <cellStyle name="20% - Accent5 4 2 3 2 4" xfId="21479"/>
    <cellStyle name="20% - Accent5 4 2 3 2 4 2" xfId="21480"/>
    <cellStyle name="20% - Accent5 4 2 3 2 4 2 2" xfId="21481"/>
    <cellStyle name="20% - Accent5 4 2 3 2 4 2 3" xfId="21482"/>
    <cellStyle name="20% - Accent5 4 2 3 2 4 3" xfId="21483"/>
    <cellStyle name="20% - Accent5 4 2 3 2 4 3 2" xfId="21484"/>
    <cellStyle name="20% - Accent5 4 2 3 2 4 3 3" xfId="21485"/>
    <cellStyle name="20% - Accent5 4 2 3 2 4 4" xfId="21486"/>
    <cellStyle name="20% - Accent5 4 2 3 2 4 4 2" xfId="21487"/>
    <cellStyle name="20% - Accent5 4 2 3 2 4 5" xfId="21488"/>
    <cellStyle name="20% - Accent5 4 2 3 2 4 6" xfId="21489"/>
    <cellStyle name="20% - Accent5 4 2 3 2 5" xfId="21490"/>
    <cellStyle name="20% - Accent5 4 2 3 2 5 2" xfId="21491"/>
    <cellStyle name="20% - Accent5 4 2 3 2 5 2 2" xfId="21492"/>
    <cellStyle name="20% - Accent5 4 2 3 2 5 2 3" xfId="21493"/>
    <cellStyle name="20% - Accent5 4 2 3 2 5 3" xfId="21494"/>
    <cellStyle name="20% - Accent5 4 2 3 2 5 3 2" xfId="21495"/>
    <cellStyle name="20% - Accent5 4 2 3 2 5 4" xfId="21496"/>
    <cellStyle name="20% - Accent5 4 2 3 2 5 5" xfId="21497"/>
    <cellStyle name="20% - Accent5 4 2 3 2 6" xfId="21498"/>
    <cellStyle name="20% - Accent5 4 2 3 2 6 2" xfId="21499"/>
    <cellStyle name="20% - Accent5 4 2 3 2 6 3" xfId="21500"/>
    <cellStyle name="20% - Accent5 4 2 3 2 7" xfId="21501"/>
    <cellStyle name="20% - Accent5 4 2 3 2 7 2" xfId="21502"/>
    <cellStyle name="20% - Accent5 4 2 3 2 7 3" xfId="21503"/>
    <cellStyle name="20% - Accent5 4 2 3 2 8" xfId="21504"/>
    <cellStyle name="20% - Accent5 4 2 3 2 8 2" xfId="21505"/>
    <cellStyle name="20% - Accent5 4 2 3 2 9" xfId="21506"/>
    <cellStyle name="20% - Accent5 4 2 3 3" xfId="1412"/>
    <cellStyle name="20% - Accent5 4 2 3 3 2" xfId="21507"/>
    <cellStyle name="20% - Accent5 4 2 3 3 2 2" xfId="21508"/>
    <cellStyle name="20% - Accent5 4 2 3 3 2 2 2" xfId="21509"/>
    <cellStyle name="20% - Accent5 4 2 3 3 2 2 3" xfId="21510"/>
    <cellStyle name="20% - Accent5 4 2 3 3 2 3" xfId="21511"/>
    <cellStyle name="20% - Accent5 4 2 3 3 2 3 2" xfId="21512"/>
    <cellStyle name="20% - Accent5 4 2 3 3 2 3 3" xfId="21513"/>
    <cellStyle name="20% - Accent5 4 2 3 3 2 4" xfId="21514"/>
    <cellStyle name="20% - Accent5 4 2 3 3 2 4 2" xfId="21515"/>
    <cellStyle name="20% - Accent5 4 2 3 3 2 5" xfId="21516"/>
    <cellStyle name="20% - Accent5 4 2 3 3 2 6" xfId="21517"/>
    <cellStyle name="20% - Accent5 4 2 3 3 3" xfId="21518"/>
    <cellStyle name="20% - Accent5 4 2 3 3 3 2" xfId="21519"/>
    <cellStyle name="20% - Accent5 4 2 3 3 3 2 2" xfId="21520"/>
    <cellStyle name="20% - Accent5 4 2 3 3 3 2 3" xfId="21521"/>
    <cellStyle name="20% - Accent5 4 2 3 3 3 3" xfId="21522"/>
    <cellStyle name="20% - Accent5 4 2 3 3 3 3 2" xfId="21523"/>
    <cellStyle name="20% - Accent5 4 2 3 3 3 3 3" xfId="21524"/>
    <cellStyle name="20% - Accent5 4 2 3 3 3 4" xfId="21525"/>
    <cellStyle name="20% - Accent5 4 2 3 3 3 4 2" xfId="21526"/>
    <cellStyle name="20% - Accent5 4 2 3 3 3 5" xfId="21527"/>
    <cellStyle name="20% - Accent5 4 2 3 3 3 6" xfId="21528"/>
    <cellStyle name="20% - Accent5 4 2 3 3 4" xfId="21529"/>
    <cellStyle name="20% - Accent5 4 2 3 3 4 2" xfId="21530"/>
    <cellStyle name="20% - Accent5 4 2 3 3 4 2 2" xfId="21531"/>
    <cellStyle name="20% - Accent5 4 2 3 3 4 2 3" xfId="21532"/>
    <cellStyle name="20% - Accent5 4 2 3 3 4 3" xfId="21533"/>
    <cellStyle name="20% - Accent5 4 2 3 3 4 3 2" xfId="21534"/>
    <cellStyle name="20% - Accent5 4 2 3 3 4 4" xfId="21535"/>
    <cellStyle name="20% - Accent5 4 2 3 3 4 5" xfId="21536"/>
    <cellStyle name="20% - Accent5 4 2 3 3 5" xfId="21537"/>
    <cellStyle name="20% - Accent5 4 2 3 3 5 2" xfId="21538"/>
    <cellStyle name="20% - Accent5 4 2 3 3 5 3" xfId="21539"/>
    <cellStyle name="20% - Accent5 4 2 3 3 6" xfId="21540"/>
    <cellStyle name="20% - Accent5 4 2 3 3 6 2" xfId="21541"/>
    <cellStyle name="20% - Accent5 4 2 3 3 6 3" xfId="21542"/>
    <cellStyle name="20% - Accent5 4 2 3 3 7" xfId="21543"/>
    <cellStyle name="20% - Accent5 4 2 3 3 7 2" xfId="21544"/>
    <cellStyle name="20% - Accent5 4 2 3 3 8" xfId="21545"/>
    <cellStyle name="20% - Accent5 4 2 3 3 9" xfId="21546"/>
    <cellStyle name="20% - Accent5 4 2 3 4" xfId="21547"/>
    <cellStyle name="20% - Accent5 4 2 3 4 2" xfId="21548"/>
    <cellStyle name="20% - Accent5 4 2 3 4 2 2" xfId="21549"/>
    <cellStyle name="20% - Accent5 4 2 3 4 2 2 2" xfId="21550"/>
    <cellStyle name="20% - Accent5 4 2 3 4 2 2 3" xfId="21551"/>
    <cellStyle name="20% - Accent5 4 2 3 4 2 3" xfId="21552"/>
    <cellStyle name="20% - Accent5 4 2 3 4 2 3 2" xfId="21553"/>
    <cellStyle name="20% - Accent5 4 2 3 4 2 3 3" xfId="21554"/>
    <cellStyle name="20% - Accent5 4 2 3 4 2 4" xfId="21555"/>
    <cellStyle name="20% - Accent5 4 2 3 4 2 4 2" xfId="21556"/>
    <cellStyle name="20% - Accent5 4 2 3 4 2 5" xfId="21557"/>
    <cellStyle name="20% - Accent5 4 2 3 4 2 6" xfId="21558"/>
    <cellStyle name="20% - Accent5 4 2 3 4 3" xfId="21559"/>
    <cellStyle name="20% - Accent5 4 2 3 4 3 2" xfId="21560"/>
    <cellStyle name="20% - Accent5 4 2 3 4 3 2 2" xfId="21561"/>
    <cellStyle name="20% - Accent5 4 2 3 4 3 2 3" xfId="21562"/>
    <cellStyle name="20% - Accent5 4 2 3 4 3 3" xfId="21563"/>
    <cellStyle name="20% - Accent5 4 2 3 4 3 3 2" xfId="21564"/>
    <cellStyle name="20% - Accent5 4 2 3 4 3 3 3" xfId="21565"/>
    <cellStyle name="20% - Accent5 4 2 3 4 3 4" xfId="21566"/>
    <cellStyle name="20% - Accent5 4 2 3 4 3 4 2" xfId="21567"/>
    <cellStyle name="20% - Accent5 4 2 3 4 3 5" xfId="21568"/>
    <cellStyle name="20% - Accent5 4 2 3 4 3 6" xfId="21569"/>
    <cellStyle name="20% - Accent5 4 2 3 4 4" xfId="21570"/>
    <cellStyle name="20% - Accent5 4 2 3 4 4 2" xfId="21571"/>
    <cellStyle name="20% - Accent5 4 2 3 4 4 2 2" xfId="21572"/>
    <cellStyle name="20% - Accent5 4 2 3 4 4 2 3" xfId="21573"/>
    <cellStyle name="20% - Accent5 4 2 3 4 4 3" xfId="21574"/>
    <cellStyle name="20% - Accent5 4 2 3 4 4 3 2" xfId="21575"/>
    <cellStyle name="20% - Accent5 4 2 3 4 4 4" xfId="21576"/>
    <cellStyle name="20% - Accent5 4 2 3 4 4 5" xfId="21577"/>
    <cellStyle name="20% - Accent5 4 2 3 4 5" xfId="21578"/>
    <cellStyle name="20% - Accent5 4 2 3 4 5 2" xfId="21579"/>
    <cellStyle name="20% - Accent5 4 2 3 4 5 3" xfId="21580"/>
    <cellStyle name="20% - Accent5 4 2 3 4 6" xfId="21581"/>
    <cellStyle name="20% - Accent5 4 2 3 4 6 2" xfId="21582"/>
    <cellStyle name="20% - Accent5 4 2 3 4 6 3" xfId="21583"/>
    <cellStyle name="20% - Accent5 4 2 3 4 7" xfId="21584"/>
    <cellStyle name="20% - Accent5 4 2 3 4 7 2" xfId="21585"/>
    <cellStyle name="20% - Accent5 4 2 3 4 8" xfId="21586"/>
    <cellStyle name="20% - Accent5 4 2 3 4 9" xfId="21587"/>
    <cellStyle name="20% - Accent5 4 2 3 5" xfId="21588"/>
    <cellStyle name="20% - Accent5 4 2 3 5 2" xfId="21589"/>
    <cellStyle name="20% - Accent5 4 2 3 5 2 2" xfId="21590"/>
    <cellStyle name="20% - Accent5 4 2 3 5 2 3" xfId="21591"/>
    <cellStyle name="20% - Accent5 4 2 3 5 3" xfId="21592"/>
    <cellStyle name="20% - Accent5 4 2 3 5 3 2" xfId="21593"/>
    <cellStyle name="20% - Accent5 4 2 3 5 3 3" xfId="21594"/>
    <cellStyle name="20% - Accent5 4 2 3 5 4" xfId="21595"/>
    <cellStyle name="20% - Accent5 4 2 3 5 4 2" xfId="21596"/>
    <cellStyle name="20% - Accent5 4 2 3 5 5" xfId="21597"/>
    <cellStyle name="20% - Accent5 4 2 3 5 6" xfId="21598"/>
    <cellStyle name="20% - Accent5 4 2 3 6" xfId="21599"/>
    <cellStyle name="20% - Accent5 4 2 3 6 2" xfId="21600"/>
    <cellStyle name="20% - Accent5 4 2 3 6 2 2" xfId="21601"/>
    <cellStyle name="20% - Accent5 4 2 3 6 2 3" xfId="21602"/>
    <cellStyle name="20% - Accent5 4 2 3 6 3" xfId="21603"/>
    <cellStyle name="20% - Accent5 4 2 3 6 3 2" xfId="21604"/>
    <cellStyle name="20% - Accent5 4 2 3 6 3 3" xfId="21605"/>
    <cellStyle name="20% - Accent5 4 2 3 6 4" xfId="21606"/>
    <cellStyle name="20% - Accent5 4 2 3 6 4 2" xfId="21607"/>
    <cellStyle name="20% - Accent5 4 2 3 6 5" xfId="21608"/>
    <cellStyle name="20% - Accent5 4 2 3 6 6" xfId="21609"/>
    <cellStyle name="20% - Accent5 4 2 3 7" xfId="21610"/>
    <cellStyle name="20% - Accent5 4 2 3 7 2" xfId="21611"/>
    <cellStyle name="20% - Accent5 4 2 3 7 2 2" xfId="21612"/>
    <cellStyle name="20% - Accent5 4 2 3 7 2 3" xfId="21613"/>
    <cellStyle name="20% - Accent5 4 2 3 7 3" xfId="21614"/>
    <cellStyle name="20% - Accent5 4 2 3 7 3 2" xfId="21615"/>
    <cellStyle name="20% - Accent5 4 2 3 7 4" xfId="21616"/>
    <cellStyle name="20% - Accent5 4 2 3 7 5" xfId="21617"/>
    <cellStyle name="20% - Accent5 4 2 3 8" xfId="21618"/>
    <cellStyle name="20% - Accent5 4 2 3 8 2" xfId="21619"/>
    <cellStyle name="20% - Accent5 4 2 3 8 3" xfId="21620"/>
    <cellStyle name="20% - Accent5 4 2 3 9" xfId="21621"/>
    <cellStyle name="20% - Accent5 4 2 3 9 2" xfId="21622"/>
    <cellStyle name="20% - Accent5 4 2 3 9 3" xfId="21623"/>
    <cellStyle name="20% - Accent5 4 2 4" xfId="1413"/>
    <cellStyle name="20% - Accent5 4 2 4 10" xfId="21624"/>
    <cellStyle name="20% - Accent5 4 2 4 2" xfId="1414"/>
    <cellStyle name="20% - Accent5 4 2 4 2 2" xfId="21625"/>
    <cellStyle name="20% - Accent5 4 2 4 2 2 2" xfId="21626"/>
    <cellStyle name="20% - Accent5 4 2 4 2 2 2 2" xfId="21627"/>
    <cellStyle name="20% - Accent5 4 2 4 2 2 2 3" xfId="21628"/>
    <cellStyle name="20% - Accent5 4 2 4 2 2 3" xfId="21629"/>
    <cellStyle name="20% - Accent5 4 2 4 2 2 3 2" xfId="21630"/>
    <cellStyle name="20% - Accent5 4 2 4 2 2 3 3" xfId="21631"/>
    <cellStyle name="20% - Accent5 4 2 4 2 2 4" xfId="21632"/>
    <cellStyle name="20% - Accent5 4 2 4 2 2 4 2" xfId="21633"/>
    <cellStyle name="20% - Accent5 4 2 4 2 2 5" xfId="21634"/>
    <cellStyle name="20% - Accent5 4 2 4 2 2 6" xfId="21635"/>
    <cellStyle name="20% - Accent5 4 2 4 2 3" xfId="21636"/>
    <cellStyle name="20% - Accent5 4 2 4 2 3 2" xfId="21637"/>
    <cellStyle name="20% - Accent5 4 2 4 2 3 2 2" xfId="21638"/>
    <cellStyle name="20% - Accent5 4 2 4 2 3 2 3" xfId="21639"/>
    <cellStyle name="20% - Accent5 4 2 4 2 3 3" xfId="21640"/>
    <cellStyle name="20% - Accent5 4 2 4 2 3 3 2" xfId="21641"/>
    <cellStyle name="20% - Accent5 4 2 4 2 3 3 3" xfId="21642"/>
    <cellStyle name="20% - Accent5 4 2 4 2 3 4" xfId="21643"/>
    <cellStyle name="20% - Accent5 4 2 4 2 3 4 2" xfId="21644"/>
    <cellStyle name="20% - Accent5 4 2 4 2 3 5" xfId="21645"/>
    <cellStyle name="20% - Accent5 4 2 4 2 3 6" xfId="21646"/>
    <cellStyle name="20% - Accent5 4 2 4 2 4" xfId="21647"/>
    <cellStyle name="20% - Accent5 4 2 4 2 4 2" xfId="21648"/>
    <cellStyle name="20% - Accent5 4 2 4 2 4 2 2" xfId="21649"/>
    <cellStyle name="20% - Accent5 4 2 4 2 4 2 3" xfId="21650"/>
    <cellStyle name="20% - Accent5 4 2 4 2 4 3" xfId="21651"/>
    <cellStyle name="20% - Accent5 4 2 4 2 4 3 2" xfId="21652"/>
    <cellStyle name="20% - Accent5 4 2 4 2 4 4" xfId="21653"/>
    <cellStyle name="20% - Accent5 4 2 4 2 4 5" xfId="21654"/>
    <cellStyle name="20% - Accent5 4 2 4 2 5" xfId="21655"/>
    <cellStyle name="20% - Accent5 4 2 4 2 5 2" xfId="21656"/>
    <cellStyle name="20% - Accent5 4 2 4 2 5 3" xfId="21657"/>
    <cellStyle name="20% - Accent5 4 2 4 2 6" xfId="21658"/>
    <cellStyle name="20% - Accent5 4 2 4 2 6 2" xfId="21659"/>
    <cellStyle name="20% - Accent5 4 2 4 2 6 3" xfId="21660"/>
    <cellStyle name="20% - Accent5 4 2 4 2 7" xfId="21661"/>
    <cellStyle name="20% - Accent5 4 2 4 2 7 2" xfId="21662"/>
    <cellStyle name="20% - Accent5 4 2 4 2 8" xfId="21663"/>
    <cellStyle name="20% - Accent5 4 2 4 2 9" xfId="21664"/>
    <cellStyle name="20% - Accent5 4 2 4 3" xfId="21665"/>
    <cellStyle name="20% - Accent5 4 2 4 3 2" xfId="21666"/>
    <cellStyle name="20% - Accent5 4 2 4 3 2 2" xfId="21667"/>
    <cellStyle name="20% - Accent5 4 2 4 3 2 3" xfId="21668"/>
    <cellStyle name="20% - Accent5 4 2 4 3 3" xfId="21669"/>
    <cellStyle name="20% - Accent5 4 2 4 3 3 2" xfId="21670"/>
    <cellStyle name="20% - Accent5 4 2 4 3 3 3" xfId="21671"/>
    <cellStyle name="20% - Accent5 4 2 4 3 4" xfId="21672"/>
    <cellStyle name="20% - Accent5 4 2 4 3 4 2" xfId="21673"/>
    <cellStyle name="20% - Accent5 4 2 4 3 5" xfId="21674"/>
    <cellStyle name="20% - Accent5 4 2 4 3 6" xfId="21675"/>
    <cellStyle name="20% - Accent5 4 2 4 4" xfId="21676"/>
    <cellStyle name="20% - Accent5 4 2 4 4 2" xfId="21677"/>
    <cellStyle name="20% - Accent5 4 2 4 4 2 2" xfId="21678"/>
    <cellStyle name="20% - Accent5 4 2 4 4 2 3" xfId="21679"/>
    <cellStyle name="20% - Accent5 4 2 4 4 3" xfId="21680"/>
    <cellStyle name="20% - Accent5 4 2 4 4 3 2" xfId="21681"/>
    <cellStyle name="20% - Accent5 4 2 4 4 3 3" xfId="21682"/>
    <cellStyle name="20% - Accent5 4 2 4 4 4" xfId="21683"/>
    <cellStyle name="20% - Accent5 4 2 4 4 4 2" xfId="21684"/>
    <cellStyle name="20% - Accent5 4 2 4 4 5" xfId="21685"/>
    <cellStyle name="20% - Accent5 4 2 4 4 6" xfId="21686"/>
    <cellStyle name="20% - Accent5 4 2 4 5" xfId="21687"/>
    <cellStyle name="20% - Accent5 4 2 4 5 2" xfId="21688"/>
    <cellStyle name="20% - Accent5 4 2 4 5 2 2" xfId="21689"/>
    <cellStyle name="20% - Accent5 4 2 4 5 2 3" xfId="21690"/>
    <cellStyle name="20% - Accent5 4 2 4 5 3" xfId="21691"/>
    <cellStyle name="20% - Accent5 4 2 4 5 3 2" xfId="21692"/>
    <cellStyle name="20% - Accent5 4 2 4 5 4" xfId="21693"/>
    <cellStyle name="20% - Accent5 4 2 4 5 5" xfId="21694"/>
    <cellStyle name="20% - Accent5 4 2 4 6" xfId="21695"/>
    <cellStyle name="20% - Accent5 4 2 4 6 2" xfId="21696"/>
    <cellStyle name="20% - Accent5 4 2 4 6 3" xfId="21697"/>
    <cellStyle name="20% - Accent5 4 2 4 7" xfId="21698"/>
    <cellStyle name="20% - Accent5 4 2 4 7 2" xfId="21699"/>
    <cellStyle name="20% - Accent5 4 2 4 7 3" xfId="21700"/>
    <cellStyle name="20% - Accent5 4 2 4 8" xfId="21701"/>
    <cellStyle name="20% - Accent5 4 2 4 8 2" xfId="21702"/>
    <cellStyle name="20% - Accent5 4 2 4 9" xfId="21703"/>
    <cellStyle name="20% - Accent5 4 2 5" xfId="1415"/>
    <cellStyle name="20% - Accent5 4 2 5 2" xfId="21704"/>
    <cellStyle name="20% - Accent5 4 2 5 2 2" xfId="21705"/>
    <cellStyle name="20% - Accent5 4 2 5 2 2 2" xfId="21706"/>
    <cellStyle name="20% - Accent5 4 2 5 2 2 3" xfId="21707"/>
    <cellStyle name="20% - Accent5 4 2 5 2 3" xfId="21708"/>
    <cellStyle name="20% - Accent5 4 2 5 2 3 2" xfId="21709"/>
    <cellStyle name="20% - Accent5 4 2 5 2 3 3" xfId="21710"/>
    <cellStyle name="20% - Accent5 4 2 5 2 4" xfId="21711"/>
    <cellStyle name="20% - Accent5 4 2 5 2 4 2" xfId="21712"/>
    <cellStyle name="20% - Accent5 4 2 5 2 5" xfId="21713"/>
    <cellStyle name="20% - Accent5 4 2 5 2 6" xfId="21714"/>
    <cellStyle name="20% - Accent5 4 2 5 3" xfId="21715"/>
    <cellStyle name="20% - Accent5 4 2 5 3 2" xfId="21716"/>
    <cellStyle name="20% - Accent5 4 2 5 3 2 2" xfId="21717"/>
    <cellStyle name="20% - Accent5 4 2 5 3 2 3" xfId="21718"/>
    <cellStyle name="20% - Accent5 4 2 5 3 3" xfId="21719"/>
    <cellStyle name="20% - Accent5 4 2 5 3 3 2" xfId="21720"/>
    <cellStyle name="20% - Accent5 4 2 5 3 3 3" xfId="21721"/>
    <cellStyle name="20% - Accent5 4 2 5 3 4" xfId="21722"/>
    <cellStyle name="20% - Accent5 4 2 5 3 4 2" xfId="21723"/>
    <cellStyle name="20% - Accent5 4 2 5 3 5" xfId="21724"/>
    <cellStyle name="20% - Accent5 4 2 5 3 6" xfId="21725"/>
    <cellStyle name="20% - Accent5 4 2 5 4" xfId="21726"/>
    <cellStyle name="20% - Accent5 4 2 5 4 2" xfId="21727"/>
    <cellStyle name="20% - Accent5 4 2 5 4 2 2" xfId="21728"/>
    <cellStyle name="20% - Accent5 4 2 5 4 2 3" xfId="21729"/>
    <cellStyle name="20% - Accent5 4 2 5 4 3" xfId="21730"/>
    <cellStyle name="20% - Accent5 4 2 5 4 3 2" xfId="21731"/>
    <cellStyle name="20% - Accent5 4 2 5 4 4" xfId="21732"/>
    <cellStyle name="20% - Accent5 4 2 5 4 5" xfId="21733"/>
    <cellStyle name="20% - Accent5 4 2 5 5" xfId="21734"/>
    <cellStyle name="20% - Accent5 4 2 5 5 2" xfId="21735"/>
    <cellStyle name="20% - Accent5 4 2 5 5 3" xfId="21736"/>
    <cellStyle name="20% - Accent5 4 2 5 6" xfId="21737"/>
    <cellStyle name="20% - Accent5 4 2 5 6 2" xfId="21738"/>
    <cellStyle name="20% - Accent5 4 2 5 6 3" xfId="21739"/>
    <cellStyle name="20% - Accent5 4 2 5 7" xfId="21740"/>
    <cellStyle name="20% - Accent5 4 2 5 7 2" xfId="21741"/>
    <cellStyle name="20% - Accent5 4 2 5 8" xfId="21742"/>
    <cellStyle name="20% - Accent5 4 2 5 9" xfId="21743"/>
    <cellStyle name="20% - Accent5 4 2 6" xfId="1416"/>
    <cellStyle name="20% - Accent5 4 2 6 2" xfId="21744"/>
    <cellStyle name="20% - Accent5 4 2 6 2 2" xfId="21745"/>
    <cellStyle name="20% - Accent5 4 2 6 2 2 2" xfId="21746"/>
    <cellStyle name="20% - Accent5 4 2 6 2 2 3" xfId="21747"/>
    <cellStyle name="20% - Accent5 4 2 6 2 3" xfId="21748"/>
    <cellStyle name="20% - Accent5 4 2 6 2 3 2" xfId="21749"/>
    <cellStyle name="20% - Accent5 4 2 6 2 3 3" xfId="21750"/>
    <cellStyle name="20% - Accent5 4 2 6 2 4" xfId="21751"/>
    <cellStyle name="20% - Accent5 4 2 6 2 4 2" xfId="21752"/>
    <cellStyle name="20% - Accent5 4 2 6 2 5" xfId="21753"/>
    <cellStyle name="20% - Accent5 4 2 6 2 6" xfId="21754"/>
    <cellStyle name="20% - Accent5 4 2 6 3" xfId="21755"/>
    <cellStyle name="20% - Accent5 4 2 6 3 2" xfId="21756"/>
    <cellStyle name="20% - Accent5 4 2 6 3 2 2" xfId="21757"/>
    <cellStyle name="20% - Accent5 4 2 6 3 2 3" xfId="21758"/>
    <cellStyle name="20% - Accent5 4 2 6 3 3" xfId="21759"/>
    <cellStyle name="20% - Accent5 4 2 6 3 3 2" xfId="21760"/>
    <cellStyle name="20% - Accent5 4 2 6 3 3 3" xfId="21761"/>
    <cellStyle name="20% - Accent5 4 2 6 3 4" xfId="21762"/>
    <cellStyle name="20% - Accent5 4 2 6 3 4 2" xfId="21763"/>
    <cellStyle name="20% - Accent5 4 2 6 3 5" xfId="21764"/>
    <cellStyle name="20% - Accent5 4 2 6 3 6" xfId="21765"/>
    <cellStyle name="20% - Accent5 4 2 6 4" xfId="21766"/>
    <cellStyle name="20% - Accent5 4 2 6 4 2" xfId="21767"/>
    <cellStyle name="20% - Accent5 4 2 6 4 2 2" xfId="21768"/>
    <cellStyle name="20% - Accent5 4 2 6 4 2 3" xfId="21769"/>
    <cellStyle name="20% - Accent5 4 2 6 4 3" xfId="21770"/>
    <cellStyle name="20% - Accent5 4 2 6 4 3 2" xfId="21771"/>
    <cellStyle name="20% - Accent5 4 2 6 4 4" xfId="21772"/>
    <cellStyle name="20% - Accent5 4 2 6 4 5" xfId="21773"/>
    <cellStyle name="20% - Accent5 4 2 6 5" xfId="21774"/>
    <cellStyle name="20% - Accent5 4 2 6 5 2" xfId="21775"/>
    <cellStyle name="20% - Accent5 4 2 6 5 3" xfId="21776"/>
    <cellStyle name="20% - Accent5 4 2 6 6" xfId="21777"/>
    <cellStyle name="20% - Accent5 4 2 6 6 2" xfId="21778"/>
    <cellStyle name="20% - Accent5 4 2 6 6 3" xfId="21779"/>
    <cellStyle name="20% - Accent5 4 2 6 7" xfId="21780"/>
    <cellStyle name="20% - Accent5 4 2 6 7 2" xfId="21781"/>
    <cellStyle name="20% - Accent5 4 2 6 8" xfId="21782"/>
    <cellStyle name="20% - Accent5 4 2 6 9" xfId="21783"/>
    <cellStyle name="20% - Accent5 4 2 7" xfId="21784"/>
    <cellStyle name="20% - Accent5 4 2 7 2" xfId="21785"/>
    <cellStyle name="20% - Accent5 4 2 7 2 2" xfId="21786"/>
    <cellStyle name="20% - Accent5 4 2 7 2 3" xfId="21787"/>
    <cellStyle name="20% - Accent5 4 2 7 3" xfId="21788"/>
    <cellStyle name="20% - Accent5 4 2 7 3 2" xfId="21789"/>
    <cellStyle name="20% - Accent5 4 2 7 3 3" xfId="21790"/>
    <cellStyle name="20% - Accent5 4 2 7 4" xfId="21791"/>
    <cellStyle name="20% - Accent5 4 2 7 4 2" xfId="21792"/>
    <cellStyle name="20% - Accent5 4 2 7 5" xfId="21793"/>
    <cellStyle name="20% - Accent5 4 2 7 6" xfId="21794"/>
    <cellStyle name="20% - Accent5 4 2 8" xfId="21795"/>
    <cellStyle name="20% - Accent5 4 2 8 2" xfId="21796"/>
    <cellStyle name="20% - Accent5 4 2 8 2 2" xfId="21797"/>
    <cellStyle name="20% - Accent5 4 2 8 2 3" xfId="21798"/>
    <cellStyle name="20% - Accent5 4 2 8 3" xfId="21799"/>
    <cellStyle name="20% - Accent5 4 2 8 3 2" xfId="21800"/>
    <cellStyle name="20% - Accent5 4 2 8 3 3" xfId="21801"/>
    <cellStyle name="20% - Accent5 4 2 8 4" xfId="21802"/>
    <cellStyle name="20% - Accent5 4 2 8 4 2" xfId="21803"/>
    <cellStyle name="20% - Accent5 4 2 8 5" xfId="21804"/>
    <cellStyle name="20% - Accent5 4 2 8 6" xfId="21805"/>
    <cellStyle name="20% - Accent5 4 2 9" xfId="21806"/>
    <cellStyle name="20% - Accent5 4 2 9 2" xfId="21807"/>
    <cellStyle name="20% - Accent5 4 2 9 2 2" xfId="21808"/>
    <cellStyle name="20% - Accent5 4 2 9 2 3" xfId="21809"/>
    <cellStyle name="20% - Accent5 4 2 9 3" xfId="21810"/>
    <cellStyle name="20% - Accent5 4 2 9 3 2" xfId="21811"/>
    <cellStyle name="20% - Accent5 4 2 9 4" xfId="21812"/>
    <cellStyle name="20% - Accent5 4 2 9 5" xfId="21813"/>
    <cellStyle name="20% - Accent5 4 3" xfId="1417"/>
    <cellStyle name="20% - Accent5 4 3 10" xfId="21814"/>
    <cellStyle name="20% - Accent5 4 3 10 2" xfId="21815"/>
    <cellStyle name="20% - Accent5 4 3 10 3" xfId="21816"/>
    <cellStyle name="20% - Accent5 4 3 11" xfId="21817"/>
    <cellStyle name="20% - Accent5 4 3 11 2" xfId="21818"/>
    <cellStyle name="20% - Accent5 4 3 12" xfId="21819"/>
    <cellStyle name="20% - Accent5 4 3 13" xfId="21820"/>
    <cellStyle name="20% - Accent5 4 3 14" xfId="21821"/>
    <cellStyle name="20% - Accent5 4 3 2" xfId="1418"/>
    <cellStyle name="20% - Accent5 4 3 2 10" xfId="21822"/>
    <cellStyle name="20% - Accent5 4 3 2 10 2" xfId="21823"/>
    <cellStyle name="20% - Accent5 4 3 2 11" xfId="21824"/>
    <cellStyle name="20% - Accent5 4 3 2 12" xfId="21825"/>
    <cellStyle name="20% - Accent5 4 3 2 2" xfId="1419"/>
    <cellStyle name="20% - Accent5 4 3 2 2 10" xfId="21826"/>
    <cellStyle name="20% - Accent5 4 3 2 2 2" xfId="1420"/>
    <cellStyle name="20% - Accent5 4 3 2 2 2 2" xfId="21827"/>
    <cellStyle name="20% - Accent5 4 3 2 2 2 2 2" xfId="21828"/>
    <cellStyle name="20% - Accent5 4 3 2 2 2 2 2 2" xfId="21829"/>
    <cellStyle name="20% - Accent5 4 3 2 2 2 2 2 3" xfId="21830"/>
    <cellStyle name="20% - Accent5 4 3 2 2 2 2 3" xfId="21831"/>
    <cellStyle name="20% - Accent5 4 3 2 2 2 2 3 2" xfId="21832"/>
    <cellStyle name="20% - Accent5 4 3 2 2 2 2 3 3" xfId="21833"/>
    <cellStyle name="20% - Accent5 4 3 2 2 2 2 4" xfId="21834"/>
    <cellStyle name="20% - Accent5 4 3 2 2 2 2 4 2" xfId="21835"/>
    <cellStyle name="20% - Accent5 4 3 2 2 2 2 5" xfId="21836"/>
    <cellStyle name="20% - Accent5 4 3 2 2 2 2 6" xfId="21837"/>
    <cellStyle name="20% - Accent5 4 3 2 2 2 3" xfId="21838"/>
    <cellStyle name="20% - Accent5 4 3 2 2 2 3 2" xfId="21839"/>
    <cellStyle name="20% - Accent5 4 3 2 2 2 3 2 2" xfId="21840"/>
    <cellStyle name="20% - Accent5 4 3 2 2 2 3 2 3" xfId="21841"/>
    <cellStyle name="20% - Accent5 4 3 2 2 2 3 3" xfId="21842"/>
    <cellStyle name="20% - Accent5 4 3 2 2 2 3 3 2" xfId="21843"/>
    <cellStyle name="20% - Accent5 4 3 2 2 2 3 3 3" xfId="21844"/>
    <cellStyle name="20% - Accent5 4 3 2 2 2 3 4" xfId="21845"/>
    <cellStyle name="20% - Accent5 4 3 2 2 2 3 4 2" xfId="21846"/>
    <cellStyle name="20% - Accent5 4 3 2 2 2 3 5" xfId="21847"/>
    <cellStyle name="20% - Accent5 4 3 2 2 2 3 6" xfId="21848"/>
    <cellStyle name="20% - Accent5 4 3 2 2 2 4" xfId="21849"/>
    <cellStyle name="20% - Accent5 4 3 2 2 2 4 2" xfId="21850"/>
    <cellStyle name="20% - Accent5 4 3 2 2 2 4 2 2" xfId="21851"/>
    <cellStyle name="20% - Accent5 4 3 2 2 2 4 2 3" xfId="21852"/>
    <cellStyle name="20% - Accent5 4 3 2 2 2 4 3" xfId="21853"/>
    <cellStyle name="20% - Accent5 4 3 2 2 2 4 3 2" xfId="21854"/>
    <cellStyle name="20% - Accent5 4 3 2 2 2 4 4" xfId="21855"/>
    <cellStyle name="20% - Accent5 4 3 2 2 2 4 5" xfId="21856"/>
    <cellStyle name="20% - Accent5 4 3 2 2 2 5" xfId="21857"/>
    <cellStyle name="20% - Accent5 4 3 2 2 2 5 2" xfId="21858"/>
    <cellStyle name="20% - Accent5 4 3 2 2 2 5 3" xfId="21859"/>
    <cellStyle name="20% - Accent5 4 3 2 2 2 6" xfId="21860"/>
    <cellStyle name="20% - Accent5 4 3 2 2 2 6 2" xfId="21861"/>
    <cellStyle name="20% - Accent5 4 3 2 2 2 6 3" xfId="21862"/>
    <cellStyle name="20% - Accent5 4 3 2 2 2 7" xfId="21863"/>
    <cellStyle name="20% - Accent5 4 3 2 2 2 7 2" xfId="21864"/>
    <cellStyle name="20% - Accent5 4 3 2 2 2 8" xfId="21865"/>
    <cellStyle name="20% - Accent5 4 3 2 2 2 9" xfId="21866"/>
    <cellStyle name="20% - Accent5 4 3 2 2 3" xfId="21867"/>
    <cellStyle name="20% - Accent5 4 3 2 2 3 2" xfId="21868"/>
    <cellStyle name="20% - Accent5 4 3 2 2 3 2 2" xfId="21869"/>
    <cellStyle name="20% - Accent5 4 3 2 2 3 2 3" xfId="21870"/>
    <cellStyle name="20% - Accent5 4 3 2 2 3 3" xfId="21871"/>
    <cellStyle name="20% - Accent5 4 3 2 2 3 3 2" xfId="21872"/>
    <cellStyle name="20% - Accent5 4 3 2 2 3 3 3" xfId="21873"/>
    <cellStyle name="20% - Accent5 4 3 2 2 3 4" xfId="21874"/>
    <cellStyle name="20% - Accent5 4 3 2 2 3 4 2" xfId="21875"/>
    <cellStyle name="20% - Accent5 4 3 2 2 3 5" xfId="21876"/>
    <cellStyle name="20% - Accent5 4 3 2 2 3 6" xfId="21877"/>
    <cellStyle name="20% - Accent5 4 3 2 2 4" xfId="21878"/>
    <cellStyle name="20% - Accent5 4 3 2 2 4 2" xfId="21879"/>
    <cellStyle name="20% - Accent5 4 3 2 2 4 2 2" xfId="21880"/>
    <cellStyle name="20% - Accent5 4 3 2 2 4 2 3" xfId="21881"/>
    <cellStyle name="20% - Accent5 4 3 2 2 4 3" xfId="21882"/>
    <cellStyle name="20% - Accent5 4 3 2 2 4 3 2" xfId="21883"/>
    <cellStyle name="20% - Accent5 4 3 2 2 4 3 3" xfId="21884"/>
    <cellStyle name="20% - Accent5 4 3 2 2 4 4" xfId="21885"/>
    <cellStyle name="20% - Accent5 4 3 2 2 4 4 2" xfId="21886"/>
    <cellStyle name="20% - Accent5 4 3 2 2 4 5" xfId="21887"/>
    <cellStyle name="20% - Accent5 4 3 2 2 4 6" xfId="21888"/>
    <cellStyle name="20% - Accent5 4 3 2 2 5" xfId="21889"/>
    <cellStyle name="20% - Accent5 4 3 2 2 5 2" xfId="21890"/>
    <cellStyle name="20% - Accent5 4 3 2 2 5 2 2" xfId="21891"/>
    <cellStyle name="20% - Accent5 4 3 2 2 5 2 3" xfId="21892"/>
    <cellStyle name="20% - Accent5 4 3 2 2 5 3" xfId="21893"/>
    <cellStyle name="20% - Accent5 4 3 2 2 5 3 2" xfId="21894"/>
    <cellStyle name="20% - Accent5 4 3 2 2 5 4" xfId="21895"/>
    <cellStyle name="20% - Accent5 4 3 2 2 5 5" xfId="21896"/>
    <cellStyle name="20% - Accent5 4 3 2 2 6" xfId="21897"/>
    <cellStyle name="20% - Accent5 4 3 2 2 6 2" xfId="21898"/>
    <cellStyle name="20% - Accent5 4 3 2 2 6 3" xfId="21899"/>
    <cellStyle name="20% - Accent5 4 3 2 2 7" xfId="21900"/>
    <cellStyle name="20% - Accent5 4 3 2 2 7 2" xfId="21901"/>
    <cellStyle name="20% - Accent5 4 3 2 2 7 3" xfId="21902"/>
    <cellStyle name="20% - Accent5 4 3 2 2 8" xfId="21903"/>
    <cellStyle name="20% - Accent5 4 3 2 2 8 2" xfId="21904"/>
    <cellStyle name="20% - Accent5 4 3 2 2 9" xfId="21905"/>
    <cellStyle name="20% - Accent5 4 3 2 3" xfId="1421"/>
    <cellStyle name="20% - Accent5 4 3 2 3 2" xfId="21906"/>
    <cellStyle name="20% - Accent5 4 3 2 3 2 2" xfId="21907"/>
    <cellStyle name="20% - Accent5 4 3 2 3 2 2 2" xfId="21908"/>
    <cellStyle name="20% - Accent5 4 3 2 3 2 2 3" xfId="21909"/>
    <cellStyle name="20% - Accent5 4 3 2 3 2 3" xfId="21910"/>
    <cellStyle name="20% - Accent5 4 3 2 3 2 3 2" xfId="21911"/>
    <cellStyle name="20% - Accent5 4 3 2 3 2 3 3" xfId="21912"/>
    <cellStyle name="20% - Accent5 4 3 2 3 2 4" xfId="21913"/>
    <cellStyle name="20% - Accent5 4 3 2 3 2 4 2" xfId="21914"/>
    <cellStyle name="20% - Accent5 4 3 2 3 2 5" xfId="21915"/>
    <cellStyle name="20% - Accent5 4 3 2 3 2 6" xfId="21916"/>
    <cellStyle name="20% - Accent5 4 3 2 3 3" xfId="21917"/>
    <cellStyle name="20% - Accent5 4 3 2 3 3 2" xfId="21918"/>
    <cellStyle name="20% - Accent5 4 3 2 3 3 2 2" xfId="21919"/>
    <cellStyle name="20% - Accent5 4 3 2 3 3 2 3" xfId="21920"/>
    <cellStyle name="20% - Accent5 4 3 2 3 3 3" xfId="21921"/>
    <cellStyle name="20% - Accent5 4 3 2 3 3 3 2" xfId="21922"/>
    <cellStyle name="20% - Accent5 4 3 2 3 3 3 3" xfId="21923"/>
    <cellStyle name="20% - Accent5 4 3 2 3 3 4" xfId="21924"/>
    <cellStyle name="20% - Accent5 4 3 2 3 3 4 2" xfId="21925"/>
    <cellStyle name="20% - Accent5 4 3 2 3 3 5" xfId="21926"/>
    <cellStyle name="20% - Accent5 4 3 2 3 3 6" xfId="21927"/>
    <cellStyle name="20% - Accent5 4 3 2 3 4" xfId="21928"/>
    <cellStyle name="20% - Accent5 4 3 2 3 4 2" xfId="21929"/>
    <cellStyle name="20% - Accent5 4 3 2 3 4 2 2" xfId="21930"/>
    <cellStyle name="20% - Accent5 4 3 2 3 4 2 3" xfId="21931"/>
    <cellStyle name="20% - Accent5 4 3 2 3 4 3" xfId="21932"/>
    <cellStyle name="20% - Accent5 4 3 2 3 4 3 2" xfId="21933"/>
    <cellStyle name="20% - Accent5 4 3 2 3 4 4" xfId="21934"/>
    <cellStyle name="20% - Accent5 4 3 2 3 4 5" xfId="21935"/>
    <cellStyle name="20% - Accent5 4 3 2 3 5" xfId="21936"/>
    <cellStyle name="20% - Accent5 4 3 2 3 5 2" xfId="21937"/>
    <cellStyle name="20% - Accent5 4 3 2 3 5 3" xfId="21938"/>
    <cellStyle name="20% - Accent5 4 3 2 3 6" xfId="21939"/>
    <cellStyle name="20% - Accent5 4 3 2 3 6 2" xfId="21940"/>
    <cellStyle name="20% - Accent5 4 3 2 3 6 3" xfId="21941"/>
    <cellStyle name="20% - Accent5 4 3 2 3 7" xfId="21942"/>
    <cellStyle name="20% - Accent5 4 3 2 3 7 2" xfId="21943"/>
    <cellStyle name="20% - Accent5 4 3 2 3 8" xfId="21944"/>
    <cellStyle name="20% - Accent5 4 3 2 3 9" xfId="21945"/>
    <cellStyle name="20% - Accent5 4 3 2 4" xfId="21946"/>
    <cellStyle name="20% - Accent5 4 3 2 4 2" xfId="21947"/>
    <cellStyle name="20% - Accent5 4 3 2 4 2 2" xfId="21948"/>
    <cellStyle name="20% - Accent5 4 3 2 4 2 2 2" xfId="21949"/>
    <cellStyle name="20% - Accent5 4 3 2 4 2 2 3" xfId="21950"/>
    <cellStyle name="20% - Accent5 4 3 2 4 2 3" xfId="21951"/>
    <cellStyle name="20% - Accent5 4 3 2 4 2 3 2" xfId="21952"/>
    <cellStyle name="20% - Accent5 4 3 2 4 2 3 3" xfId="21953"/>
    <cellStyle name="20% - Accent5 4 3 2 4 2 4" xfId="21954"/>
    <cellStyle name="20% - Accent5 4 3 2 4 2 4 2" xfId="21955"/>
    <cellStyle name="20% - Accent5 4 3 2 4 2 5" xfId="21956"/>
    <cellStyle name="20% - Accent5 4 3 2 4 2 6" xfId="21957"/>
    <cellStyle name="20% - Accent5 4 3 2 4 3" xfId="21958"/>
    <cellStyle name="20% - Accent5 4 3 2 4 3 2" xfId="21959"/>
    <cellStyle name="20% - Accent5 4 3 2 4 3 2 2" xfId="21960"/>
    <cellStyle name="20% - Accent5 4 3 2 4 3 2 3" xfId="21961"/>
    <cellStyle name="20% - Accent5 4 3 2 4 3 3" xfId="21962"/>
    <cellStyle name="20% - Accent5 4 3 2 4 3 3 2" xfId="21963"/>
    <cellStyle name="20% - Accent5 4 3 2 4 3 3 3" xfId="21964"/>
    <cellStyle name="20% - Accent5 4 3 2 4 3 4" xfId="21965"/>
    <cellStyle name="20% - Accent5 4 3 2 4 3 4 2" xfId="21966"/>
    <cellStyle name="20% - Accent5 4 3 2 4 3 5" xfId="21967"/>
    <cellStyle name="20% - Accent5 4 3 2 4 3 6" xfId="21968"/>
    <cellStyle name="20% - Accent5 4 3 2 4 4" xfId="21969"/>
    <cellStyle name="20% - Accent5 4 3 2 4 4 2" xfId="21970"/>
    <cellStyle name="20% - Accent5 4 3 2 4 4 2 2" xfId="21971"/>
    <cellStyle name="20% - Accent5 4 3 2 4 4 2 3" xfId="21972"/>
    <cellStyle name="20% - Accent5 4 3 2 4 4 3" xfId="21973"/>
    <cellStyle name="20% - Accent5 4 3 2 4 4 3 2" xfId="21974"/>
    <cellStyle name="20% - Accent5 4 3 2 4 4 4" xfId="21975"/>
    <cellStyle name="20% - Accent5 4 3 2 4 4 5" xfId="21976"/>
    <cellStyle name="20% - Accent5 4 3 2 4 5" xfId="21977"/>
    <cellStyle name="20% - Accent5 4 3 2 4 5 2" xfId="21978"/>
    <cellStyle name="20% - Accent5 4 3 2 4 5 3" xfId="21979"/>
    <cellStyle name="20% - Accent5 4 3 2 4 6" xfId="21980"/>
    <cellStyle name="20% - Accent5 4 3 2 4 6 2" xfId="21981"/>
    <cellStyle name="20% - Accent5 4 3 2 4 6 3" xfId="21982"/>
    <cellStyle name="20% - Accent5 4 3 2 4 7" xfId="21983"/>
    <cellStyle name="20% - Accent5 4 3 2 4 7 2" xfId="21984"/>
    <cellStyle name="20% - Accent5 4 3 2 4 8" xfId="21985"/>
    <cellStyle name="20% - Accent5 4 3 2 4 9" xfId="21986"/>
    <cellStyle name="20% - Accent5 4 3 2 5" xfId="21987"/>
    <cellStyle name="20% - Accent5 4 3 2 5 2" xfId="21988"/>
    <cellStyle name="20% - Accent5 4 3 2 5 2 2" xfId="21989"/>
    <cellStyle name="20% - Accent5 4 3 2 5 2 3" xfId="21990"/>
    <cellStyle name="20% - Accent5 4 3 2 5 3" xfId="21991"/>
    <cellStyle name="20% - Accent5 4 3 2 5 3 2" xfId="21992"/>
    <cellStyle name="20% - Accent5 4 3 2 5 3 3" xfId="21993"/>
    <cellStyle name="20% - Accent5 4 3 2 5 4" xfId="21994"/>
    <cellStyle name="20% - Accent5 4 3 2 5 4 2" xfId="21995"/>
    <cellStyle name="20% - Accent5 4 3 2 5 5" xfId="21996"/>
    <cellStyle name="20% - Accent5 4 3 2 5 6" xfId="21997"/>
    <cellStyle name="20% - Accent5 4 3 2 6" xfId="21998"/>
    <cellStyle name="20% - Accent5 4 3 2 6 2" xfId="21999"/>
    <cellStyle name="20% - Accent5 4 3 2 6 2 2" xfId="22000"/>
    <cellStyle name="20% - Accent5 4 3 2 6 2 3" xfId="22001"/>
    <cellStyle name="20% - Accent5 4 3 2 6 3" xfId="22002"/>
    <cellStyle name="20% - Accent5 4 3 2 6 3 2" xfId="22003"/>
    <cellStyle name="20% - Accent5 4 3 2 6 3 3" xfId="22004"/>
    <cellStyle name="20% - Accent5 4 3 2 6 4" xfId="22005"/>
    <cellStyle name="20% - Accent5 4 3 2 6 4 2" xfId="22006"/>
    <cellStyle name="20% - Accent5 4 3 2 6 5" xfId="22007"/>
    <cellStyle name="20% - Accent5 4 3 2 6 6" xfId="22008"/>
    <cellStyle name="20% - Accent5 4 3 2 7" xfId="22009"/>
    <cellStyle name="20% - Accent5 4 3 2 7 2" xfId="22010"/>
    <cellStyle name="20% - Accent5 4 3 2 7 2 2" xfId="22011"/>
    <cellStyle name="20% - Accent5 4 3 2 7 2 3" xfId="22012"/>
    <cellStyle name="20% - Accent5 4 3 2 7 3" xfId="22013"/>
    <cellStyle name="20% - Accent5 4 3 2 7 3 2" xfId="22014"/>
    <cellStyle name="20% - Accent5 4 3 2 7 4" xfId="22015"/>
    <cellStyle name="20% - Accent5 4 3 2 7 5" xfId="22016"/>
    <cellStyle name="20% - Accent5 4 3 2 8" xfId="22017"/>
    <cellStyle name="20% - Accent5 4 3 2 8 2" xfId="22018"/>
    <cellStyle name="20% - Accent5 4 3 2 8 3" xfId="22019"/>
    <cellStyle name="20% - Accent5 4 3 2 9" xfId="22020"/>
    <cellStyle name="20% - Accent5 4 3 2 9 2" xfId="22021"/>
    <cellStyle name="20% - Accent5 4 3 2 9 3" xfId="22022"/>
    <cellStyle name="20% - Accent5 4 3 3" xfId="1422"/>
    <cellStyle name="20% - Accent5 4 3 3 10" xfId="22023"/>
    <cellStyle name="20% - Accent5 4 3 3 2" xfId="1423"/>
    <cellStyle name="20% - Accent5 4 3 3 2 2" xfId="22024"/>
    <cellStyle name="20% - Accent5 4 3 3 2 2 2" xfId="22025"/>
    <cellStyle name="20% - Accent5 4 3 3 2 2 2 2" xfId="22026"/>
    <cellStyle name="20% - Accent5 4 3 3 2 2 2 3" xfId="22027"/>
    <cellStyle name="20% - Accent5 4 3 3 2 2 3" xfId="22028"/>
    <cellStyle name="20% - Accent5 4 3 3 2 2 3 2" xfId="22029"/>
    <cellStyle name="20% - Accent5 4 3 3 2 2 3 3" xfId="22030"/>
    <cellStyle name="20% - Accent5 4 3 3 2 2 4" xfId="22031"/>
    <cellStyle name="20% - Accent5 4 3 3 2 2 4 2" xfId="22032"/>
    <cellStyle name="20% - Accent5 4 3 3 2 2 5" xfId="22033"/>
    <cellStyle name="20% - Accent5 4 3 3 2 2 6" xfId="22034"/>
    <cellStyle name="20% - Accent5 4 3 3 2 3" xfId="22035"/>
    <cellStyle name="20% - Accent5 4 3 3 2 3 2" xfId="22036"/>
    <cellStyle name="20% - Accent5 4 3 3 2 3 2 2" xfId="22037"/>
    <cellStyle name="20% - Accent5 4 3 3 2 3 2 3" xfId="22038"/>
    <cellStyle name="20% - Accent5 4 3 3 2 3 3" xfId="22039"/>
    <cellStyle name="20% - Accent5 4 3 3 2 3 3 2" xfId="22040"/>
    <cellStyle name="20% - Accent5 4 3 3 2 3 3 3" xfId="22041"/>
    <cellStyle name="20% - Accent5 4 3 3 2 3 4" xfId="22042"/>
    <cellStyle name="20% - Accent5 4 3 3 2 3 4 2" xfId="22043"/>
    <cellStyle name="20% - Accent5 4 3 3 2 3 5" xfId="22044"/>
    <cellStyle name="20% - Accent5 4 3 3 2 3 6" xfId="22045"/>
    <cellStyle name="20% - Accent5 4 3 3 2 4" xfId="22046"/>
    <cellStyle name="20% - Accent5 4 3 3 2 4 2" xfId="22047"/>
    <cellStyle name="20% - Accent5 4 3 3 2 4 2 2" xfId="22048"/>
    <cellStyle name="20% - Accent5 4 3 3 2 4 2 3" xfId="22049"/>
    <cellStyle name="20% - Accent5 4 3 3 2 4 3" xfId="22050"/>
    <cellStyle name="20% - Accent5 4 3 3 2 4 3 2" xfId="22051"/>
    <cellStyle name="20% - Accent5 4 3 3 2 4 4" xfId="22052"/>
    <cellStyle name="20% - Accent5 4 3 3 2 4 5" xfId="22053"/>
    <cellStyle name="20% - Accent5 4 3 3 2 5" xfId="22054"/>
    <cellStyle name="20% - Accent5 4 3 3 2 5 2" xfId="22055"/>
    <cellStyle name="20% - Accent5 4 3 3 2 5 3" xfId="22056"/>
    <cellStyle name="20% - Accent5 4 3 3 2 6" xfId="22057"/>
    <cellStyle name="20% - Accent5 4 3 3 2 6 2" xfId="22058"/>
    <cellStyle name="20% - Accent5 4 3 3 2 6 3" xfId="22059"/>
    <cellStyle name="20% - Accent5 4 3 3 2 7" xfId="22060"/>
    <cellStyle name="20% - Accent5 4 3 3 2 7 2" xfId="22061"/>
    <cellStyle name="20% - Accent5 4 3 3 2 8" xfId="22062"/>
    <cellStyle name="20% - Accent5 4 3 3 2 9" xfId="22063"/>
    <cellStyle name="20% - Accent5 4 3 3 3" xfId="22064"/>
    <cellStyle name="20% - Accent5 4 3 3 3 2" xfId="22065"/>
    <cellStyle name="20% - Accent5 4 3 3 3 2 2" xfId="22066"/>
    <cellStyle name="20% - Accent5 4 3 3 3 2 3" xfId="22067"/>
    <cellStyle name="20% - Accent5 4 3 3 3 3" xfId="22068"/>
    <cellStyle name="20% - Accent5 4 3 3 3 3 2" xfId="22069"/>
    <cellStyle name="20% - Accent5 4 3 3 3 3 3" xfId="22070"/>
    <cellStyle name="20% - Accent5 4 3 3 3 4" xfId="22071"/>
    <cellStyle name="20% - Accent5 4 3 3 3 4 2" xfId="22072"/>
    <cellStyle name="20% - Accent5 4 3 3 3 5" xfId="22073"/>
    <cellStyle name="20% - Accent5 4 3 3 3 6" xfId="22074"/>
    <cellStyle name="20% - Accent5 4 3 3 4" xfId="22075"/>
    <cellStyle name="20% - Accent5 4 3 3 4 2" xfId="22076"/>
    <cellStyle name="20% - Accent5 4 3 3 4 2 2" xfId="22077"/>
    <cellStyle name="20% - Accent5 4 3 3 4 2 3" xfId="22078"/>
    <cellStyle name="20% - Accent5 4 3 3 4 3" xfId="22079"/>
    <cellStyle name="20% - Accent5 4 3 3 4 3 2" xfId="22080"/>
    <cellStyle name="20% - Accent5 4 3 3 4 3 3" xfId="22081"/>
    <cellStyle name="20% - Accent5 4 3 3 4 4" xfId="22082"/>
    <cellStyle name="20% - Accent5 4 3 3 4 4 2" xfId="22083"/>
    <cellStyle name="20% - Accent5 4 3 3 4 5" xfId="22084"/>
    <cellStyle name="20% - Accent5 4 3 3 4 6" xfId="22085"/>
    <cellStyle name="20% - Accent5 4 3 3 5" xfId="22086"/>
    <cellStyle name="20% - Accent5 4 3 3 5 2" xfId="22087"/>
    <cellStyle name="20% - Accent5 4 3 3 5 2 2" xfId="22088"/>
    <cellStyle name="20% - Accent5 4 3 3 5 2 3" xfId="22089"/>
    <cellStyle name="20% - Accent5 4 3 3 5 3" xfId="22090"/>
    <cellStyle name="20% - Accent5 4 3 3 5 3 2" xfId="22091"/>
    <cellStyle name="20% - Accent5 4 3 3 5 4" xfId="22092"/>
    <cellStyle name="20% - Accent5 4 3 3 5 5" xfId="22093"/>
    <cellStyle name="20% - Accent5 4 3 3 6" xfId="22094"/>
    <cellStyle name="20% - Accent5 4 3 3 6 2" xfId="22095"/>
    <cellStyle name="20% - Accent5 4 3 3 6 3" xfId="22096"/>
    <cellStyle name="20% - Accent5 4 3 3 7" xfId="22097"/>
    <cellStyle name="20% - Accent5 4 3 3 7 2" xfId="22098"/>
    <cellStyle name="20% - Accent5 4 3 3 7 3" xfId="22099"/>
    <cellStyle name="20% - Accent5 4 3 3 8" xfId="22100"/>
    <cellStyle name="20% - Accent5 4 3 3 8 2" xfId="22101"/>
    <cellStyle name="20% - Accent5 4 3 3 9" xfId="22102"/>
    <cellStyle name="20% - Accent5 4 3 4" xfId="1424"/>
    <cellStyle name="20% - Accent5 4 3 4 2" xfId="22103"/>
    <cellStyle name="20% - Accent5 4 3 4 2 2" xfId="22104"/>
    <cellStyle name="20% - Accent5 4 3 4 2 2 2" xfId="22105"/>
    <cellStyle name="20% - Accent5 4 3 4 2 2 3" xfId="22106"/>
    <cellStyle name="20% - Accent5 4 3 4 2 3" xfId="22107"/>
    <cellStyle name="20% - Accent5 4 3 4 2 3 2" xfId="22108"/>
    <cellStyle name="20% - Accent5 4 3 4 2 3 3" xfId="22109"/>
    <cellStyle name="20% - Accent5 4 3 4 2 4" xfId="22110"/>
    <cellStyle name="20% - Accent5 4 3 4 2 4 2" xfId="22111"/>
    <cellStyle name="20% - Accent5 4 3 4 2 5" xfId="22112"/>
    <cellStyle name="20% - Accent5 4 3 4 2 6" xfId="22113"/>
    <cellStyle name="20% - Accent5 4 3 4 3" xfId="22114"/>
    <cellStyle name="20% - Accent5 4 3 4 3 2" xfId="22115"/>
    <cellStyle name="20% - Accent5 4 3 4 3 2 2" xfId="22116"/>
    <cellStyle name="20% - Accent5 4 3 4 3 2 3" xfId="22117"/>
    <cellStyle name="20% - Accent5 4 3 4 3 3" xfId="22118"/>
    <cellStyle name="20% - Accent5 4 3 4 3 3 2" xfId="22119"/>
    <cellStyle name="20% - Accent5 4 3 4 3 3 3" xfId="22120"/>
    <cellStyle name="20% - Accent5 4 3 4 3 4" xfId="22121"/>
    <cellStyle name="20% - Accent5 4 3 4 3 4 2" xfId="22122"/>
    <cellStyle name="20% - Accent5 4 3 4 3 5" xfId="22123"/>
    <cellStyle name="20% - Accent5 4 3 4 3 6" xfId="22124"/>
    <cellStyle name="20% - Accent5 4 3 4 4" xfId="22125"/>
    <cellStyle name="20% - Accent5 4 3 4 4 2" xfId="22126"/>
    <cellStyle name="20% - Accent5 4 3 4 4 2 2" xfId="22127"/>
    <cellStyle name="20% - Accent5 4 3 4 4 2 3" xfId="22128"/>
    <cellStyle name="20% - Accent5 4 3 4 4 3" xfId="22129"/>
    <cellStyle name="20% - Accent5 4 3 4 4 3 2" xfId="22130"/>
    <cellStyle name="20% - Accent5 4 3 4 4 4" xfId="22131"/>
    <cellStyle name="20% - Accent5 4 3 4 4 5" xfId="22132"/>
    <cellStyle name="20% - Accent5 4 3 4 5" xfId="22133"/>
    <cellStyle name="20% - Accent5 4 3 4 5 2" xfId="22134"/>
    <cellStyle name="20% - Accent5 4 3 4 5 3" xfId="22135"/>
    <cellStyle name="20% - Accent5 4 3 4 6" xfId="22136"/>
    <cellStyle name="20% - Accent5 4 3 4 6 2" xfId="22137"/>
    <cellStyle name="20% - Accent5 4 3 4 6 3" xfId="22138"/>
    <cellStyle name="20% - Accent5 4 3 4 7" xfId="22139"/>
    <cellStyle name="20% - Accent5 4 3 4 7 2" xfId="22140"/>
    <cellStyle name="20% - Accent5 4 3 4 8" xfId="22141"/>
    <cellStyle name="20% - Accent5 4 3 4 9" xfId="22142"/>
    <cellStyle name="20% - Accent5 4 3 5" xfId="1425"/>
    <cellStyle name="20% - Accent5 4 3 5 2" xfId="22143"/>
    <cellStyle name="20% - Accent5 4 3 5 2 2" xfId="22144"/>
    <cellStyle name="20% - Accent5 4 3 5 2 2 2" xfId="22145"/>
    <cellStyle name="20% - Accent5 4 3 5 2 2 3" xfId="22146"/>
    <cellStyle name="20% - Accent5 4 3 5 2 3" xfId="22147"/>
    <cellStyle name="20% - Accent5 4 3 5 2 3 2" xfId="22148"/>
    <cellStyle name="20% - Accent5 4 3 5 2 3 3" xfId="22149"/>
    <cellStyle name="20% - Accent5 4 3 5 2 4" xfId="22150"/>
    <cellStyle name="20% - Accent5 4 3 5 2 4 2" xfId="22151"/>
    <cellStyle name="20% - Accent5 4 3 5 2 5" xfId="22152"/>
    <cellStyle name="20% - Accent5 4 3 5 2 6" xfId="22153"/>
    <cellStyle name="20% - Accent5 4 3 5 3" xfId="22154"/>
    <cellStyle name="20% - Accent5 4 3 5 3 2" xfId="22155"/>
    <cellStyle name="20% - Accent5 4 3 5 3 2 2" xfId="22156"/>
    <cellStyle name="20% - Accent5 4 3 5 3 2 3" xfId="22157"/>
    <cellStyle name="20% - Accent5 4 3 5 3 3" xfId="22158"/>
    <cellStyle name="20% - Accent5 4 3 5 3 3 2" xfId="22159"/>
    <cellStyle name="20% - Accent5 4 3 5 3 3 3" xfId="22160"/>
    <cellStyle name="20% - Accent5 4 3 5 3 4" xfId="22161"/>
    <cellStyle name="20% - Accent5 4 3 5 3 4 2" xfId="22162"/>
    <cellStyle name="20% - Accent5 4 3 5 3 5" xfId="22163"/>
    <cellStyle name="20% - Accent5 4 3 5 3 6" xfId="22164"/>
    <cellStyle name="20% - Accent5 4 3 5 4" xfId="22165"/>
    <cellStyle name="20% - Accent5 4 3 5 4 2" xfId="22166"/>
    <cellStyle name="20% - Accent5 4 3 5 4 2 2" xfId="22167"/>
    <cellStyle name="20% - Accent5 4 3 5 4 2 3" xfId="22168"/>
    <cellStyle name="20% - Accent5 4 3 5 4 3" xfId="22169"/>
    <cellStyle name="20% - Accent5 4 3 5 4 3 2" xfId="22170"/>
    <cellStyle name="20% - Accent5 4 3 5 4 4" xfId="22171"/>
    <cellStyle name="20% - Accent5 4 3 5 4 5" xfId="22172"/>
    <cellStyle name="20% - Accent5 4 3 5 5" xfId="22173"/>
    <cellStyle name="20% - Accent5 4 3 5 5 2" xfId="22174"/>
    <cellStyle name="20% - Accent5 4 3 5 5 3" xfId="22175"/>
    <cellStyle name="20% - Accent5 4 3 5 6" xfId="22176"/>
    <cellStyle name="20% - Accent5 4 3 5 6 2" xfId="22177"/>
    <cellStyle name="20% - Accent5 4 3 5 6 3" xfId="22178"/>
    <cellStyle name="20% - Accent5 4 3 5 7" xfId="22179"/>
    <cellStyle name="20% - Accent5 4 3 5 7 2" xfId="22180"/>
    <cellStyle name="20% - Accent5 4 3 5 8" xfId="22181"/>
    <cellStyle name="20% - Accent5 4 3 5 9" xfId="22182"/>
    <cellStyle name="20% - Accent5 4 3 6" xfId="22183"/>
    <cellStyle name="20% - Accent5 4 3 6 2" xfId="22184"/>
    <cellStyle name="20% - Accent5 4 3 6 2 2" xfId="22185"/>
    <cellStyle name="20% - Accent5 4 3 6 2 3" xfId="22186"/>
    <cellStyle name="20% - Accent5 4 3 6 3" xfId="22187"/>
    <cellStyle name="20% - Accent5 4 3 6 3 2" xfId="22188"/>
    <cellStyle name="20% - Accent5 4 3 6 3 3" xfId="22189"/>
    <cellStyle name="20% - Accent5 4 3 6 4" xfId="22190"/>
    <cellStyle name="20% - Accent5 4 3 6 4 2" xfId="22191"/>
    <cellStyle name="20% - Accent5 4 3 6 5" xfId="22192"/>
    <cellStyle name="20% - Accent5 4 3 6 6" xfId="22193"/>
    <cellStyle name="20% - Accent5 4 3 7" xfId="22194"/>
    <cellStyle name="20% - Accent5 4 3 7 2" xfId="22195"/>
    <cellStyle name="20% - Accent5 4 3 7 2 2" xfId="22196"/>
    <cellStyle name="20% - Accent5 4 3 7 2 3" xfId="22197"/>
    <cellStyle name="20% - Accent5 4 3 7 3" xfId="22198"/>
    <cellStyle name="20% - Accent5 4 3 7 3 2" xfId="22199"/>
    <cellStyle name="20% - Accent5 4 3 7 3 3" xfId="22200"/>
    <cellStyle name="20% - Accent5 4 3 7 4" xfId="22201"/>
    <cellStyle name="20% - Accent5 4 3 7 4 2" xfId="22202"/>
    <cellStyle name="20% - Accent5 4 3 7 5" xfId="22203"/>
    <cellStyle name="20% - Accent5 4 3 7 6" xfId="22204"/>
    <cellStyle name="20% - Accent5 4 3 8" xfId="22205"/>
    <cellStyle name="20% - Accent5 4 3 8 2" xfId="22206"/>
    <cellStyle name="20% - Accent5 4 3 8 2 2" xfId="22207"/>
    <cellStyle name="20% - Accent5 4 3 8 2 3" xfId="22208"/>
    <cellStyle name="20% - Accent5 4 3 8 3" xfId="22209"/>
    <cellStyle name="20% - Accent5 4 3 8 3 2" xfId="22210"/>
    <cellStyle name="20% - Accent5 4 3 8 4" xfId="22211"/>
    <cellStyle name="20% - Accent5 4 3 8 5" xfId="22212"/>
    <cellStyle name="20% - Accent5 4 3 9" xfId="22213"/>
    <cellStyle name="20% - Accent5 4 3 9 2" xfId="22214"/>
    <cellStyle name="20% - Accent5 4 3 9 3" xfId="22215"/>
    <cellStyle name="20% - Accent5 4 4" xfId="1426"/>
    <cellStyle name="20% - Accent5 4 4 10" xfId="22216"/>
    <cellStyle name="20% - Accent5 4 4 10 2" xfId="22217"/>
    <cellStyle name="20% - Accent5 4 4 11" xfId="22218"/>
    <cellStyle name="20% - Accent5 4 4 12" xfId="22219"/>
    <cellStyle name="20% - Accent5 4 4 2" xfId="1427"/>
    <cellStyle name="20% - Accent5 4 4 2 10" xfId="22220"/>
    <cellStyle name="20% - Accent5 4 4 2 2" xfId="1428"/>
    <cellStyle name="20% - Accent5 4 4 2 2 2" xfId="22221"/>
    <cellStyle name="20% - Accent5 4 4 2 2 2 2" xfId="22222"/>
    <cellStyle name="20% - Accent5 4 4 2 2 2 2 2" xfId="22223"/>
    <cellStyle name="20% - Accent5 4 4 2 2 2 2 3" xfId="22224"/>
    <cellStyle name="20% - Accent5 4 4 2 2 2 3" xfId="22225"/>
    <cellStyle name="20% - Accent5 4 4 2 2 2 3 2" xfId="22226"/>
    <cellStyle name="20% - Accent5 4 4 2 2 2 3 3" xfId="22227"/>
    <cellStyle name="20% - Accent5 4 4 2 2 2 4" xfId="22228"/>
    <cellStyle name="20% - Accent5 4 4 2 2 2 4 2" xfId="22229"/>
    <cellStyle name="20% - Accent5 4 4 2 2 2 5" xfId="22230"/>
    <cellStyle name="20% - Accent5 4 4 2 2 2 6" xfId="22231"/>
    <cellStyle name="20% - Accent5 4 4 2 2 3" xfId="22232"/>
    <cellStyle name="20% - Accent5 4 4 2 2 3 2" xfId="22233"/>
    <cellStyle name="20% - Accent5 4 4 2 2 3 2 2" xfId="22234"/>
    <cellStyle name="20% - Accent5 4 4 2 2 3 2 3" xfId="22235"/>
    <cellStyle name="20% - Accent5 4 4 2 2 3 3" xfId="22236"/>
    <cellStyle name="20% - Accent5 4 4 2 2 3 3 2" xfId="22237"/>
    <cellStyle name="20% - Accent5 4 4 2 2 3 3 3" xfId="22238"/>
    <cellStyle name="20% - Accent5 4 4 2 2 3 4" xfId="22239"/>
    <cellStyle name="20% - Accent5 4 4 2 2 3 4 2" xfId="22240"/>
    <cellStyle name="20% - Accent5 4 4 2 2 3 5" xfId="22241"/>
    <cellStyle name="20% - Accent5 4 4 2 2 3 6" xfId="22242"/>
    <cellStyle name="20% - Accent5 4 4 2 2 4" xfId="22243"/>
    <cellStyle name="20% - Accent5 4 4 2 2 4 2" xfId="22244"/>
    <cellStyle name="20% - Accent5 4 4 2 2 4 2 2" xfId="22245"/>
    <cellStyle name="20% - Accent5 4 4 2 2 4 2 3" xfId="22246"/>
    <cellStyle name="20% - Accent5 4 4 2 2 4 3" xfId="22247"/>
    <cellStyle name="20% - Accent5 4 4 2 2 4 3 2" xfId="22248"/>
    <cellStyle name="20% - Accent5 4 4 2 2 4 4" xfId="22249"/>
    <cellStyle name="20% - Accent5 4 4 2 2 4 5" xfId="22250"/>
    <cellStyle name="20% - Accent5 4 4 2 2 5" xfId="22251"/>
    <cellStyle name="20% - Accent5 4 4 2 2 5 2" xfId="22252"/>
    <cellStyle name="20% - Accent5 4 4 2 2 5 3" xfId="22253"/>
    <cellStyle name="20% - Accent5 4 4 2 2 6" xfId="22254"/>
    <cellStyle name="20% - Accent5 4 4 2 2 6 2" xfId="22255"/>
    <cellStyle name="20% - Accent5 4 4 2 2 6 3" xfId="22256"/>
    <cellStyle name="20% - Accent5 4 4 2 2 7" xfId="22257"/>
    <cellStyle name="20% - Accent5 4 4 2 2 7 2" xfId="22258"/>
    <cellStyle name="20% - Accent5 4 4 2 2 8" xfId="22259"/>
    <cellStyle name="20% - Accent5 4 4 2 2 9" xfId="22260"/>
    <cellStyle name="20% - Accent5 4 4 2 3" xfId="22261"/>
    <cellStyle name="20% - Accent5 4 4 2 3 2" xfId="22262"/>
    <cellStyle name="20% - Accent5 4 4 2 3 2 2" xfId="22263"/>
    <cellStyle name="20% - Accent5 4 4 2 3 2 3" xfId="22264"/>
    <cellStyle name="20% - Accent5 4 4 2 3 3" xfId="22265"/>
    <cellStyle name="20% - Accent5 4 4 2 3 3 2" xfId="22266"/>
    <cellStyle name="20% - Accent5 4 4 2 3 3 3" xfId="22267"/>
    <cellStyle name="20% - Accent5 4 4 2 3 4" xfId="22268"/>
    <cellStyle name="20% - Accent5 4 4 2 3 4 2" xfId="22269"/>
    <cellStyle name="20% - Accent5 4 4 2 3 5" xfId="22270"/>
    <cellStyle name="20% - Accent5 4 4 2 3 6" xfId="22271"/>
    <cellStyle name="20% - Accent5 4 4 2 4" xfId="22272"/>
    <cellStyle name="20% - Accent5 4 4 2 4 2" xfId="22273"/>
    <cellStyle name="20% - Accent5 4 4 2 4 2 2" xfId="22274"/>
    <cellStyle name="20% - Accent5 4 4 2 4 2 3" xfId="22275"/>
    <cellStyle name="20% - Accent5 4 4 2 4 3" xfId="22276"/>
    <cellStyle name="20% - Accent5 4 4 2 4 3 2" xfId="22277"/>
    <cellStyle name="20% - Accent5 4 4 2 4 3 3" xfId="22278"/>
    <cellStyle name="20% - Accent5 4 4 2 4 4" xfId="22279"/>
    <cellStyle name="20% - Accent5 4 4 2 4 4 2" xfId="22280"/>
    <cellStyle name="20% - Accent5 4 4 2 4 5" xfId="22281"/>
    <cellStyle name="20% - Accent5 4 4 2 4 6" xfId="22282"/>
    <cellStyle name="20% - Accent5 4 4 2 5" xfId="22283"/>
    <cellStyle name="20% - Accent5 4 4 2 5 2" xfId="22284"/>
    <cellStyle name="20% - Accent5 4 4 2 5 2 2" xfId="22285"/>
    <cellStyle name="20% - Accent5 4 4 2 5 2 3" xfId="22286"/>
    <cellStyle name="20% - Accent5 4 4 2 5 3" xfId="22287"/>
    <cellStyle name="20% - Accent5 4 4 2 5 3 2" xfId="22288"/>
    <cellStyle name="20% - Accent5 4 4 2 5 4" xfId="22289"/>
    <cellStyle name="20% - Accent5 4 4 2 5 5" xfId="22290"/>
    <cellStyle name="20% - Accent5 4 4 2 6" xfId="22291"/>
    <cellStyle name="20% - Accent5 4 4 2 6 2" xfId="22292"/>
    <cellStyle name="20% - Accent5 4 4 2 6 3" xfId="22293"/>
    <cellStyle name="20% - Accent5 4 4 2 7" xfId="22294"/>
    <cellStyle name="20% - Accent5 4 4 2 7 2" xfId="22295"/>
    <cellStyle name="20% - Accent5 4 4 2 7 3" xfId="22296"/>
    <cellStyle name="20% - Accent5 4 4 2 8" xfId="22297"/>
    <cellStyle name="20% - Accent5 4 4 2 8 2" xfId="22298"/>
    <cellStyle name="20% - Accent5 4 4 2 9" xfId="22299"/>
    <cellStyle name="20% - Accent5 4 4 3" xfId="1429"/>
    <cellStyle name="20% - Accent5 4 4 3 2" xfId="22300"/>
    <cellStyle name="20% - Accent5 4 4 3 2 2" xfId="22301"/>
    <cellStyle name="20% - Accent5 4 4 3 2 2 2" xfId="22302"/>
    <cellStyle name="20% - Accent5 4 4 3 2 2 3" xfId="22303"/>
    <cellStyle name="20% - Accent5 4 4 3 2 3" xfId="22304"/>
    <cellStyle name="20% - Accent5 4 4 3 2 3 2" xfId="22305"/>
    <cellStyle name="20% - Accent5 4 4 3 2 3 3" xfId="22306"/>
    <cellStyle name="20% - Accent5 4 4 3 2 4" xfId="22307"/>
    <cellStyle name="20% - Accent5 4 4 3 2 4 2" xfId="22308"/>
    <cellStyle name="20% - Accent5 4 4 3 2 5" xfId="22309"/>
    <cellStyle name="20% - Accent5 4 4 3 2 6" xfId="22310"/>
    <cellStyle name="20% - Accent5 4 4 3 3" xfId="22311"/>
    <cellStyle name="20% - Accent5 4 4 3 3 2" xfId="22312"/>
    <cellStyle name="20% - Accent5 4 4 3 3 2 2" xfId="22313"/>
    <cellStyle name="20% - Accent5 4 4 3 3 2 3" xfId="22314"/>
    <cellStyle name="20% - Accent5 4 4 3 3 3" xfId="22315"/>
    <cellStyle name="20% - Accent5 4 4 3 3 3 2" xfId="22316"/>
    <cellStyle name="20% - Accent5 4 4 3 3 3 3" xfId="22317"/>
    <cellStyle name="20% - Accent5 4 4 3 3 4" xfId="22318"/>
    <cellStyle name="20% - Accent5 4 4 3 3 4 2" xfId="22319"/>
    <cellStyle name="20% - Accent5 4 4 3 3 5" xfId="22320"/>
    <cellStyle name="20% - Accent5 4 4 3 3 6" xfId="22321"/>
    <cellStyle name="20% - Accent5 4 4 3 4" xfId="22322"/>
    <cellStyle name="20% - Accent5 4 4 3 4 2" xfId="22323"/>
    <cellStyle name="20% - Accent5 4 4 3 4 2 2" xfId="22324"/>
    <cellStyle name="20% - Accent5 4 4 3 4 2 3" xfId="22325"/>
    <cellStyle name="20% - Accent5 4 4 3 4 3" xfId="22326"/>
    <cellStyle name="20% - Accent5 4 4 3 4 3 2" xfId="22327"/>
    <cellStyle name="20% - Accent5 4 4 3 4 4" xfId="22328"/>
    <cellStyle name="20% - Accent5 4 4 3 4 5" xfId="22329"/>
    <cellStyle name="20% - Accent5 4 4 3 5" xfId="22330"/>
    <cellStyle name="20% - Accent5 4 4 3 5 2" xfId="22331"/>
    <cellStyle name="20% - Accent5 4 4 3 5 3" xfId="22332"/>
    <cellStyle name="20% - Accent5 4 4 3 6" xfId="22333"/>
    <cellStyle name="20% - Accent5 4 4 3 6 2" xfId="22334"/>
    <cellStyle name="20% - Accent5 4 4 3 6 3" xfId="22335"/>
    <cellStyle name="20% - Accent5 4 4 3 7" xfId="22336"/>
    <cellStyle name="20% - Accent5 4 4 3 7 2" xfId="22337"/>
    <cellStyle name="20% - Accent5 4 4 3 8" xfId="22338"/>
    <cellStyle name="20% - Accent5 4 4 3 9" xfId="22339"/>
    <cellStyle name="20% - Accent5 4 4 4" xfId="22340"/>
    <cellStyle name="20% - Accent5 4 4 4 2" xfId="22341"/>
    <cellStyle name="20% - Accent5 4 4 4 2 2" xfId="22342"/>
    <cellStyle name="20% - Accent5 4 4 4 2 2 2" xfId="22343"/>
    <cellStyle name="20% - Accent5 4 4 4 2 2 3" xfId="22344"/>
    <cellStyle name="20% - Accent5 4 4 4 2 3" xfId="22345"/>
    <cellStyle name="20% - Accent5 4 4 4 2 3 2" xfId="22346"/>
    <cellStyle name="20% - Accent5 4 4 4 2 3 3" xfId="22347"/>
    <cellStyle name="20% - Accent5 4 4 4 2 4" xfId="22348"/>
    <cellStyle name="20% - Accent5 4 4 4 2 4 2" xfId="22349"/>
    <cellStyle name="20% - Accent5 4 4 4 2 5" xfId="22350"/>
    <cellStyle name="20% - Accent5 4 4 4 2 6" xfId="22351"/>
    <cellStyle name="20% - Accent5 4 4 4 3" xfId="22352"/>
    <cellStyle name="20% - Accent5 4 4 4 3 2" xfId="22353"/>
    <cellStyle name="20% - Accent5 4 4 4 3 2 2" xfId="22354"/>
    <cellStyle name="20% - Accent5 4 4 4 3 2 3" xfId="22355"/>
    <cellStyle name="20% - Accent5 4 4 4 3 3" xfId="22356"/>
    <cellStyle name="20% - Accent5 4 4 4 3 3 2" xfId="22357"/>
    <cellStyle name="20% - Accent5 4 4 4 3 3 3" xfId="22358"/>
    <cellStyle name="20% - Accent5 4 4 4 3 4" xfId="22359"/>
    <cellStyle name="20% - Accent5 4 4 4 3 4 2" xfId="22360"/>
    <cellStyle name="20% - Accent5 4 4 4 3 5" xfId="22361"/>
    <cellStyle name="20% - Accent5 4 4 4 3 6" xfId="22362"/>
    <cellStyle name="20% - Accent5 4 4 4 4" xfId="22363"/>
    <cellStyle name="20% - Accent5 4 4 4 4 2" xfId="22364"/>
    <cellStyle name="20% - Accent5 4 4 4 4 2 2" xfId="22365"/>
    <cellStyle name="20% - Accent5 4 4 4 4 2 3" xfId="22366"/>
    <cellStyle name="20% - Accent5 4 4 4 4 3" xfId="22367"/>
    <cellStyle name="20% - Accent5 4 4 4 4 3 2" xfId="22368"/>
    <cellStyle name="20% - Accent5 4 4 4 4 4" xfId="22369"/>
    <cellStyle name="20% - Accent5 4 4 4 4 5" xfId="22370"/>
    <cellStyle name="20% - Accent5 4 4 4 5" xfId="22371"/>
    <cellStyle name="20% - Accent5 4 4 4 5 2" xfId="22372"/>
    <cellStyle name="20% - Accent5 4 4 4 5 3" xfId="22373"/>
    <cellStyle name="20% - Accent5 4 4 4 6" xfId="22374"/>
    <cellStyle name="20% - Accent5 4 4 4 6 2" xfId="22375"/>
    <cellStyle name="20% - Accent5 4 4 4 6 3" xfId="22376"/>
    <cellStyle name="20% - Accent5 4 4 4 7" xfId="22377"/>
    <cellStyle name="20% - Accent5 4 4 4 7 2" xfId="22378"/>
    <cellStyle name="20% - Accent5 4 4 4 8" xfId="22379"/>
    <cellStyle name="20% - Accent5 4 4 4 9" xfId="22380"/>
    <cellStyle name="20% - Accent5 4 4 5" xfId="22381"/>
    <cellStyle name="20% - Accent5 4 4 5 2" xfId="22382"/>
    <cellStyle name="20% - Accent5 4 4 5 2 2" xfId="22383"/>
    <cellStyle name="20% - Accent5 4 4 5 2 3" xfId="22384"/>
    <cellStyle name="20% - Accent5 4 4 5 3" xfId="22385"/>
    <cellStyle name="20% - Accent5 4 4 5 3 2" xfId="22386"/>
    <cellStyle name="20% - Accent5 4 4 5 3 3" xfId="22387"/>
    <cellStyle name="20% - Accent5 4 4 5 4" xfId="22388"/>
    <cellStyle name="20% - Accent5 4 4 5 4 2" xfId="22389"/>
    <cellStyle name="20% - Accent5 4 4 5 5" xfId="22390"/>
    <cellStyle name="20% - Accent5 4 4 5 6" xfId="22391"/>
    <cellStyle name="20% - Accent5 4 4 6" xfId="22392"/>
    <cellStyle name="20% - Accent5 4 4 6 2" xfId="22393"/>
    <cellStyle name="20% - Accent5 4 4 6 2 2" xfId="22394"/>
    <cellStyle name="20% - Accent5 4 4 6 2 3" xfId="22395"/>
    <cellStyle name="20% - Accent5 4 4 6 3" xfId="22396"/>
    <cellStyle name="20% - Accent5 4 4 6 3 2" xfId="22397"/>
    <cellStyle name="20% - Accent5 4 4 6 3 3" xfId="22398"/>
    <cellStyle name="20% - Accent5 4 4 6 4" xfId="22399"/>
    <cellStyle name="20% - Accent5 4 4 6 4 2" xfId="22400"/>
    <cellStyle name="20% - Accent5 4 4 6 5" xfId="22401"/>
    <cellStyle name="20% - Accent5 4 4 6 6" xfId="22402"/>
    <cellStyle name="20% - Accent5 4 4 7" xfId="22403"/>
    <cellStyle name="20% - Accent5 4 4 7 2" xfId="22404"/>
    <cellStyle name="20% - Accent5 4 4 7 2 2" xfId="22405"/>
    <cellStyle name="20% - Accent5 4 4 7 2 3" xfId="22406"/>
    <cellStyle name="20% - Accent5 4 4 7 3" xfId="22407"/>
    <cellStyle name="20% - Accent5 4 4 7 3 2" xfId="22408"/>
    <cellStyle name="20% - Accent5 4 4 7 4" xfId="22409"/>
    <cellStyle name="20% - Accent5 4 4 7 5" xfId="22410"/>
    <cellStyle name="20% - Accent5 4 4 8" xfId="22411"/>
    <cellStyle name="20% - Accent5 4 4 8 2" xfId="22412"/>
    <cellStyle name="20% - Accent5 4 4 8 3" xfId="22413"/>
    <cellStyle name="20% - Accent5 4 4 9" xfId="22414"/>
    <cellStyle name="20% - Accent5 4 4 9 2" xfId="22415"/>
    <cellStyle name="20% - Accent5 4 4 9 3" xfId="22416"/>
    <cellStyle name="20% - Accent5 4 5" xfId="1430"/>
    <cellStyle name="20% - Accent5 4 5 10" xfId="22417"/>
    <cellStyle name="20% - Accent5 4 5 2" xfId="1431"/>
    <cellStyle name="20% - Accent5 4 5 2 2" xfId="22418"/>
    <cellStyle name="20% - Accent5 4 5 2 2 2" xfId="22419"/>
    <cellStyle name="20% - Accent5 4 5 2 2 2 2" xfId="22420"/>
    <cellStyle name="20% - Accent5 4 5 2 2 2 3" xfId="22421"/>
    <cellStyle name="20% - Accent5 4 5 2 2 3" xfId="22422"/>
    <cellStyle name="20% - Accent5 4 5 2 2 3 2" xfId="22423"/>
    <cellStyle name="20% - Accent5 4 5 2 2 3 3" xfId="22424"/>
    <cellStyle name="20% - Accent5 4 5 2 2 4" xfId="22425"/>
    <cellStyle name="20% - Accent5 4 5 2 2 4 2" xfId="22426"/>
    <cellStyle name="20% - Accent5 4 5 2 2 5" xfId="22427"/>
    <cellStyle name="20% - Accent5 4 5 2 2 6" xfId="22428"/>
    <cellStyle name="20% - Accent5 4 5 2 3" xfId="22429"/>
    <cellStyle name="20% - Accent5 4 5 2 3 2" xfId="22430"/>
    <cellStyle name="20% - Accent5 4 5 2 3 2 2" xfId="22431"/>
    <cellStyle name="20% - Accent5 4 5 2 3 2 3" xfId="22432"/>
    <cellStyle name="20% - Accent5 4 5 2 3 3" xfId="22433"/>
    <cellStyle name="20% - Accent5 4 5 2 3 3 2" xfId="22434"/>
    <cellStyle name="20% - Accent5 4 5 2 3 3 3" xfId="22435"/>
    <cellStyle name="20% - Accent5 4 5 2 3 4" xfId="22436"/>
    <cellStyle name="20% - Accent5 4 5 2 3 4 2" xfId="22437"/>
    <cellStyle name="20% - Accent5 4 5 2 3 5" xfId="22438"/>
    <cellStyle name="20% - Accent5 4 5 2 3 6" xfId="22439"/>
    <cellStyle name="20% - Accent5 4 5 2 4" xfId="22440"/>
    <cellStyle name="20% - Accent5 4 5 2 4 2" xfId="22441"/>
    <cellStyle name="20% - Accent5 4 5 2 4 2 2" xfId="22442"/>
    <cellStyle name="20% - Accent5 4 5 2 4 2 3" xfId="22443"/>
    <cellStyle name="20% - Accent5 4 5 2 4 3" xfId="22444"/>
    <cellStyle name="20% - Accent5 4 5 2 4 3 2" xfId="22445"/>
    <cellStyle name="20% - Accent5 4 5 2 4 4" xfId="22446"/>
    <cellStyle name="20% - Accent5 4 5 2 4 5" xfId="22447"/>
    <cellStyle name="20% - Accent5 4 5 2 5" xfId="22448"/>
    <cellStyle name="20% - Accent5 4 5 2 5 2" xfId="22449"/>
    <cellStyle name="20% - Accent5 4 5 2 5 3" xfId="22450"/>
    <cellStyle name="20% - Accent5 4 5 2 6" xfId="22451"/>
    <cellStyle name="20% - Accent5 4 5 2 6 2" xfId="22452"/>
    <cellStyle name="20% - Accent5 4 5 2 6 3" xfId="22453"/>
    <cellStyle name="20% - Accent5 4 5 2 7" xfId="22454"/>
    <cellStyle name="20% - Accent5 4 5 2 7 2" xfId="22455"/>
    <cellStyle name="20% - Accent5 4 5 2 8" xfId="22456"/>
    <cellStyle name="20% - Accent5 4 5 2 9" xfId="22457"/>
    <cellStyle name="20% - Accent5 4 5 3" xfId="22458"/>
    <cellStyle name="20% - Accent5 4 5 3 2" xfId="22459"/>
    <cellStyle name="20% - Accent5 4 5 3 2 2" xfId="22460"/>
    <cellStyle name="20% - Accent5 4 5 3 2 3" xfId="22461"/>
    <cellStyle name="20% - Accent5 4 5 3 3" xfId="22462"/>
    <cellStyle name="20% - Accent5 4 5 3 3 2" xfId="22463"/>
    <cellStyle name="20% - Accent5 4 5 3 3 3" xfId="22464"/>
    <cellStyle name="20% - Accent5 4 5 3 4" xfId="22465"/>
    <cellStyle name="20% - Accent5 4 5 3 4 2" xfId="22466"/>
    <cellStyle name="20% - Accent5 4 5 3 5" xfId="22467"/>
    <cellStyle name="20% - Accent5 4 5 3 6" xfId="22468"/>
    <cellStyle name="20% - Accent5 4 5 4" xfId="22469"/>
    <cellStyle name="20% - Accent5 4 5 4 2" xfId="22470"/>
    <cellStyle name="20% - Accent5 4 5 4 2 2" xfId="22471"/>
    <cellStyle name="20% - Accent5 4 5 4 2 3" xfId="22472"/>
    <cellStyle name="20% - Accent5 4 5 4 3" xfId="22473"/>
    <cellStyle name="20% - Accent5 4 5 4 3 2" xfId="22474"/>
    <cellStyle name="20% - Accent5 4 5 4 3 3" xfId="22475"/>
    <cellStyle name="20% - Accent5 4 5 4 4" xfId="22476"/>
    <cellStyle name="20% - Accent5 4 5 4 4 2" xfId="22477"/>
    <cellStyle name="20% - Accent5 4 5 4 5" xfId="22478"/>
    <cellStyle name="20% - Accent5 4 5 4 6" xfId="22479"/>
    <cellStyle name="20% - Accent5 4 5 5" xfId="22480"/>
    <cellStyle name="20% - Accent5 4 5 5 2" xfId="22481"/>
    <cellStyle name="20% - Accent5 4 5 5 2 2" xfId="22482"/>
    <cellStyle name="20% - Accent5 4 5 5 2 3" xfId="22483"/>
    <cellStyle name="20% - Accent5 4 5 5 3" xfId="22484"/>
    <cellStyle name="20% - Accent5 4 5 5 3 2" xfId="22485"/>
    <cellStyle name="20% - Accent5 4 5 5 4" xfId="22486"/>
    <cellStyle name="20% - Accent5 4 5 5 5" xfId="22487"/>
    <cellStyle name="20% - Accent5 4 5 6" xfId="22488"/>
    <cellStyle name="20% - Accent5 4 5 6 2" xfId="22489"/>
    <cellStyle name="20% - Accent5 4 5 6 3" xfId="22490"/>
    <cellStyle name="20% - Accent5 4 5 7" xfId="22491"/>
    <cellStyle name="20% - Accent5 4 5 7 2" xfId="22492"/>
    <cellStyle name="20% - Accent5 4 5 7 3" xfId="22493"/>
    <cellStyle name="20% - Accent5 4 5 8" xfId="22494"/>
    <cellStyle name="20% - Accent5 4 5 8 2" xfId="22495"/>
    <cellStyle name="20% - Accent5 4 5 9" xfId="22496"/>
    <cellStyle name="20% - Accent5 4 6" xfId="1432"/>
    <cellStyle name="20% - Accent5 4 6 2" xfId="22497"/>
    <cellStyle name="20% - Accent5 4 6 2 2" xfId="22498"/>
    <cellStyle name="20% - Accent5 4 6 2 2 2" xfId="22499"/>
    <cellStyle name="20% - Accent5 4 6 2 2 3" xfId="22500"/>
    <cellStyle name="20% - Accent5 4 6 2 3" xfId="22501"/>
    <cellStyle name="20% - Accent5 4 6 2 3 2" xfId="22502"/>
    <cellStyle name="20% - Accent5 4 6 2 3 3" xfId="22503"/>
    <cellStyle name="20% - Accent5 4 6 2 4" xfId="22504"/>
    <cellStyle name="20% - Accent5 4 6 2 4 2" xfId="22505"/>
    <cellStyle name="20% - Accent5 4 6 2 5" xfId="22506"/>
    <cellStyle name="20% - Accent5 4 6 2 6" xfId="22507"/>
    <cellStyle name="20% - Accent5 4 6 3" xfId="22508"/>
    <cellStyle name="20% - Accent5 4 6 3 2" xfId="22509"/>
    <cellStyle name="20% - Accent5 4 6 3 2 2" xfId="22510"/>
    <cellStyle name="20% - Accent5 4 6 3 2 3" xfId="22511"/>
    <cellStyle name="20% - Accent5 4 6 3 3" xfId="22512"/>
    <cellStyle name="20% - Accent5 4 6 3 3 2" xfId="22513"/>
    <cellStyle name="20% - Accent5 4 6 3 3 3" xfId="22514"/>
    <cellStyle name="20% - Accent5 4 6 3 4" xfId="22515"/>
    <cellStyle name="20% - Accent5 4 6 3 4 2" xfId="22516"/>
    <cellStyle name="20% - Accent5 4 6 3 5" xfId="22517"/>
    <cellStyle name="20% - Accent5 4 6 3 6" xfId="22518"/>
    <cellStyle name="20% - Accent5 4 6 4" xfId="22519"/>
    <cellStyle name="20% - Accent5 4 6 4 2" xfId="22520"/>
    <cellStyle name="20% - Accent5 4 6 4 2 2" xfId="22521"/>
    <cellStyle name="20% - Accent5 4 6 4 2 3" xfId="22522"/>
    <cellStyle name="20% - Accent5 4 6 4 3" xfId="22523"/>
    <cellStyle name="20% - Accent5 4 6 4 3 2" xfId="22524"/>
    <cellStyle name="20% - Accent5 4 6 4 4" xfId="22525"/>
    <cellStyle name="20% - Accent5 4 6 4 5" xfId="22526"/>
    <cellStyle name="20% - Accent5 4 6 5" xfId="22527"/>
    <cellStyle name="20% - Accent5 4 6 5 2" xfId="22528"/>
    <cellStyle name="20% - Accent5 4 6 5 3" xfId="22529"/>
    <cellStyle name="20% - Accent5 4 6 6" xfId="22530"/>
    <cellStyle name="20% - Accent5 4 6 6 2" xfId="22531"/>
    <cellStyle name="20% - Accent5 4 6 6 3" xfId="22532"/>
    <cellStyle name="20% - Accent5 4 6 7" xfId="22533"/>
    <cellStyle name="20% - Accent5 4 6 7 2" xfId="22534"/>
    <cellStyle name="20% - Accent5 4 6 8" xfId="22535"/>
    <cellStyle name="20% - Accent5 4 6 9" xfId="22536"/>
    <cellStyle name="20% - Accent5 4 7" xfId="1433"/>
    <cellStyle name="20% - Accent5 4 7 2" xfId="22537"/>
    <cellStyle name="20% - Accent5 4 7 2 2" xfId="22538"/>
    <cellStyle name="20% - Accent5 4 7 2 2 2" xfId="22539"/>
    <cellStyle name="20% - Accent5 4 7 2 2 3" xfId="22540"/>
    <cellStyle name="20% - Accent5 4 7 2 3" xfId="22541"/>
    <cellStyle name="20% - Accent5 4 7 2 3 2" xfId="22542"/>
    <cellStyle name="20% - Accent5 4 7 2 3 3" xfId="22543"/>
    <cellStyle name="20% - Accent5 4 7 2 4" xfId="22544"/>
    <cellStyle name="20% - Accent5 4 7 2 4 2" xfId="22545"/>
    <cellStyle name="20% - Accent5 4 7 2 5" xfId="22546"/>
    <cellStyle name="20% - Accent5 4 7 2 6" xfId="22547"/>
    <cellStyle name="20% - Accent5 4 7 3" xfId="22548"/>
    <cellStyle name="20% - Accent5 4 7 3 2" xfId="22549"/>
    <cellStyle name="20% - Accent5 4 7 3 2 2" xfId="22550"/>
    <cellStyle name="20% - Accent5 4 7 3 2 3" xfId="22551"/>
    <cellStyle name="20% - Accent5 4 7 3 3" xfId="22552"/>
    <cellStyle name="20% - Accent5 4 7 3 3 2" xfId="22553"/>
    <cellStyle name="20% - Accent5 4 7 3 3 3" xfId="22554"/>
    <cellStyle name="20% - Accent5 4 7 3 4" xfId="22555"/>
    <cellStyle name="20% - Accent5 4 7 3 4 2" xfId="22556"/>
    <cellStyle name="20% - Accent5 4 7 3 5" xfId="22557"/>
    <cellStyle name="20% - Accent5 4 7 3 6" xfId="22558"/>
    <cellStyle name="20% - Accent5 4 7 4" xfId="22559"/>
    <cellStyle name="20% - Accent5 4 7 4 2" xfId="22560"/>
    <cellStyle name="20% - Accent5 4 7 4 2 2" xfId="22561"/>
    <cellStyle name="20% - Accent5 4 7 4 2 3" xfId="22562"/>
    <cellStyle name="20% - Accent5 4 7 4 3" xfId="22563"/>
    <cellStyle name="20% - Accent5 4 7 4 3 2" xfId="22564"/>
    <cellStyle name="20% - Accent5 4 7 4 4" xfId="22565"/>
    <cellStyle name="20% - Accent5 4 7 4 5" xfId="22566"/>
    <cellStyle name="20% - Accent5 4 7 5" xfId="22567"/>
    <cellStyle name="20% - Accent5 4 7 5 2" xfId="22568"/>
    <cellStyle name="20% - Accent5 4 7 5 3" xfId="22569"/>
    <cellStyle name="20% - Accent5 4 7 6" xfId="22570"/>
    <cellStyle name="20% - Accent5 4 7 6 2" xfId="22571"/>
    <cellStyle name="20% - Accent5 4 7 6 3" xfId="22572"/>
    <cellStyle name="20% - Accent5 4 7 7" xfId="22573"/>
    <cellStyle name="20% - Accent5 4 7 7 2" xfId="22574"/>
    <cellStyle name="20% - Accent5 4 7 8" xfId="22575"/>
    <cellStyle name="20% - Accent5 4 7 9" xfId="22576"/>
    <cellStyle name="20% - Accent5 4 8" xfId="22577"/>
    <cellStyle name="20% - Accent5 4 8 2" xfId="22578"/>
    <cellStyle name="20% - Accent5 4 8 2 2" xfId="22579"/>
    <cellStyle name="20% - Accent5 4 8 2 3" xfId="22580"/>
    <cellStyle name="20% - Accent5 4 8 3" xfId="22581"/>
    <cellStyle name="20% - Accent5 4 8 3 2" xfId="22582"/>
    <cellStyle name="20% - Accent5 4 8 3 3" xfId="22583"/>
    <cellStyle name="20% - Accent5 4 8 4" xfId="22584"/>
    <cellStyle name="20% - Accent5 4 8 4 2" xfId="22585"/>
    <cellStyle name="20% - Accent5 4 8 5" xfId="22586"/>
    <cellStyle name="20% - Accent5 4 8 6" xfId="22587"/>
    <cellStyle name="20% - Accent5 4 9" xfId="22588"/>
    <cellStyle name="20% - Accent5 4 9 2" xfId="22589"/>
    <cellStyle name="20% - Accent5 4 9 2 2" xfId="22590"/>
    <cellStyle name="20% - Accent5 4 9 2 3" xfId="22591"/>
    <cellStyle name="20% - Accent5 4 9 3" xfId="22592"/>
    <cellStyle name="20% - Accent5 4 9 3 2" xfId="22593"/>
    <cellStyle name="20% - Accent5 4 9 3 3" xfId="22594"/>
    <cellStyle name="20% - Accent5 4 9 4" xfId="22595"/>
    <cellStyle name="20% - Accent5 4 9 4 2" xfId="22596"/>
    <cellStyle name="20% - Accent5 4 9 5" xfId="22597"/>
    <cellStyle name="20% - Accent5 4 9 6" xfId="22598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" xfId="62006" builtinId="50" customBuiltin="1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599"/>
    <cellStyle name="20% - Accent6 4 10 2" xfId="22600"/>
    <cellStyle name="20% - Accent6 4 10 2 2" xfId="22601"/>
    <cellStyle name="20% - Accent6 4 10 2 3" xfId="22602"/>
    <cellStyle name="20% - Accent6 4 10 3" xfId="22603"/>
    <cellStyle name="20% - Accent6 4 10 3 2" xfId="22604"/>
    <cellStyle name="20% - Accent6 4 10 4" xfId="22605"/>
    <cellStyle name="20% - Accent6 4 10 5" xfId="22606"/>
    <cellStyle name="20% - Accent6 4 11" xfId="22607"/>
    <cellStyle name="20% - Accent6 4 11 2" xfId="22608"/>
    <cellStyle name="20% - Accent6 4 11 3" xfId="22609"/>
    <cellStyle name="20% - Accent6 4 12" xfId="22610"/>
    <cellStyle name="20% - Accent6 4 12 2" xfId="22611"/>
    <cellStyle name="20% - Accent6 4 12 3" xfId="22612"/>
    <cellStyle name="20% - Accent6 4 13" xfId="22613"/>
    <cellStyle name="20% - Accent6 4 13 2" xfId="22614"/>
    <cellStyle name="20% - Accent6 4 14" xfId="22615"/>
    <cellStyle name="20% - Accent6 4 15" xfId="22616"/>
    <cellStyle name="20% - Accent6 4 16" xfId="22617"/>
    <cellStyle name="20% - Accent6 4 2" xfId="1655"/>
    <cellStyle name="20% - Accent6 4 2 10" xfId="22618"/>
    <cellStyle name="20% - Accent6 4 2 10 2" xfId="22619"/>
    <cellStyle name="20% - Accent6 4 2 10 3" xfId="22620"/>
    <cellStyle name="20% - Accent6 4 2 11" xfId="22621"/>
    <cellStyle name="20% - Accent6 4 2 11 2" xfId="22622"/>
    <cellStyle name="20% - Accent6 4 2 11 3" xfId="22623"/>
    <cellStyle name="20% - Accent6 4 2 12" xfId="22624"/>
    <cellStyle name="20% - Accent6 4 2 12 2" xfId="22625"/>
    <cellStyle name="20% - Accent6 4 2 13" xfId="22626"/>
    <cellStyle name="20% - Accent6 4 2 14" xfId="22627"/>
    <cellStyle name="20% - Accent6 4 2 15" xfId="22628"/>
    <cellStyle name="20% - Accent6 4 2 2" xfId="1656"/>
    <cellStyle name="20% - Accent6 4 2 2 10" xfId="22629"/>
    <cellStyle name="20% - Accent6 4 2 2 10 2" xfId="22630"/>
    <cellStyle name="20% - Accent6 4 2 2 10 3" xfId="22631"/>
    <cellStyle name="20% - Accent6 4 2 2 11" xfId="22632"/>
    <cellStyle name="20% - Accent6 4 2 2 11 2" xfId="22633"/>
    <cellStyle name="20% - Accent6 4 2 2 12" xfId="22634"/>
    <cellStyle name="20% - Accent6 4 2 2 13" xfId="22635"/>
    <cellStyle name="20% - Accent6 4 2 2 2" xfId="1657"/>
    <cellStyle name="20% - Accent6 4 2 2 2 10" xfId="22636"/>
    <cellStyle name="20% - Accent6 4 2 2 2 10 2" xfId="22637"/>
    <cellStyle name="20% - Accent6 4 2 2 2 11" xfId="22638"/>
    <cellStyle name="20% - Accent6 4 2 2 2 12" xfId="22639"/>
    <cellStyle name="20% - Accent6 4 2 2 2 2" xfId="1658"/>
    <cellStyle name="20% - Accent6 4 2 2 2 2 10" xfId="22640"/>
    <cellStyle name="20% - Accent6 4 2 2 2 2 2" xfId="1659"/>
    <cellStyle name="20% - Accent6 4 2 2 2 2 2 2" xfId="22641"/>
    <cellStyle name="20% - Accent6 4 2 2 2 2 2 2 2" xfId="22642"/>
    <cellStyle name="20% - Accent6 4 2 2 2 2 2 2 2 2" xfId="22643"/>
    <cellStyle name="20% - Accent6 4 2 2 2 2 2 2 2 3" xfId="22644"/>
    <cellStyle name="20% - Accent6 4 2 2 2 2 2 2 3" xfId="22645"/>
    <cellStyle name="20% - Accent6 4 2 2 2 2 2 2 3 2" xfId="22646"/>
    <cellStyle name="20% - Accent6 4 2 2 2 2 2 2 3 3" xfId="22647"/>
    <cellStyle name="20% - Accent6 4 2 2 2 2 2 2 4" xfId="22648"/>
    <cellStyle name="20% - Accent6 4 2 2 2 2 2 2 4 2" xfId="22649"/>
    <cellStyle name="20% - Accent6 4 2 2 2 2 2 2 5" xfId="22650"/>
    <cellStyle name="20% - Accent6 4 2 2 2 2 2 2 6" xfId="22651"/>
    <cellStyle name="20% - Accent6 4 2 2 2 2 2 3" xfId="22652"/>
    <cellStyle name="20% - Accent6 4 2 2 2 2 2 3 2" xfId="22653"/>
    <cellStyle name="20% - Accent6 4 2 2 2 2 2 3 2 2" xfId="22654"/>
    <cellStyle name="20% - Accent6 4 2 2 2 2 2 3 2 3" xfId="22655"/>
    <cellStyle name="20% - Accent6 4 2 2 2 2 2 3 3" xfId="22656"/>
    <cellStyle name="20% - Accent6 4 2 2 2 2 2 3 3 2" xfId="22657"/>
    <cellStyle name="20% - Accent6 4 2 2 2 2 2 3 3 3" xfId="22658"/>
    <cellStyle name="20% - Accent6 4 2 2 2 2 2 3 4" xfId="22659"/>
    <cellStyle name="20% - Accent6 4 2 2 2 2 2 3 4 2" xfId="22660"/>
    <cellStyle name="20% - Accent6 4 2 2 2 2 2 3 5" xfId="22661"/>
    <cellStyle name="20% - Accent6 4 2 2 2 2 2 3 6" xfId="22662"/>
    <cellStyle name="20% - Accent6 4 2 2 2 2 2 4" xfId="22663"/>
    <cellStyle name="20% - Accent6 4 2 2 2 2 2 4 2" xfId="22664"/>
    <cellStyle name="20% - Accent6 4 2 2 2 2 2 4 2 2" xfId="22665"/>
    <cellStyle name="20% - Accent6 4 2 2 2 2 2 4 2 3" xfId="22666"/>
    <cellStyle name="20% - Accent6 4 2 2 2 2 2 4 3" xfId="22667"/>
    <cellStyle name="20% - Accent6 4 2 2 2 2 2 4 3 2" xfId="22668"/>
    <cellStyle name="20% - Accent6 4 2 2 2 2 2 4 4" xfId="22669"/>
    <cellStyle name="20% - Accent6 4 2 2 2 2 2 4 5" xfId="22670"/>
    <cellStyle name="20% - Accent6 4 2 2 2 2 2 5" xfId="22671"/>
    <cellStyle name="20% - Accent6 4 2 2 2 2 2 5 2" xfId="22672"/>
    <cellStyle name="20% - Accent6 4 2 2 2 2 2 5 3" xfId="22673"/>
    <cellStyle name="20% - Accent6 4 2 2 2 2 2 6" xfId="22674"/>
    <cellStyle name="20% - Accent6 4 2 2 2 2 2 6 2" xfId="22675"/>
    <cellStyle name="20% - Accent6 4 2 2 2 2 2 6 3" xfId="22676"/>
    <cellStyle name="20% - Accent6 4 2 2 2 2 2 7" xfId="22677"/>
    <cellStyle name="20% - Accent6 4 2 2 2 2 2 7 2" xfId="22678"/>
    <cellStyle name="20% - Accent6 4 2 2 2 2 2 8" xfId="22679"/>
    <cellStyle name="20% - Accent6 4 2 2 2 2 2 9" xfId="22680"/>
    <cellStyle name="20% - Accent6 4 2 2 2 2 3" xfId="22681"/>
    <cellStyle name="20% - Accent6 4 2 2 2 2 3 2" xfId="22682"/>
    <cellStyle name="20% - Accent6 4 2 2 2 2 3 2 2" xfId="22683"/>
    <cellStyle name="20% - Accent6 4 2 2 2 2 3 2 3" xfId="22684"/>
    <cellStyle name="20% - Accent6 4 2 2 2 2 3 3" xfId="22685"/>
    <cellStyle name="20% - Accent6 4 2 2 2 2 3 3 2" xfId="22686"/>
    <cellStyle name="20% - Accent6 4 2 2 2 2 3 3 3" xfId="22687"/>
    <cellStyle name="20% - Accent6 4 2 2 2 2 3 4" xfId="22688"/>
    <cellStyle name="20% - Accent6 4 2 2 2 2 3 4 2" xfId="22689"/>
    <cellStyle name="20% - Accent6 4 2 2 2 2 3 5" xfId="22690"/>
    <cellStyle name="20% - Accent6 4 2 2 2 2 3 6" xfId="22691"/>
    <cellStyle name="20% - Accent6 4 2 2 2 2 4" xfId="22692"/>
    <cellStyle name="20% - Accent6 4 2 2 2 2 4 2" xfId="22693"/>
    <cellStyle name="20% - Accent6 4 2 2 2 2 4 2 2" xfId="22694"/>
    <cellStyle name="20% - Accent6 4 2 2 2 2 4 2 3" xfId="22695"/>
    <cellStyle name="20% - Accent6 4 2 2 2 2 4 3" xfId="22696"/>
    <cellStyle name="20% - Accent6 4 2 2 2 2 4 3 2" xfId="22697"/>
    <cellStyle name="20% - Accent6 4 2 2 2 2 4 3 3" xfId="22698"/>
    <cellStyle name="20% - Accent6 4 2 2 2 2 4 4" xfId="22699"/>
    <cellStyle name="20% - Accent6 4 2 2 2 2 4 4 2" xfId="22700"/>
    <cellStyle name="20% - Accent6 4 2 2 2 2 4 5" xfId="22701"/>
    <cellStyle name="20% - Accent6 4 2 2 2 2 4 6" xfId="22702"/>
    <cellStyle name="20% - Accent6 4 2 2 2 2 5" xfId="22703"/>
    <cellStyle name="20% - Accent6 4 2 2 2 2 5 2" xfId="22704"/>
    <cellStyle name="20% - Accent6 4 2 2 2 2 5 2 2" xfId="22705"/>
    <cellStyle name="20% - Accent6 4 2 2 2 2 5 2 3" xfId="22706"/>
    <cellStyle name="20% - Accent6 4 2 2 2 2 5 3" xfId="22707"/>
    <cellStyle name="20% - Accent6 4 2 2 2 2 5 3 2" xfId="22708"/>
    <cellStyle name="20% - Accent6 4 2 2 2 2 5 4" xfId="22709"/>
    <cellStyle name="20% - Accent6 4 2 2 2 2 5 5" xfId="22710"/>
    <cellStyle name="20% - Accent6 4 2 2 2 2 6" xfId="22711"/>
    <cellStyle name="20% - Accent6 4 2 2 2 2 6 2" xfId="22712"/>
    <cellStyle name="20% - Accent6 4 2 2 2 2 6 3" xfId="22713"/>
    <cellStyle name="20% - Accent6 4 2 2 2 2 7" xfId="22714"/>
    <cellStyle name="20% - Accent6 4 2 2 2 2 7 2" xfId="22715"/>
    <cellStyle name="20% - Accent6 4 2 2 2 2 7 3" xfId="22716"/>
    <cellStyle name="20% - Accent6 4 2 2 2 2 8" xfId="22717"/>
    <cellStyle name="20% - Accent6 4 2 2 2 2 8 2" xfId="22718"/>
    <cellStyle name="20% - Accent6 4 2 2 2 2 9" xfId="22719"/>
    <cellStyle name="20% - Accent6 4 2 2 2 3" xfId="1660"/>
    <cellStyle name="20% - Accent6 4 2 2 2 3 2" xfId="22720"/>
    <cellStyle name="20% - Accent6 4 2 2 2 3 2 2" xfId="22721"/>
    <cellStyle name="20% - Accent6 4 2 2 2 3 2 2 2" xfId="22722"/>
    <cellStyle name="20% - Accent6 4 2 2 2 3 2 2 3" xfId="22723"/>
    <cellStyle name="20% - Accent6 4 2 2 2 3 2 3" xfId="22724"/>
    <cellStyle name="20% - Accent6 4 2 2 2 3 2 3 2" xfId="22725"/>
    <cellStyle name="20% - Accent6 4 2 2 2 3 2 3 3" xfId="22726"/>
    <cellStyle name="20% - Accent6 4 2 2 2 3 2 4" xfId="22727"/>
    <cellStyle name="20% - Accent6 4 2 2 2 3 2 4 2" xfId="22728"/>
    <cellStyle name="20% - Accent6 4 2 2 2 3 2 5" xfId="22729"/>
    <cellStyle name="20% - Accent6 4 2 2 2 3 2 6" xfId="22730"/>
    <cellStyle name="20% - Accent6 4 2 2 2 3 3" xfId="22731"/>
    <cellStyle name="20% - Accent6 4 2 2 2 3 3 2" xfId="22732"/>
    <cellStyle name="20% - Accent6 4 2 2 2 3 3 2 2" xfId="22733"/>
    <cellStyle name="20% - Accent6 4 2 2 2 3 3 2 3" xfId="22734"/>
    <cellStyle name="20% - Accent6 4 2 2 2 3 3 3" xfId="22735"/>
    <cellStyle name="20% - Accent6 4 2 2 2 3 3 3 2" xfId="22736"/>
    <cellStyle name="20% - Accent6 4 2 2 2 3 3 3 3" xfId="22737"/>
    <cellStyle name="20% - Accent6 4 2 2 2 3 3 4" xfId="22738"/>
    <cellStyle name="20% - Accent6 4 2 2 2 3 3 4 2" xfId="22739"/>
    <cellStyle name="20% - Accent6 4 2 2 2 3 3 5" xfId="22740"/>
    <cellStyle name="20% - Accent6 4 2 2 2 3 3 6" xfId="22741"/>
    <cellStyle name="20% - Accent6 4 2 2 2 3 4" xfId="22742"/>
    <cellStyle name="20% - Accent6 4 2 2 2 3 4 2" xfId="22743"/>
    <cellStyle name="20% - Accent6 4 2 2 2 3 4 2 2" xfId="22744"/>
    <cellStyle name="20% - Accent6 4 2 2 2 3 4 2 3" xfId="22745"/>
    <cellStyle name="20% - Accent6 4 2 2 2 3 4 3" xfId="22746"/>
    <cellStyle name="20% - Accent6 4 2 2 2 3 4 3 2" xfId="22747"/>
    <cellStyle name="20% - Accent6 4 2 2 2 3 4 4" xfId="22748"/>
    <cellStyle name="20% - Accent6 4 2 2 2 3 4 5" xfId="22749"/>
    <cellStyle name="20% - Accent6 4 2 2 2 3 5" xfId="22750"/>
    <cellStyle name="20% - Accent6 4 2 2 2 3 5 2" xfId="22751"/>
    <cellStyle name="20% - Accent6 4 2 2 2 3 5 3" xfId="22752"/>
    <cellStyle name="20% - Accent6 4 2 2 2 3 6" xfId="22753"/>
    <cellStyle name="20% - Accent6 4 2 2 2 3 6 2" xfId="22754"/>
    <cellStyle name="20% - Accent6 4 2 2 2 3 6 3" xfId="22755"/>
    <cellStyle name="20% - Accent6 4 2 2 2 3 7" xfId="22756"/>
    <cellStyle name="20% - Accent6 4 2 2 2 3 7 2" xfId="22757"/>
    <cellStyle name="20% - Accent6 4 2 2 2 3 8" xfId="22758"/>
    <cellStyle name="20% - Accent6 4 2 2 2 3 9" xfId="22759"/>
    <cellStyle name="20% - Accent6 4 2 2 2 4" xfId="22760"/>
    <cellStyle name="20% - Accent6 4 2 2 2 4 2" xfId="22761"/>
    <cellStyle name="20% - Accent6 4 2 2 2 4 2 2" xfId="22762"/>
    <cellStyle name="20% - Accent6 4 2 2 2 4 2 2 2" xfId="22763"/>
    <cellStyle name="20% - Accent6 4 2 2 2 4 2 2 3" xfId="22764"/>
    <cellStyle name="20% - Accent6 4 2 2 2 4 2 3" xfId="22765"/>
    <cellStyle name="20% - Accent6 4 2 2 2 4 2 3 2" xfId="22766"/>
    <cellStyle name="20% - Accent6 4 2 2 2 4 2 3 3" xfId="22767"/>
    <cellStyle name="20% - Accent6 4 2 2 2 4 2 4" xfId="22768"/>
    <cellStyle name="20% - Accent6 4 2 2 2 4 2 4 2" xfId="22769"/>
    <cellStyle name="20% - Accent6 4 2 2 2 4 2 5" xfId="22770"/>
    <cellStyle name="20% - Accent6 4 2 2 2 4 2 6" xfId="22771"/>
    <cellStyle name="20% - Accent6 4 2 2 2 4 3" xfId="22772"/>
    <cellStyle name="20% - Accent6 4 2 2 2 4 3 2" xfId="22773"/>
    <cellStyle name="20% - Accent6 4 2 2 2 4 3 2 2" xfId="22774"/>
    <cellStyle name="20% - Accent6 4 2 2 2 4 3 2 3" xfId="22775"/>
    <cellStyle name="20% - Accent6 4 2 2 2 4 3 3" xfId="22776"/>
    <cellStyle name="20% - Accent6 4 2 2 2 4 3 3 2" xfId="22777"/>
    <cellStyle name="20% - Accent6 4 2 2 2 4 3 3 3" xfId="22778"/>
    <cellStyle name="20% - Accent6 4 2 2 2 4 3 4" xfId="22779"/>
    <cellStyle name="20% - Accent6 4 2 2 2 4 3 4 2" xfId="22780"/>
    <cellStyle name="20% - Accent6 4 2 2 2 4 3 5" xfId="22781"/>
    <cellStyle name="20% - Accent6 4 2 2 2 4 3 6" xfId="22782"/>
    <cellStyle name="20% - Accent6 4 2 2 2 4 4" xfId="22783"/>
    <cellStyle name="20% - Accent6 4 2 2 2 4 4 2" xfId="22784"/>
    <cellStyle name="20% - Accent6 4 2 2 2 4 4 2 2" xfId="22785"/>
    <cellStyle name="20% - Accent6 4 2 2 2 4 4 2 3" xfId="22786"/>
    <cellStyle name="20% - Accent6 4 2 2 2 4 4 3" xfId="22787"/>
    <cellStyle name="20% - Accent6 4 2 2 2 4 4 3 2" xfId="22788"/>
    <cellStyle name="20% - Accent6 4 2 2 2 4 4 4" xfId="22789"/>
    <cellStyle name="20% - Accent6 4 2 2 2 4 4 5" xfId="22790"/>
    <cellStyle name="20% - Accent6 4 2 2 2 4 5" xfId="22791"/>
    <cellStyle name="20% - Accent6 4 2 2 2 4 5 2" xfId="22792"/>
    <cellStyle name="20% - Accent6 4 2 2 2 4 5 3" xfId="22793"/>
    <cellStyle name="20% - Accent6 4 2 2 2 4 6" xfId="22794"/>
    <cellStyle name="20% - Accent6 4 2 2 2 4 6 2" xfId="22795"/>
    <cellStyle name="20% - Accent6 4 2 2 2 4 6 3" xfId="22796"/>
    <cellStyle name="20% - Accent6 4 2 2 2 4 7" xfId="22797"/>
    <cellStyle name="20% - Accent6 4 2 2 2 4 7 2" xfId="22798"/>
    <cellStyle name="20% - Accent6 4 2 2 2 4 8" xfId="22799"/>
    <cellStyle name="20% - Accent6 4 2 2 2 4 9" xfId="22800"/>
    <cellStyle name="20% - Accent6 4 2 2 2 5" xfId="22801"/>
    <cellStyle name="20% - Accent6 4 2 2 2 5 2" xfId="22802"/>
    <cellStyle name="20% - Accent6 4 2 2 2 5 2 2" xfId="22803"/>
    <cellStyle name="20% - Accent6 4 2 2 2 5 2 3" xfId="22804"/>
    <cellStyle name="20% - Accent6 4 2 2 2 5 3" xfId="22805"/>
    <cellStyle name="20% - Accent6 4 2 2 2 5 3 2" xfId="22806"/>
    <cellStyle name="20% - Accent6 4 2 2 2 5 3 3" xfId="22807"/>
    <cellStyle name="20% - Accent6 4 2 2 2 5 4" xfId="22808"/>
    <cellStyle name="20% - Accent6 4 2 2 2 5 4 2" xfId="22809"/>
    <cellStyle name="20% - Accent6 4 2 2 2 5 5" xfId="22810"/>
    <cellStyle name="20% - Accent6 4 2 2 2 5 6" xfId="22811"/>
    <cellStyle name="20% - Accent6 4 2 2 2 6" xfId="22812"/>
    <cellStyle name="20% - Accent6 4 2 2 2 6 2" xfId="22813"/>
    <cellStyle name="20% - Accent6 4 2 2 2 6 2 2" xfId="22814"/>
    <cellStyle name="20% - Accent6 4 2 2 2 6 2 3" xfId="22815"/>
    <cellStyle name="20% - Accent6 4 2 2 2 6 3" xfId="22816"/>
    <cellStyle name="20% - Accent6 4 2 2 2 6 3 2" xfId="22817"/>
    <cellStyle name="20% - Accent6 4 2 2 2 6 3 3" xfId="22818"/>
    <cellStyle name="20% - Accent6 4 2 2 2 6 4" xfId="22819"/>
    <cellStyle name="20% - Accent6 4 2 2 2 6 4 2" xfId="22820"/>
    <cellStyle name="20% - Accent6 4 2 2 2 6 5" xfId="22821"/>
    <cellStyle name="20% - Accent6 4 2 2 2 6 6" xfId="22822"/>
    <cellStyle name="20% - Accent6 4 2 2 2 7" xfId="22823"/>
    <cellStyle name="20% - Accent6 4 2 2 2 7 2" xfId="22824"/>
    <cellStyle name="20% - Accent6 4 2 2 2 7 2 2" xfId="22825"/>
    <cellStyle name="20% - Accent6 4 2 2 2 7 2 3" xfId="22826"/>
    <cellStyle name="20% - Accent6 4 2 2 2 7 3" xfId="22827"/>
    <cellStyle name="20% - Accent6 4 2 2 2 7 3 2" xfId="22828"/>
    <cellStyle name="20% - Accent6 4 2 2 2 7 4" xfId="22829"/>
    <cellStyle name="20% - Accent6 4 2 2 2 7 5" xfId="22830"/>
    <cellStyle name="20% - Accent6 4 2 2 2 8" xfId="22831"/>
    <cellStyle name="20% - Accent6 4 2 2 2 8 2" xfId="22832"/>
    <cellStyle name="20% - Accent6 4 2 2 2 8 3" xfId="22833"/>
    <cellStyle name="20% - Accent6 4 2 2 2 9" xfId="22834"/>
    <cellStyle name="20% - Accent6 4 2 2 2 9 2" xfId="22835"/>
    <cellStyle name="20% - Accent6 4 2 2 2 9 3" xfId="22836"/>
    <cellStyle name="20% - Accent6 4 2 2 3" xfId="1661"/>
    <cellStyle name="20% - Accent6 4 2 2 3 10" xfId="22837"/>
    <cellStyle name="20% - Accent6 4 2 2 3 2" xfId="1662"/>
    <cellStyle name="20% - Accent6 4 2 2 3 2 2" xfId="22838"/>
    <cellStyle name="20% - Accent6 4 2 2 3 2 2 2" xfId="22839"/>
    <cellStyle name="20% - Accent6 4 2 2 3 2 2 2 2" xfId="22840"/>
    <cellStyle name="20% - Accent6 4 2 2 3 2 2 2 3" xfId="22841"/>
    <cellStyle name="20% - Accent6 4 2 2 3 2 2 3" xfId="22842"/>
    <cellStyle name="20% - Accent6 4 2 2 3 2 2 3 2" xfId="22843"/>
    <cellStyle name="20% - Accent6 4 2 2 3 2 2 3 3" xfId="22844"/>
    <cellStyle name="20% - Accent6 4 2 2 3 2 2 4" xfId="22845"/>
    <cellStyle name="20% - Accent6 4 2 2 3 2 2 4 2" xfId="22846"/>
    <cellStyle name="20% - Accent6 4 2 2 3 2 2 5" xfId="22847"/>
    <cellStyle name="20% - Accent6 4 2 2 3 2 2 6" xfId="22848"/>
    <cellStyle name="20% - Accent6 4 2 2 3 2 3" xfId="22849"/>
    <cellStyle name="20% - Accent6 4 2 2 3 2 3 2" xfId="22850"/>
    <cellStyle name="20% - Accent6 4 2 2 3 2 3 2 2" xfId="22851"/>
    <cellStyle name="20% - Accent6 4 2 2 3 2 3 2 3" xfId="22852"/>
    <cellStyle name="20% - Accent6 4 2 2 3 2 3 3" xfId="22853"/>
    <cellStyle name="20% - Accent6 4 2 2 3 2 3 3 2" xfId="22854"/>
    <cellStyle name="20% - Accent6 4 2 2 3 2 3 3 3" xfId="22855"/>
    <cellStyle name="20% - Accent6 4 2 2 3 2 3 4" xfId="22856"/>
    <cellStyle name="20% - Accent6 4 2 2 3 2 3 4 2" xfId="22857"/>
    <cellStyle name="20% - Accent6 4 2 2 3 2 3 5" xfId="22858"/>
    <cellStyle name="20% - Accent6 4 2 2 3 2 3 6" xfId="22859"/>
    <cellStyle name="20% - Accent6 4 2 2 3 2 4" xfId="22860"/>
    <cellStyle name="20% - Accent6 4 2 2 3 2 4 2" xfId="22861"/>
    <cellStyle name="20% - Accent6 4 2 2 3 2 4 2 2" xfId="22862"/>
    <cellStyle name="20% - Accent6 4 2 2 3 2 4 2 3" xfId="22863"/>
    <cellStyle name="20% - Accent6 4 2 2 3 2 4 3" xfId="22864"/>
    <cellStyle name="20% - Accent6 4 2 2 3 2 4 3 2" xfId="22865"/>
    <cellStyle name="20% - Accent6 4 2 2 3 2 4 4" xfId="22866"/>
    <cellStyle name="20% - Accent6 4 2 2 3 2 4 5" xfId="22867"/>
    <cellStyle name="20% - Accent6 4 2 2 3 2 5" xfId="22868"/>
    <cellStyle name="20% - Accent6 4 2 2 3 2 5 2" xfId="22869"/>
    <cellStyle name="20% - Accent6 4 2 2 3 2 5 3" xfId="22870"/>
    <cellStyle name="20% - Accent6 4 2 2 3 2 6" xfId="22871"/>
    <cellStyle name="20% - Accent6 4 2 2 3 2 6 2" xfId="22872"/>
    <cellStyle name="20% - Accent6 4 2 2 3 2 6 3" xfId="22873"/>
    <cellStyle name="20% - Accent6 4 2 2 3 2 7" xfId="22874"/>
    <cellStyle name="20% - Accent6 4 2 2 3 2 7 2" xfId="22875"/>
    <cellStyle name="20% - Accent6 4 2 2 3 2 8" xfId="22876"/>
    <cellStyle name="20% - Accent6 4 2 2 3 2 9" xfId="22877"/>
    <cellStyle name="20% - Accent6 4 2 2 3 3" xfId="22878"/>
    <cellStyle name="20% - Accent6 4 2 2 3 3 2" xfId="22879"/>
    <cellStyle name="20% - Accent6 4 2 2 3 3 2 2" xfId="22880"/>
    <cellStyle name="20% - Accent6 4 2 2 3 3 2 3" xfId="22881"/>
    <cellStyle name="20% - Accent6 4 2 2 3 3 3" xfId="22882"/>
    <cellStyle name="20% - Accent6 4 2 2 3 3 3 2" xfId="22883"/>
    <cellStyle name="20% - Accent6 4 2 2 3 3 3 3" xfId="22884"/>
    <cellStyle name="20% - Accent6 4 2 2 3 3 4" xfId="22885"/>
    <cellStyle name="20% - Accent6 4 2 2 3 3 4 2" xfId="22886"/>
    <cellStyle name="20% - Accent6 4 2 2 3 3 5" xfId="22887"/>
    <cellStyle name="20% - Accent6 4 2 2 3 3 6" xfId="22888"/>
    <cellStyle name="20% - Accent6 4 2 2 3 4" xfId="22889"/>
    <cellStyle name="20% - Accent6 4 2 2 3 4 2" xfId="22890"/>
    <cellStyle name="20% - Accent6 4 2 2 3 4 2 2" xfId="22891"/>
    <cellStyle name="20% - Accent6 4 2 2 3 4 2 3" xfId="22892"/>
    <cellStyle name="20% - Accent6 4 2 2 3 4 3" xfId="22893"/>
    <cellStyle name="20% - Accent6 4 2 2 3 4 3 2" xfId="22894"/>
    <cellStyle name="20% - Accent6 4 2 2 3 4 3 3" xfId="22895"/>
    <cellStyle name="20% - Accent6 4 2 2 3 4 4" xfId="22896"/>
    <cellStyle name="20% - Accent6 4 2 2 3 4 4 2" xfId="22897"/>
    <cellStyle name="20% - Accent6 4 2 2 3 4 5" xfId="22898"/>
    <cellStyle name="20% - Accent6 4 2 2 3 4 6" xfId="22899"/>
    <cellStyle name="20% - Accent6 4 2 2 3 5" xfId="22900"/>
    <cellStyle name="20% - Accent6 4 2 2 3 5 2" xfId="22901"/>
    <cellStyle name="20% - Accent6 4 2 2 3 5 2 2" xfId="22902"/>
    <cellStyle name="20% - Accent6 4 2 2 3 5 2 3" xfId="22903"/>
    <cellStyle name="20% - Accent6 4 2 2 3 5 3" xfId="22904"/>
    <cellStyle name="20% - Accent6 4 2 2 3 5 3 2" xfId="22905"/>
    <cellStyle name="20% - Accent6 4 2 2 3 5 4" xfId="22906"/>
    <cellStyle name="20% - Accent6 4 2 2 3 5 5" xfId="22907"/>
    <cellStyle name="20% - Accent6 4 2 2 3 6" xfId="22908"/>
    <cellStyle name="20% - Accent6 4 2 2 3 6 2" xfId="22909"/>
    <cellStyle name="20% - Accent6 4 2 2 3 6 3" xfId="22910"/>
    <cellStyle name="20% - Accent6 4 2 2 3 7" xfId="22911"/>
    <cellStyle name="20% - Accent6 4 2 2 3 7 2" xfId="22912"/>
    <cellStyle name="20% - Accent6 4 2 2 3 7 3" xfId="22913"/>
    <cellStyle name="20% - Accent6 4 2 2 3 8" xfId="22914"/>
    <cellStyle name="20% - Accent6 4 2 2 3 8 2" xfId="22915"/>
    <cellStyle name="20% - Accent6 4 2 2 3 9" xfId="22916"/>
    <cellStyle name="20% - Accent6 4 2 2 4" xfId="1663"/>
    <cellStyle name="20% - Accent6 4 2 2 4 2" xfId="22917"/>
    <cellStyle name="20% - Accent6 4 2 2 4 2 2" xfId="22918"/>
    <cellStyle name="20% - Accent6 4 2 2 4 2 2 2" xfId="22919"/>
    <cellStyle name="20% - Accent6 4 2 2 4 2 2 3" xfId="22920"/>
    <cellStyle name="20% - Accent6 4 2 2 4 2 3" xfId="22921"/>
    <cellStyle name="20% - Accent6 4 2 2 4 2 3 2" xfId="22922"/>
    <cellStyle name="20% - Accent6 4 2 2 4 2 3 3" xfId="22923"/>
    <cellStyle name="20% - Accent6 4 2 2 4 2 4" xfId="22924"/>
    <cellStyle name="20% - Accent6 4 2 2 4 2 4 2" xfId="22925"/>
    <cellStyle name="20% - Accent6 4 2 2 4 2 5" xfId="22926"/>
    <cellStyle name="20% - Accent6 4 2 2 4 2 6" xfId="22927"/>
    <cellStyle name="20% - Accent6 4 2 2 4 3" xfId="22928"/>
    <cellStyle name="20% - Accent6 4 2 2 4 3 2" xfId="22929"/>
    <cellStyle name="20% - Accent6 4 2 2 4 3 2 2" xfId="22930"/>
    <cellStyle name="20% - Accent6 4 2 2 4 3 2 3" xfId="22931"/>
    <cellStyle name="20% - Accent6 4 2 2 4 3 3" xfId="22932"/>
    <cellStyle name="20% - Accent6 4 2 2 4 3 3 2" xfId="22933"/>
    <cellStyle name="20% - Accent6 4 2 2 4 3 3 3" xfId="22934"/>
    <cellStyle name="20% - Accent6 4 2 2 4 3 4" xfId="22935"/>
    <cellStyle name="20% - Accent6 4 2 2 4 3 4 2" xfId="22936"/>
    <cellStyle name="20% - Accent6 4 2 2 4 3 5" xfId="22937"/>
    <cellStyle name="20% - Accent6 4 2 2 4 3 6" xfId="22938"/>
    <cellStyle name="20% - Accent6 4 2 2 4 4" xfId="22939"/>
    <cellStyle name="20% - Accent6 4 2 2 4 4 2" xfId="22940"/>
    <cellStyle name="20% - Accent6 4 2 2 4 4 2 2" xfId="22941"/>
    <cellStyle name="20% - Accent6 4 2 2 4 4 2 3" xfId="22942"/>
    <cellStyle name="20% - Accent6 4 2 2 4 4 3" xfId="22943"/>
    <cellStyle name="20% - Accent6 4 2 2 4 4 3 2" xfId="22944"/>
    <cellStyle name="20% - Accent6 4 2 2 4 4 4" xfId="22945"/>
    <cellStyle name="20% - Accent6 4 2 2 4 4 5" xfId="22946"/>
    <cellStyle name="20% - Accent6 4 2 2 4 5" xfId="22947"/>
    <cellStyle name="20% - Accent6 4 2 2 4 5 2" xfId="22948"/>
    <cellStyle name="20% - Accent6 4 2 2 4 5 3" xfId="22949"/>
    <cellStyle name="20% - Accent6 4 2 2 4 6" xfId="22950"/>
    <cellStyle name="20% - Accent6 4 2 2 4 6 2" xfId="22951"/>
    <cellStyle name="20% - Accent6 4 2 2 4 6 3" xfId="22952"/>
    <cellStyle name="20% - Accent6 4 2 2 4 7" xfId="22953"/>
    <cellStyle name="20% - Accent6 4 2 2 4 7 2" xfId="22954"/>
    <cellStyle name="20% - Accent6 4 2 2 4 8" xfId="22955"/>
    <cellStyle name="20% - Accent6 4 2 2 4 9" xfId="22956"/>
    <cellStyle name="20% - Accent6 4 2 2 5" xfId="22957"/>
    <cellStyle name="20% - Accent6 4 2 2 5 2" xfId="22958"/>
    <cellStyle name="20% - Accent6 4 2 2 5 2 2" xfId="22959"/>
    <cellStyle name="20% - Accent6 4 2 2 5 2 2 2" xfId="22960"/>
    <cellStyle name="20% - Accent6 4 2 2 5 2 2 3" xfId="22961"/>
    <cellStyle name="20% - Accent6 4 2 2 5 2 3" xfId="22962"/>
    <cellStyle name="20% - Accent6 4 2 2 5 2 3 2" xfId="22963"/>
    <cellStyle name="20% - Accent6 4 2 2 5 2 3 3" xfId="22964"/>
    <cellStyle name="20% - Accent6 4 2 2 5 2 4" xfId="22965"/>
    <cellStyle name="20% - Accent6 4 2 2 5 2 4 2" xfId="22966"/>
    <cellStyle name="20% - Accent6 4 2 2 5 2 5" xfId="22967"/>
    <cellStyle name="20% - Accent6 4 2 2 5 2 6" xfId="22968"/>
    <cellStyle name="20% - Accent6 4 2 2 5 3" xfId="22969"/>
    <cellStyle name="20% - Accent6 4 2 2 5 3 2" xfId="22970"/>
    <cellStyle name="20% - Accent6 4 2 2 5 3 2 2" xfId="22971"/>
    <cellStyle name="20% - Accent6 4 2 2 5 3 2 3" xfId="22972"/>
    <cellStyle name="20% - Accent6 4 2 2 5 3 3" xfId="22973"/>
    <cellStyle name="20% - Accent6 4 2 2 5 3 3 2" xfId="22974"/>
    <cellStyle name="20% - Accent6 4 2 2 5 3 3 3" xfId="22975"/>
    <cellStyle name="20% - Accent6 4 2 2 5 3 4" xfId="22976"/>
    <cellStyle name="20% - Accent6 4 2 2 5 3 4 2" xfId="22977"/>
    <cellStyle name="20% - Accent6 4 2 2 5 3 5" xfId="22978"/>
    <cellStyle name="20% - Accent6 4 2 2 5 3 6" xfId="22979"/>
    <cellStyle name="20% - Accent6 4 2 2 5 4" xfId="22980"/>
    <cellStyle name="20% - Accent6 4 2 2 5 4 2" xfId="22981"/>
    <cellStyle name="20% - Accent6 4 2 2 5 4 2 2" xfId="22982"/>
    <cellStyle name="20% - Accent6 4 2 2 5 4 2 3" xfId="22983"/>
    <cellStyle name="20% - Accent6 4 2 2 5 4 3" xfId="22984"/>
    <cellStyle name="20% - Accent6 4 2 2 5 4 3 2" xfId="22985"/>
    <cellStyle name="20% - Accent6 4 2 2 5 4 4" xfId="22986"/>
    <cellStyle name="20% - Accent6 4 2 2 5 4 5" xfId="22987"/>
    <cellStyle name="20% - Accent6 4 2 2 5 5" xfId="22988"/>
    <cellStyle name="20% - Accent6 4 2 2 5 5 2" xfId="22989"/>
    <cellStyle name="20% - Accent6 4 2 2 5 5 3" xfId="22990"/>
    <cellStyle name="20% - Accent6 4 2 2 5 6" xfId="22991"/>
    <cellStyle name="20% - Accent6 4 2 2 5 6 2" xfId="22992"/>
    <cellStyle name="20% - Accent6 4 2 2 5 6 3" xfId="22993"/>
    <cellStyle name="20% - Accent6 4 2 2 5 7" xfId="22994"/>
    <cellStyle name="20% - Accent6 4 2 2 5 7 2" xfId="22995"/>
    <cellStyle name="20% - Accent6 4 2 2 5 8" xfId="22996"/>
    <cellStyle name="20% - Accent6 4 2 2 5 9" xfId="22997"/>
    <cellStyle name="20% - Accent6 4 2 2 6" xfId="22998"/>
    <cellStyle name="20% - Accent6 4 2 2 6 2" xfId="22999"/>
    <cellStyle name="20% - Accent6 4 2 2 6 2 2" xfId="23000"/>
    <cellStyle name="20% - Accent6 4 2 2 6 2 3" xfId="23001"/>
    <cellStyle name="20% - Accent6 4 2 2 6 3" xfId="23002"/>
    <cellStyle name="20% - Accent6 4 2 2 6 3 2" xfId="23003"/>
    <cellStyle name="20% - Accent6 4 2 2 6 3 3" xfId="23004"/>
    <cellStyle name="20% - Accent6 4 2 2 6 4" xfId="23005"/>
    <cellStyle name="20% - Accent6 4 2 2 6 4 2" xfId="23006"/>
    <cellStyle name="20% - Accent6 4 2 2 6 5" xfId="23007"/>
    <cellStyle name="20% - Accent6 4 2 2 6 6" xfId="23008"/>
    <cellStyle name="20% - Accent6 4 2 2 7" xfId="23009"/>
    <cellStyle name="20% - Accent6 4 2 2 7 2" xfId="23010"/>
    <cellStyle name="20% - Accent6 4 2 2 7 2 2" xfId="23011"/>
    <cellStyle name="20% - Accent6 4 2 2 7 2 3" xfId="23012"/>
    <cellStyle name="20% - Accent6 4 2 2 7 3" xfId="23013"/>
    <cellStyle name="20% - Accent6 4 2 2 7 3 2" xfId="23014"/>
    <cellStyle name="20% - Accent6 4 2 2 7 3 3" xfId="23015"/>
    <cellStyle name="20% - Accent6 4 2 2 7 4" xfId="23016"/>
    <cellStyle name="20% - Accent6 4 2 2 7 4 2" xfId="23017"/>
    <cellStyle name="20% - Accent6 4 2 2 7 5" xfId="23018"/>
    <cellStyle name="20% - Accent6 4 2 2 7 6" xfId="23019"/>
    <cellStyle name="20% - Accent6 4 2 2 8" xfId="23020"/>
    <cellStyle name="20% - Accent6 4 2 2 8 2" xfId="23021"/>
    <cellStyle name="20% - Accent6 4 2 2 8 2 2" xfId="23022"/>
    <cellStyle name="20% - Accent6 4 2 2 8 2 3" xfId="23023"/>
    <cellStyle name="20% - Accent6 4 2 2 8 3" xfId="23024"/>
    <cellStyle name="20% - Accent6 4 2 2 8 3 2" xfId="23025"/>
    <cellStyle name="20% - Accent6 4 2 2 8 4" xfId="23026"/>
    <cellStyle name="20% - Accent6 4 2 2 8 5" xfId="23027"/>
    <cellStyle name="20% - Accent6 4 2 2 9" xfId="23028"/>
    <cellStyle name="20% - Accent6 4 2 2 9 2" xfId="23029"/>
    <cellStyle name="20% - Accent6 4 2 2 9 3" xfId="23030"/>
    <cellStyle name="20% - Accent6 4 2 3" xfId="1664"/>
    <cellStyle name="20% - Accent6 4 2 3 10" xfId="23031"/>
    <cellStyle name="20% - Accent6 4 2 3 10 2" xfId="23032"/>
    <cellStyle name="20% - Accent6 4 2 3 11" xfId="23033"/>
    <cellStyle name="20% - Accent6 4 2 3 12" xfId="23034"/>
    <cellStyle name="20% - Accent6 4 2 3 2" xfId="1665"/>
    <cellStyle name="20% - Accent6 4 2 3 2 10" xfId="23035"/>
    <cellStyle name="20% - Accent6 4 2 3 2 2" xfId="1666"/>
    <cellStyle name="20% - Accent6 4 2 3 2 2 2" xfId="23036"/>
    <cellStyle name="20% - Accent6 4 2 3 2 2 2 2" xfId="23037"/>
    <cellStyle name="20% - Accent6 4 2 3 2 2 2 2 2" xfId="23038"/>
    <cellStyle name="20% - Accent6 4 2 3 2 2 2 2 3" xfId="23039"/>
    <cellStyle name="20% - Accent6 4 2 3 2 2 2 3" xfId="23040"/>
    <cellStyle name="20% - Accent6 4 2 3 2 2 2 3 2" xfId="23041"/>
    <cellStyle name="20% - Accent6 4 2 3 2 2 2 3 3" xfId="23042"/>
    <cellStyle name="20% - Accent6 4 2 3 2 2 2 4" xfId="23043"/>
    <cellStyle name="20% - Accent6 4 2 3 2 2 2 4 2" xfId="23044"/>
    <cellStyle name="20% - Accent6 4 2 3 2 2 2 5" xfId="23045"/>
    <cellStyle name="20% - Accent6 4 2 3 2 2 2 6" xfId="23046"/>
    <cellStyle name="20% - Accent6 4 2 3 2 2 3" xfId="23047"/>
    <cellStyle name="20% - Accent6 4 2 3 2 2 3 2" xfId="23048"/>
    <cellStyle name="20% - Accent6 4 2 3 2 2 3 2 2" xfId="23049"/>
    <cellStyle name="20% - Accent6 4 2 3 2 2 3 2 3" xfId="23050"/>
    <cellStyle name="20% - Accent6 4 2 3 2 2 3 3" xfId="23051"/>
    <cellStyle name="20% - Accent6 4 2 3 2 2 3 3 2" xfId="23052"/>
    <cellStyle name="20% - Accent6 4 2 3 2 2 3 3 3" xfId="23053"/>
    <cellStyle name="20% - Accent6 4 2 3 2 2 3 4" xfId="23054"/>
    <cellStyle name="20% - Accent6 4 2 3 2 2 3 4 2" xfId="23055"/>
    <cellStyle name="20% - Accent6 4 2 3 2 2 3 5" xfId="23056"/>
    <cellStyle name="20% - Accent6 4 2 3 2 2 3 6" xfId="23057"/>
    <cellStyle name="20% - Accent6 4 2 3 2 2 4" xfId="23058"/>
    <cellStyle name="20% - Accent6 4 2 3 2 2 4 2" xfId="23059"/>
    <cellStyle name="20% - Accent6 4 2 3 2 2 4 2 2" xfId="23060"/>
    <cellStyle name="20% - Accent6 4 2 3 2 2 4 2 3" xfId="23061"/>
    <cellStyle name="20% - Accent6 4 2 3 2 2 4 3" xfId="23062"/>
    <cellStyle name="20% - Accent6 4 2 3 2 2 4 3 2" xfId="23063"/>
    <cellStyle name="20% - Accent6 4 2 3 2 2 4 4" xfId="23064"/>
    <cellStyle name="20% - Accent6 4 2 3 2 2 4 5" xfId="23065"/>
    <cellStyle name="20% - Accent6 4 2 3 2 2 5" xfId="23066"/>
    <cellStyle name="20% - Accent6 4 2 3 2 2 5 2" xfId="23067"/>
    <cellStyle name="20% - Accent6 4 2 3 2 2 5 3" xfId="23068"/>
    <cellStyle name="20% - Accent6 4 2 3 2 2 6" xfId="23069"/>
    <cellStyle name="20% - Accent6 4 2 3 2 2 6 2" xfId="23070"/>
    <cellStyle name="20% - Accent6 4 2 3 2 2 6 3" xfId="23071"/>
    <cellStyle name="20% - Accent6 4 2 3 2 2 7" xfId="23072"/>
    <cellStyle name="20% - Accent6 4 2 3 2 2 7 2" xfId="23073"/>
    <cellStyle name="20% - Accent6 4 2 3 2 2 8" xfId="23074"/>
    <cellStyle name="20% - Accent6 4 2 3 2 2 9" xfId="23075"/>
    <cellStyle name="20% - Accent6 4 2 3 2 3" xfId="23076"/>
    <cellStyle name="20% - Accent6 4 2 3 2 3 2" xfId="23077"/>
    <cellStyle name="20% - Accent6 4 2 3 2 3 2 2" xfId="23078"/>
    <cellStyle name="20% - Accent6 4 2 3 2 3 2 3" xfId="23079"/>
    <cellStyle name="20% - Accent6 4 2 3 2 3 3" xfId="23080"/>
    <cellStyle name="20% - Accent6 4 2 3 2 3 3 2" xfId="23081"/>
    <cellStyle name="20% - Accent6 4 2 3 2 3 3 3" xfId="23082"/>
    <cellStyle name="20% - Accent6 4 2 3 2 3 4" xfId="23083"/>
    <cellStyle name="20% - Accent6 4 2 3 2 3 4 2" xfId="23084"/>
    <cellStyle name="20% - Accent6 4 2 3 2 3 5" xfId="23085"/>
    <cellStyle name="20% - Accent6 4 2 3 2 3 6" xfId="23086"/>
    <cellStyle name="20% - Accent6 4 2 3 2 4" xfId="23087"/>
    <cellStyle name="20% - Accent6 4 2 3 2 4 2" xfId="23088"/>
    <cellStyle name="20% - Accent6 4 2 3 2 4 2 2" xfId="23089"/>
    <cellStyle name="20% - Accent6 4 2 3 2 4 2 3" xfId="23090"/>
    <cellStyle name="20% - Accent6 4 2 3 2 4 3" xfId="23091"/>
    <cellStyle name="20% - Accent6 4 2 3 2 4 3 2" xfId="23092"/>
    <cellStyle name="20% - Accent6 4 2 3 2 4 3 3" xfId="23093"/>
    <cellStyle name="20% - Accent6 4 2 3 2 4 4" xfId="23094"/>
    <cellStyle name="20% - Accent6 4 2 3 2 4 4 2" xfId="23095"/>
    <cellStyle name="20% - Accent6 4 2 3 2 4 5" xfId="23096"/>
    <cellStyle name="20% - Accent6 4 2 3 2 4 6" xfId="23097"/>
    <cellStyle name="20% - Accent6 4 2 3 2 5" xfId="23098"/>
    <cellStyle name="20% - Accent6 4 2 3 2 5 2" xfId="23099"/>
    <cellStyle name="20% - Accent6 4 2 3 2 5 2 2" xfId="23100"/>
    <cellStyle name="20% - Accent6 4 2 3 2 5 2 3" xfId="23101"/>
    <cellStyle name="20% - Accent6 4 2 3 2 5 3" xfId="23102"/>
    <cellStyle name="20% - Accent6 4 2 3 2 5 3 2" xfId="23103"/>
    <cellStyle name="20% - Accent6 4 2 3 2 5 4" xfId="23104"/>
    <cellStyle name="20% - Accent6 4 2 3 2 5 5" xfId="23105"/>
    <cellStyle name="20% - Accent6 4 2 3 2 6" xfId="23106"/>
    <cellStyle name="20% - Accent6 4 2 3 2 6 2" xfId="23107"/>
    <cellStyle name="20% - Accent6 4 2 3 2 6 3" xfId="23108"/>
    <cellStyle name="20% - Accent6 4 2 3 2 7" xfId="23109"/>
    <cellStyle name="20% - Accent6 4 2 3 2 7 2" xfId="23110"/>
    <cellStyle name="20% - Accent6 4 2 3 2 7 3" xfId="23111"/>
    <cellStyle name="20% - Accent6 4 2 3 2 8" xfId="23112"/>
    <cellStyle name="20% - Accent6 4 2 3 2 8 2" xfId="23113"/>
    <cellStyle name="20% - Accent6 4 2 3 2 9" xfId="23114"/>
    <cellStyle name="20% - Accent6 4 2 3 3" xfId="1667"/>
    <cellStyle name="20% - Accent6 4 2 3 3 2" xfId="23115"/>
    <cellStyle name="20% - Accent6 4 2 3 3 2 2" xfId="23116"/>
    <cellStyle name="20% - Accent6 4 2 3 3 2 2 2" xfId="23117"/>
    <cellStyle name="20% - Accent6 4 2 3 3 2 2 3" xfId="23118"/>
    <cellStyle name="20% - Accent6 4 2 3 3 2 3" xfId="23119"/>
    <cellStyle name="20% - Accent6 4 2 3 3 2 3 2" xfId="23120"/>
    <cellStyle name="20% - Accent6 4 2 3 3 2 3 3" xfId="23121"/>
    <cellStyle name="20% - Accent6 4 2 3 3 2 4" xfId="23122"/>
    <cellStyle name="20% - Accent6 4 2 3 3 2 4 2" xfId="23123"/>
    <cellStyle name="20% - Accent6 4 2 3 3 2 5" xfId="23124"/>
    <cellStyle name="20% - Accent6 4 2 3 3 2 6" xfId="23125"/>
    <cellStyle name="20% - Accent6 4 2 3 3 3" xfId="23126"/>
    <cellStyle name="20% - Accent6 4 2 3 3 3 2" xfId="23127"/>
    <cellStyle name="20% - Accent6 4 2 3 3 3 2 2" xfId="23128"/>
    <cellStyle name="20% - Accent6 4 2 3 3 3 2 3" xfId="23129"/>
    <cellStyle name="20% - Accent6 4 2 3 3 3 3" xfId="23130"/>
    <cellStyle name="20% - Accent6 4 2 3 3 3 3 2" xfId="23131"/>
    <cellStyle name="20% - Accent6 4 2 3 3 3 3 3" xfId="23132"/>
    <cellStyle name="20% - Accent6 4 2 3 3 3 4" xfId="23133"/>
    <cellStyle name="20% - Accent6 4 2 3 3 3 4 2" xfId="23134"/>
    <cellStyle name="20% - Accent6 4 2 3 3 3 5" xfId="23135"/>
    <cellStyle name="20% - Accent6 4 2 3 3 3 6" xfId="23136"/>
    <cellStyle name="20% - Accent6 4 2 3 3 4" xfId="23137"/>
    <cellStyle name="20% - Accent6 4 2 3 3 4 2" xfId="23138"/>
    <cellStyle name="20% - Accent6 4 2 3 3 4 2 2" xfId="23139"/>
    <cellStyle name="20% - Accent6 4 2 3 3 4 2 3" xfId="23140"/>
    <cellStyle name="20% - Accent6 4 2 3 3 4 3" xfId="23141"/>
    <cellStyle name="20% - Accent6 4 2 3 3 4 3 2" xfId="23142"/>
    <cellStyle name="20% - Accent6 4 2 3 3 4 4" xfId="23143"/>
    <cellStyle name="20% - Accent6 4 2 3 3 4 5" xfId="23144"/>
    <cellStyle name="20% - Accent6 4 2 3 3 5" xfId="23145"/>
    <cellStyle name="20% - Accent6 4 2 3 3 5 2" xfId="23146"/>
    <cellStyle name="20% - Accent6 4 2 3 3 5 3" xfId="23147"/>
    <cellStyle name="20% - Accent6 4 2 3 3 6" xfId="23148"/>
    <cellStyle name="20% - Accent6 4 2 3 3 6 2" xfId="23149"/>
    <cellStyle name="20% - Accent6 4 2 3 3 6 3" xfId="23150"/>
    <cellStyle name="20% - Accent6 4 2 3 3 7" xfId="23151"/>
    <cellStyle name="20% - Accent6 4 2 3 3 7 2" xfId="23152"/>
    <cellStyle name="20% - Accent6 4 2 3 3 8" xfId="23153"/>
    <cellStyle name="20% - Accent6 4 2 3 3 9" xfId="23154"/>
    <cellStyle name="20% - Accent6 4 2 3 4" xfId="23155"/>
    <cellStyle name="20% - Accent6 4 2 3 4 2" xfId="23156"/>
    <cellStyle name="20% - Accent6 4 2 3 4 2 2" xfId="23157"/>
    <cellStyle name="20% - Accent6 4 2 3 4 2 2 2" xfId="23158"/>
    <cellStyle name="20% - Accent6 4 2 3 4 2 2 3" xfId="23159"/>
    <cellStyle name="20% - Accent6 4 2 3 4 2 3" xfId="23160"/>
    <cellStyle name="20% - Accent6 4 2 3 4 2 3 2" xfId="23161"/>
    <cellStyle name="20% - Accent6 4 2 3 4 2 3 3" xfId="23162"/>
    <cellStyle name="20% - Accent6 4 2 3 4 2 4" xfId="23163"/>
    <cellStyle name="20% - Accent6 4 2 3 4 2 4 2" xfId="23164"/>
    <cellStyle name="20% - Accent6 4 2 3 4 2 5" xfId="23165"/>
    <cellStyle name="20% - Accent6 4 2 3 4 2 6" xfId="23166"/>
    <cellStyle name="20% - Accent6 4 2 3 4 3" xfId="23167"/>
    <cellStyle name="20% - Accent6 4 2 3 4 3 2" xfId="23168"/>
    <cellStyle name="20% - Accent6 4 2 3 4 3 2 2" xfId="23169"/>
    <cellStyle name="20% - Accent6 4 2 3 4 3 2 3" xfId="23170"/>
    <cellStyle name="20% - Accent6 4 2 3 4 3 3" xfId="23171"/>
    <cellStyle name="20% - Accent6 4 2 3 4 3 3 2" xfId="23172"/>
    <cellStyle name="20% - Accent6 4 2 3 4 3 3 3" xfId="23173"/>
    <cellStyle name="20% - Accent6 4 2 3 4 3 4" xfId="23174"/>
    <cellStyle name="20% - Accent6 4 2 3 4 3 4 2" xfId="23175"/>
    <cellStyle name="20% - Accent6 4 2 3 4 3 5" xfId="23176"/>
    <cellStyle name="20% - Accent6 4 2 3 4 3 6" xfId="23177"/>
    <cellStyle name="20% - Accent6 4 2 3 4 4" xfId="23178"/>
    <cellStyle name="20% - Accent6 4 2 3 4 4 2" xfId="23179"/>
    <cellStyle name="20% - Accent6 4 2 3 4 4 2 2" xfId="23180"/>
    <cellStyle name="20% - Accent6 4 2 3 4 4 2 3" xfId="23181"/>
    <cellStyle name="20% - Accent6 4 2 3 4 4 3" xfId="23182"/>
    <cellStyle name="20% - Accent6 4 2 3 4 4 3 2" xfId="23183"/>
    <cellStyle name="20% - Accent6 4 2 3 4 4 4" xfId="23184"/>
    <cellStyle name="20% - Accent6 4 2 3 4 4 5" xfId="23185"/>
    <cellStyle name="20% - Accent6 4 2 3 4 5" xfId="23186"/>
    <cellStyle name="20% - Accent6 4 2 3 4 5 2" xfId="23187"/>
    <cellStyle name="20% - Accent6 4 2 3 4 5 3" xfId="23188"/>
    <cellStyle name="20% - Accent6 4 2 3 4 6" xfId="23189"/>
    <cellStyle name="20% - Accent6 4 2 3 4 6 2" xfId="23190"/>
    <cellStyle name="20% - Accent6 4 2 3 4 6 3" xfId="23191"/>
    <cellStyle name="20% - Accent6 4 2 3 4 7" xfId="23192"/>
    <cellStyle name="20% - Accent6 4 2 3 4 7 2" xfId="23193"/>
    <cellStyle name="20% - Accent6 4 2 3 4 8" xfId="23194"/>
    <cellStyle name="20% - Accent6 4 2 3 4 9" xfId="23195"/>
    <cellStyle name="20% - Accent6 4 2 3 5" xfId="23196"/>
    <cellStyle name="20% - Accent6 4 2 3 5 2" xfId="23197"/>
    <cellStyle name="20% - Accent6 4 2 3 5 2 2" xfId="23198"/>
    <cellStyle name="20% - Accent6 4 2 3 5 2 3" xfId="23199"/>
    <cellStyle name="20% - Accent6 4 2 3 5 3" xfId="23200"/>
    <cellStyle name="20% - Accent6 4 2 3 5 3 2" xfId="23201"/>
    <cellStyle name="20% - Accent6 4 2 3 5 3 3" xfId="23202"/>
    <cellStyle name="20% - Accent6 4 2 3 5 4" xfId="23203"/>
    <cellStyle name="20% - Accent6 4 2 3 5 4 2" xfId="23204"/>
    <cellStyle name="20% - Accent6 4 2 3 5 5" xfId="23205"/>
    <cellStyle name="20% - Accent6 4 2 3 5 6" xfId="23206"/>
    <cellStyle name="20% - Accent6 4 2 3 6" xfId="23207"/>
    <cellStyle name="20% - Accent6 4 2 3 6 2" xfId="23208"/>
    <cellStyle name="20% - Accent6 4 2 3 6 2 2" xfId="23209"/>
    <cellStyle name="20% - Accent6 4 2 3 6 2 3" xfId="23210"/>
    <cellStyle name="20% - Accent6 4 2 3 6 3" xfId="23211"/>
    <cellStyle name="20% - Accent6 4 2 3 6 3 2" xfId="23212"/>
    <cellStyle name="20% - Accent6 4 2 3 6 3 3" xfId="23213"/>
    <cellStyle name="20% - Accent6 4 2 3 6 4" xfId="23214"/>
    <cellStyle name="20% - Accent6 4 2 3 6 4 2" xfId="23215"/>
    <cellStyle name="20% - Accent6 4 2 3 6 5" xfId="23216"/>
    <cellStyle name="20% - Accent6 4 2 3 6 6" xfId="23217"/>
    <cellStyle name="20% - Accent6 4 2 3 7" xfId="23218"/>
    <cellStyle name="20% - Accent6 4 2 3 7 2" xfId="23219"/>
    <cellStyle name="20% - Accent6 4 2 3 7 2 2" xfId="23220"/>
    <cellStyle name="20% - Accent6 4 2 3 7 2 3" xfId="23221"/>
    <cellStyle name="20% - Accent6 4 2 3 7 3" xfId="23222"/>
    <cellStyle name="20% - Accent6 4 2 3 7 3 2" xfId="23223"/>
    <cellStyle name="20% - Accent6 4 2 3 7 4" xfId="23224"/>
    <cellStyle name="20% - Accent6 4 2 3 7 5" xfId="23225"/>
    <cellStyle name="20% - Accent6 4 2 3 8" xfId="23226"/>
    <cellStyle name="20% - Accent6 4 2 3 8 2" xfId="23227"/>
    <cellStyle name="20% - Accent6 4 2 3 8 3" xfId="23228"/>
    <cellStyle name="20% - Accent6 4 2 3 9" xfId="23229"/>
    <cellStyle name="20% - Accent6 4 2 3 9 2" xfId="23230"/>
    <cellStyle name="20% - Accent6 4 2 3 9 3" xfId="23231"/>
    <cellStyle name="20% - Accent6 4 2 4" xfId="1668"/>
    <cellStyle name="20% - Accent6 4 2 4 10" xfId="23232"/>
    <cellStyle name="20% - Accent6 4 2 4 2" xfId="1669"/>
    <cellStyle name="20% - Accent6 4 2 4 2 2" xfId="23233"/>
    <cellStyle name="20% - Accent6 4 2 4 2 2 2" xfId="23234"/>
    <cellStyle name="20% - Accent6 4 2 4 2 2 2 2" xfId="23235"/>
    <cellStyle name="20% - Accent6 4 2 4 2 2 2 3" xfId="23236"/>
    <cellStyle name="20% - Accent6 4 2 4 2 2 3" xfId="23237"/>
    <cellStyle name="20% - Accent6 4 2 4 2 2 3 2" xfId="23238"/>
    <cellStyle name="20% - Accent6 4 2 4 2 2 3 3" xfId="23239"/>
    <cellStyle name="20% - Accent6 4 2 4 2 2 4" xfId="23240"/>
    <cellStyle name="20% - Accent6 4 2 4 2 2 4 2" xfId="23241"/>
    <cellStyle name="20% - Accent6 4 2 4 2 2 5" xfId="23242"/>
    <cellStyle name="20% - Accent6 4 2 4 2 2 6" xfId="23243"/>
    <cellStyle name="20% - Accent6 4 2 4 2 3" xfId="23244"/>
    <cellStyle name="20% - Accent6 4 2 4 2 3 2" xfId="23245"/>
    <cellStyle name="20% - Accent6 4 2 4 2 3 2 2" xfId="23246"/>
    <cellStyle name="20% - Accent6 4 2 4 2 3 2 3" xfId="23247"/>
    <cellStyle name="20% - Accent6 4 2 4 2 3 3" xfId="23248"/>
    <cellStyle name="20% - Accent6 4 2 4 2 3 3 2" xfId="23249"/>
    <cellStyle name="20% - Accent6 4 2 4 2 3 3 3" xfId="23250"/>
    <cellStyle name="20% - Accent6 4 2 4 2 3 4" xfId="23251"/>
    <cellStyle name="20% - Accent6 4 2 4 2 3 4 2" xfId="23252"/>
    <cellStyle name="20% - Accent6 4 2 4 2 3 5" xfId="23253"/>
    <cellStyle name="20% - Accent6 4 2 4 2 3 6" xfId="23254"/>
    <cellStyle name="20% - Accent6 4 2 4 2 4" xfId="23255"/>
    <cellStyle name="20% - Accent6 4 2 4 2 4 2" xfId="23256"/>
    <cellStyle name="20% - Accent6 4 2 4 2 4 2 2" xfId="23257"/>
    <cellStyle name="20% - Accent6 4 2 4 2 4 2 3" xfId="23258"/>
    <cellStyle name="20% - Accent6 4 2 4 2 4 3" xfId="23259"/>
    <cellStyle name="20% - Accent6 4 2 4 2 4 3 2" xfId="23260"/>
    <cellStyle name="20% - Accent6 4 2 4 2 4 4" xfId="23261"/>
    <cellStyle name="20% - Accent6 4 2 4 2 4 5" xfId="23262"/>
    <cellStyle name="20% - Accent6 4 2 4 2 5" xfId="23263"/>
    <cellStyle name="20% - Accent6 4 2 4 2 5 2" xfId="23264"/>
    <cellStyle name="20% - Accent6 4 2 4 2 5 3" xfId="23265"/>
    <cellStyle name="20% - Accent6 4 2 4 2 6" xfId="23266"/>
    <cellStyle name="20% - Accent6 4 2 4 2 6 2" xfId="23267"/>
    <cellStyle name="20% - Accent6 4 2 4 2 6 3" xfId="23268"/>
    <cellStyle name="20% - Accent6 4 2 4 2 7" xfId="23269"/>
    <cellStyle name="20% - Accent6 4 2 4 2 7 2" xfId="23270"/>
    <cellStyle name="20% - Accent6 4 2 4 2 8" xfId="23271"/>
    <cellStyle name="20% - Accent6 4 2 4 2 9" xfId="23272"/>
    <cellStyle name="20% - Accent6 4 2 4 3" xfId="23273"/>
    <cellStyle name="20% - Accent6 4 2 4 3 2" xfId="23274"/>
    <cellStyle name="20% - Accent6 4 2 4 3 2 2" xfId="23275"/>
    <cellStyle name="20% - Accent6 4 2 4 3 2 3" xfId="23276"/>
    <cellStyle name="20% - Accent6 4 2 4 3 3" xfId="23277"/>
    <cellStyle name="20% - Accent6 4 2 4 3 3 2" xfId="23278"/>
    <cellStyle name="20% - Accent6 4 2 4 3 3 3" xfId="23279"/>
    <cellStyle name="20% - Accent6 4 2 4 3 4" xfId="23280"/>
    <cellStyle name="20% - Accent6 4 2 4 3 4 2" xfId="23281"/>
    <cellStyle name="20% - Accent6 4 2 4 3 5" xfId="23282"/>
    <cellStyle name="20% - Accent6 4 2 4 3 6" xfId="23283"/>
    <cellStyle name="20% - Accent6 4 2 4 4" xfId="23284"/>
    <cellStyle name="20% - Accent6 4 2 4 4 2" xfId="23285"/>
    <cellStyle name="20% - Accent6 4 2 4 4 2 2" xfId="23286"/>
    <cellStyle name="20% - Accent6 4 2 4 4 2 3" xfId="23287"/>
    <cellStyle name="20% - Accent6 4 2 4 4 3" xfId="23288"/>
    <cellStyle name="20% - Accent6 4 2 4 4 3 2" xfId="23289"/>
    <cellStyle name="20% - Accent6 4 2 4 4 3 3" xfId="23290"/>
    <cellStyle name="20% - Accent6 4 2 4 4 4" xfId="23291"/>
    <cellStyle name="20% - Accent6 4 2 4 4 4 2" xfId="23292"/>
    <cellStyle name="20% - Accent6 4 2 4 4 5" xfId="23293"/>
    <cellStyle name="20% - Accent6 4 2 4 4 6" xfId="23294"/>
    <cellStyle name="20% - Accent6 4 2 4 5" xfId="23295"/>
    <cellStyle name="20% - Accent6 4 2 4 5 2" xfId="23296"/>
    <cellStyle name="20% - Accent6 4 2 4 5 2 2" xfId="23297"/>
    <cellStyle name="20% - Accent6 4 2 4 5 2 3" xfId="23298"/>
    <cellStyle name="20% - Accent6 4 2 4 5 3" xfId="23299"/>
    <cellStyle name="20% - Accent6 4 2 4 5 3 2" xfId="23300"/>
    <cellStyle name="20% - Accent6 4 2 4 5 4" xfId="23301"/>
    <cellStyle name="20% - Accent6 4 2 4 5 5" xfId="23302"/>
    <cellStyle name="20% - Accent6 4 2 4 6" xfId="23303"/>
    <cellStyle name="20% - Accent6 4 2 4 6 2" xfId="23304"/>
    <cellStyle name="20% - Accent6 4 2 4 6 3" xfId="23305"/>
    <cellStyle name="20% - Accent6 4 2 4 7" xfId="23306"/>
    <cellStyle name="20% - Accent6 4 2 4 7 2" xfId="23307"/>
    <cellStyle name="20% - Accent6 4 2 4 7 3" xfId="23308"/>
    <cellStyle name="20% - Accent6 4 2 4 8" xfId="23309"/>
    <cellStyle name="20% - Accent6 4 2 4 8 2" xfId="23310"/>
    <cellStyle name="20% - Accent6 4 2 4 9" xfId="23311"/>
    <cellStyle name="20% - Accent6 4 2 5" xfId="1670"/>
    <cellStyle name="20% - Accent6 4 2 5 2" xfId="23312"/>
    <cellStyle name="20% - Accent6 4 2 5 2 2" xfId="23313"/>
    <cellStyle name="20% - Accent6 4 2 5 2 2 2" xfId="23314"/>
    <cellStyle name="20% - Accent6 4 2 5 2 2 3" xfId="23315"/>
    <cellStyle name="20% - Accent6 4 2 5 2 3" xfId="23316"/>
    <cellStyle name="20% - Accent6 4 2 5 2 3 2" xfId="23317"/>
    <cellStyle name="20% - Accent6 4 2 5 2 3 3" xfId="23318"/>
    <cellStyle name="20% - Accent6 4 2 5 2 4" xfId="23319"/>
    <cellStyle name="20% - Accent6 4 2 5 2 4 2" xfId="23320"/>
    <cellStyle name="20% - Accent6 4 2 5 2 5" xfId="23321"/>
    <cellStyle name="20% - Accent6 4 2 5 2 6" xfId="23322"/>
    <cellStyle name="20% - Accent6 4 2 5 3" xfId="23323"/>
    <cellStyle name="20% - Accent6 4 2 5 3 2" xfId="23324"/>
    <cellStyle name="20% - Accent6 4 2 5 3 2 2" xfId="23325"/>
    <cellStyle name="20% - Accent6 4 2 5 3 2 3" xfId="23326"/>
    <cellStyle name="20% - Accent6 4 2 5 3 3" xfId="23327"/>
    <cellStyle name="20% - Accent6 4 2 5 3 3 2" xfId="23328"/>
    <cellStyle name="20% - Accent6 4 2 5 3 3 3" xfId="23329"/>
    <cellStyle name="20% - Accent6 4 2 5 3 4" xfId="23330"/>
    <cellStyle name="20% - Accent6 4 2 5 3 4 2" xfId="23331"/>
    <cellStyle name="20% - Accent6 4 2 5 3 5" xfId="23332"/>
    <cellStyle name="20% - Accent6 4 2 5 3 6" xfId="23333"/>
    <cellStyle name="20% - Accent6 4 2 5 4" xfId="23334"/>
    <cellStyle name="20% - Accent6 4 2 5 4 2" xfId="23335"/>
    <cellStyle name="20% - Accent6 4 2 5 4 2 2" xfId="23336"/>
    <cellStyle name="20% - Accent6 4 2 5 4 2 3" xfId="23337"/>
    <cellStyle name="20% - Accent6 4 2 5 4 3" xfId="23338"/>
    <cellStyle name="20% - Accent6 4 2 5 4 3 2" xfId="23339"/>
    <cellStyle name="20% - Accent6 4 2 5 4 4" xfId="23340"/>
    <cellStyle name="20% - Accent6 4 2 5 4 5" xfId="23341"/>
    <cellStyle name="20% - Accent6 4 2 5 5" xfId="23342"/>
    <cellStyle name="20% - Accent6 4 2 5 5 2" xfId="23343"/>
    <cellStyle name="20% - Accent6 4 2 5 5 3" xfId="23344"/>
    <cellStyle name="20% - Accent6 4 2 5 6" xfId="23345"/>
    <cellStyle name="20% - Accent6 4 2 5 6 2" xfId="23346"/>
    <cellStyle name="20% - Accent6 4 2 5 6 3" xfId="23347"/>
    <cellStyle name="20% - Accent6 4 2 5 7" xfId="23348"/>
    <cellStyle name="20% - Accent6 4 2 5 7 2" xfId="23349"/>
    <cellStyle name="20% - Accent6 4 2 5 8" xfId="23350"/>
    <cellStyle name="20% - Accent6 4 2 5 9" xfId="23351"/>
    <cellStyle name="20% - Accent6 4 2 6" xfId="1671"/>
    <cellStyle name="20% - Accent6 4 2 6 2" xfId="23352"/>
    <cellStyle name="20% - Accent6 4 2 6 2 2" xfId="23353"/>
    <cellStyle name="20% - Accent6 4 2 6 2 2 2" xfId="23354"/>
    <cellStyle name="20% - Accent6 4 2 6 2 2 3" xfId="23355"/>
    <cellStyle name="20% - Accent6 4 2 6 2 3" xfId="23356"/>
    <cellStyle name="20% - Accent6 4 2 6 2 3 2" xfId="23357"/>
    <cellStyle name="20% - Accent6 4 2 6 2 3 3" xfId="23358"/>
    <cellStyle name="20% - Accent6 4 2 6 2 4" xfId="23359"/>
    <cellStyle name="20% - Accent6 4 2 6 2 4 2" xfId="23360"/>
    <cellStyle name="20% - Accent6 4 2 6 2 5" xfId="23361"/>
    <cellStyle name="20% - Accent6 4 2 6 2 6" xfId="23362"/>
    <cellStyle name="20% - Accent6 4 2 6 3" xfId="23363"/>
    <cellStyle name="20% - Accent6 4 2 6 3 2" xfId="23364"/>
    <cellStyle name="20% - Accent6 4 2 6 3 2 2" xfId="23365"/>
    <cellStyle name="20% - Accent6 4 2 6 3 2 3" xfId="23366"/>
    <cellStyle name="20% - Accent6 4 2 6 3 3" xfId="23367"/>
    <cellStyle name="20% - Accent6 4 2 6 3 3 2" xfId="23368"/>
    <cellStyle name="20% - Accent6 4 2 6 3 3 3" xfId="23369"/>
    <cellStyle name="20% - Accent6 4 2 6 3 4" xfId="23370"/>
    <cellStyle name="20% - Accent6 4 2 6 3 4 2" xfId="23371"/>
    <cellStyle name="20% - Accent6 4 2 6 3 5" xfId="23372"/>
    <cellStyle name="20% - Accent6 4 2 6 3 6" xfId="23373"/>
    <cellStyle name="20% - Accent6 4 2 6 4" xfId="23374"/>
    <cellStyle name="20% - Accent6 4 2 6 4 2" xfId="23375"/>
    <cellStyle name="20% - Accent6 4 2 6 4 2 2" xfId="23376"/>
    <cellStyle name="20% - Accent6 4 2 6 4 2 3" xfId="23377"/>
    <cellStyle name="20% - Accent6 4 2 6 4 3" xfId="23378"/>
    <cellStyle name="20% - Accent6 4 2 6 4 3 2" xfId="23379"/>
    <cellStyle name="20% - Accent6 4 2 6 4 4" xfId="23380"/>
    <cellStyle name="20% - Accent6 4 2 6 4 5" xfId="23381"/>
    <cellStyle name="20% - Accent6 4 2 6 5" xfId="23382"/>
    <cellStyle name="20% - Accent6 4 2 6 5 2" xfId="23383"/>
    <cellStyle name="20% - Accent6 4 2 6 5 3" xfId="23384"/>
    <cellStyle name="20% - Accent6 4 2 6 6" xfId="23385"/>
    <cellStyle name="20% - Accent6 4 2 6 6 2" xfId="23386"/>
    <cellStyle name="20% - Accent6 4 2 6 6 3" xfId="23387"/>
    <cellStyle name="20% - Accent6 4 2 6 7" xfId="23388"/>
    <cellStyle name="20% - Accent6 4 2 6 7 2" xfId="23389"/>
    <cellStyle name="20% - Accent6 4 2 6 8" xfId="23390"/>
    <cellStyle name="20% - Accent6 4 2 6 9" xfId="23391"/>
    <cellStyle name="20% - Accent6 4 2 7" xfId="23392"/>
    <cellStyle name="20% - Accent6 4 2 7 2" xfId="23393"/>
    <cellStyle name="20% - Accent6 4 2 7 2 2" xfId="23394"/>
    <cellStyle name="20% - Accent6 4 2 7 2 3" xfId="23395"/>
    <cellStyle name="20% - Accent6 4 2 7 3" xfId="23396"/>
    <cellStyle name="20% - Accent6 4 2 7 3 2" xfId="23397"/>
    <cellStyle name="20% - Accent6 4 2 7 3 3" xfId="23398"/>
    <cellStyle name="20% - Accent6 4 2 7 4" xfId="23399"/>
    <cellStyle name="20% - Accent6 4 2 7 4 2" xfId="23400"/>
    <cellStyle name="20% - Accent6 4 2 7 5" xfId="23401"/>
    <cellStyle name="20% - Accent6 4 2 7 6" xfId="23402"/>
    <cellStyle name="20% - Accent6 4 2 8" xfId="23403"/>
    <cellStyle name="20% - Accent6 4 2 8 2" xfId="23404"/>
    <cellStyle name="20% - Accent6 4 2 8 2 2" xfId="23405"/>
    <cellStyle name="20% - Accent6 4 2 8 2 3" xfId="23406"/>
    <cellStyle name="20% - Accent6 4 2 8 3" xfId="23407"/>
    <cellStyle name="20% - Accent6 4 2 8 3 2" xfId="23408"/>
    <cellStyle name="20% - Accent6 4 2 8 3 3" xfId="23409"/>
    <cellStyle name="20% - Accent6 4 2 8 4" xfId="23410"/>
    <cellStyle name="20% - Accent6 4 2 8 4 2" xfId="23411"/>
    <cellStyle name="20% - Accent6 4 2 8 5" xfId="23412"/>
    <cellStyle name="20% - Accent6 4 2 8 6" xfId="23413"/>
    <cellStyle name="20% - Accent6 4 2 9" xfId="23414"/>
    <cellStyle name="20% - Accent6 4 2 9 2" xfId="23415"/>
    <cellStyle name="20% - Accent6 4 2 9 2 2" xfId="23416"/>
    <cellStyle name="20% - Accent6 4 2 9 2 3" xfId="23417"/>
    <cellStyle name="20% - Accent6 4 2 9 3" xfId="23418"/>
    <cellStyle name="20% - Accent6 4 2 9 3 2" xfId="23419"/>
    <cellStyle name="20% - Accent6 4 2 9 4" xfId="23420"/>
    <cellStyle name="20% - Accent6 4 2 9 5" xfId="23421"/>
    <cellStyle name="20% - Accent6 4 3" xfId="1672"/>
    <cellStyle name="20% - Accent6 4 3 10" xfId="23422"/>
    <cellStyle name="20% - Accent6 4 3 10 2" xfId="23423"/>
    <cellStyle name="20% - Accent6 4 3 10 3" xfId="23424"/>
    <cellStyle name="20% - Accent6 4 3 11" xfId="23425"/>
    <cellStyle name="20% - Accent6 4 3 11 2" xfId="23426"/>
    <cellStyle name="20% - Accent6 4 3 12" xfId="23427"/>
    <cellStyle name="20% - Accent6 4 3 13" xfId="23428"/>
    <cellStyle name="20% - Accent6 4 3 14" xfId="23429"/>
    <cellStyle name="20% - Accent6 4 3 2" xfId="1673"/>
    <cellStyle name="20% - Accent6 4 3 2 10" xfId="23430"/>
    <cellStyle name="20% - Accent6 4 3 2 10 2" xfId="23431"/>
    <cellStyle name="20% - Accent6 4 3 2 11" xfId="23432"/>
    <cellStyle name="20% - Accent6 4 3 2 12" xfId="23433"/>
    <cellStyle name="20% - Accent6 4 3 2 2" xfId="1674"/>
    <cellStyle name="20% - Accent6 4 3 2 2 10" xfId="23434"/>
    <cellStyle name="20% - Accent6 4 3 2 2 2" xfId="1675"/>
    <cellStyle name="20% - Accent6 4 3 2 2 2 2" xfId="23435"/>
    <cellStyle name="20% - Accent6 4 3 2 2 2 2 2" xfId="23436"/>
    <cellStyle name="20% - Accent6 4 3 2 2 2 2 2 2" xfId="23437"/>
    <cellStyle name="20% - Accent6 4 3 2 2 2 2 2 3" xfId="23438"/>
    <cellStyle name="20% - Accent6 4 3 2 2 2 2 3" xfId="23439"/>
    <cellStyle name="20% - Accent6 4 3 2 2 2 2 3 2" xfId="23440"/>
    <cellStyle name="20% - Accent6 4 3 2 2 2 2 3 3" xfId="23441"/>
    <cellStyle name="20% - Accent6 4 3 2 2 2 2 4" xfId="23442"/>
    <cellStyle name="20% - Accent6 4 3 2 2 2 2 4 2" xfId="23443"/>
    <cellStyle name="20% - Accent6 4 3 2 2 2 2 5" xfId="23444"/>
    <cellStyle name="20% - Accent6 4 3 2 2 2 2 6" xfId="23445"/>
    <cellStyle name="20% - Accent6 4 3 2 2 2 3" xfId="23446"/>
    <cellStyle name="20% - Accent6 4 3 2 2 2 3 2" xfId="23447"/>
    <cellStyle name="20% - Accent6 4 3 2 2 2 3 2 2" xfId="23448"/>
    <cellStyle name="20% - Accent6 4 3 2 2 2 3 2 3" xfId="23449"/>
    <cellStyle name="20% - Accent6 4 3 2 2 2 3 3" xfId="23450"/>
    <cellStyle name="20% - Accent6 4 3 2 2 2 3 3 2" xfId="23451"/>
    <cellStyle name="20% - Accent6 4 3 2 2 2 3 3 3" xfId="23452"/>
    <cellStyle name="20% - Accent6 4 3 2 2 2 3 4" xfId="23453"/>
    <cellStyle name="20% - Accent6 4 3 2 2 2 3 4 2" xfId="23454"/>
    <cellStyle name="20% - Accent6 4 3 2 2 2 3 5" xfId="23455"/>
    <cellStyle name="20% - Accent6 4 3 2 2 2 3 6" xfId="23456"/>
    <cellStyle name="20% - Accent6 4 3 2 2 2 4" xfId="23457"/>
    <cellStyle name="20% - Accent6 4 3 2 2 2 4 2" xfId="23458"/>
    <cellStyle name="20% - Accent6 4 3 2 2 2 4 2 2" xfId="23459"/>
    <cellStyle name="20% - Accent6 4 3 2 2 2 4 2 3" xfId="23460"/>
    <cellStyle name="20% - Accent6 4 3 2 2 2 4 3" xfId="23461"/>
    <cellStyle name="20% - Accent6 4 3 2 2 2 4 3 2" xfId="23462"/>
    <cellStyle name="20% - Accent6 4 3 2 2 2 4 4" xfId="23463"/>
    <cellStyle name="20% - Accent6 4 3 2 2 2 4 5" xfId="23464"/>
    <cellStyle name="20% - Accent6 4 3 2 2 2 5" xfId="23465"/>
    <cellStyle name="20% - Accent6 4 3 2 2 2 5 2" xfId="23466"/>
    <cellStyle name="20% - Accent6 4 3 2 2 2 5 3" xfId="23467"/>
    <cellStyle name="20% - Accent6 4 3 2 2 2 6" xfId="23468"/>
    <cellStyle name="20% - Accent6 4 3 2 2 2 6 2" xfId="23469"/>
    <cellStyle name="20% - Accent6 4 3 2 2 2 6 3" xfId="23470"/>
    <cellStyle name="20% - Accent6 4 3 2 2 2 7" xfId="23471"/>
    <cellStyle name="20% - Accent6 4 3 2 2 2 7 2" xfId="23472"/>
    <cellStyle name="20% - Accent6 4 3 2 2 2 8" xfId="23473"/>
    <cellStyle name="20% - Accent6 4 3 2 2 2 9" xfId="23474"/>
    <cellStyle name="20% - Accent6 4 3 2 2 3" xfId="23475"/>
    <cellStyle name="20% - Accent6 4 3 2 2 3 2" xfId="23476"/>
    <cellStyle name="20% - Accent6 4 3 2 2 3 2 2" xfId="23477"/>
    <cellStyle name="20% - Accent6 4 3 2 2 3 2 3" xfId="23478"/>
    <cellStyle name="20% - Accent6 4 3 2 2 3 3" xfId="23479"/>
    <cellStyle name="20% - Accent6 4 3 2 2 3 3 2" xfId="23480"/>
    <cellStyle name="20% - Accent6 4 3 2 2 3 3 3" xfId="23481"/>
    <cellStyle name="20% - Accent6 4 3 2 2 3 4" xfId="23482"/>
    <cellStyle name="20% - Accent6 4 3 2 2 3 4 2" xfId="23483"/>
    <cellStyle name="20% - Accent6 4 3 2 2 3 5" xfId="23484"/>
    <cellStyle name="20% - Accent6 4 3 2 2 3 6" xfId="23485"/>
    <cellStyle name="20% - Accent6 4 3 2 2 4" xfId="23486"/>
    <cellStyle name="20% - Accent6 4 3 2 2 4 2" xfId="23487"/>
    <cellStyle name="20% - Accent6 4 3 2 2 4 2 2" xfId="23488"/>
    <cellStyle name="20% - Accent6 4 3 2 2 4 2 3" xfId="23489"/>
    <cellStyle name="20% - Accent6 4 3 2 2 4 3" xfId="23490"/>
    <cellStyle name="20% - Accent6 4 3 2 2 4 3 2" xfId="23491"/>
    <cellStyle name="20% - Accent6 4 3 2 2 4 3 3" xfId="23492"/>
    <cellStyle name="20% - Accent6 4 3 2 2 4 4" xfId="23493"/>
    <cellStyle name="20% - Accent6 4 3 2 2 4 4 2" xfId="23494"/>
    <cellStyle name="20% - Accent6 4 3 2 2 4 5" xfId="23495"/>
    <cellStyle name="20% - Accent6 4 3 2 2 4 6" xfId="23496"/>
    <cellStyle name="20% - Accent6 4 3 2 2 5" xfId="23497"/>
    <cellStyle name="20% - Accent6 4 3 2 2 5 2" xfId="23498"/>
    <cellStyle name="20% - Accent6 4 3 2 2 5 2 2" xfId="23499"/>
    <cellStyle name="20% - Accent6 4 3 2 2 5 2 3" xfId="23500"/>
    <cellStyle name="20% - Accent6 4 3 2 2 5 3" xfId="23501"/>
    <cellStyle name="20% - Accent6 4 3 2 2 5 3 2" xfId="23502"/>
    <cellStyle name="20% - Accent6 4 3 2 2 5 4" xfId="23503"/>
    <cellStyle name="20% - Accent6 4 3 2 2 5 5" xfId="23504"/>
    <cellStyle name="20% - Accent6 4 3 2 2 6" xfId="23505"/>
    <cellStyle name="20% - Accent6 4 3 2 2 6 2" xfId="23506"/>
    <cellStyle name="20% - Accent6 4 3 2 2 6 3" xfId="23507"/>
    <cellStyle name="20% - Accent6 4 3 2 2 7" xfId="23508"/>
    <cellStyle name="20% - Accent6 4 3 2 2 7 2" xfId="23509"/>
    <cellStyle name="20% - Accent6 4 3 2 2 7 3" xfId="23510"/>
    <cellStyle name="20% - Accent6 4 3 2 2 8" xfId="23511"/>
    <cellStyle name="20% - Accent6 4 3 2 2 8 2" xfId="23512"/>
    <cellStyle name="20% - Accent6 4 3 2 2 9" xfId="23513"/>
    <cellStyle name="20% - Accent6 4 3 2 3" xfId="1676"/>
    <cellStyle name="20% - Accent6 4 3 2 3 2" xfId="23514"/>
    <cellStyle name="20% - Accent6 4 3 2 3 2 2" xfId="23515"/>
    <cellStyle name="20% - Accent6 4 3 2 3 2 2 2" xfId="23516"/>
    <cellStyle name="20% - Accent6 4 3 2 3 2 2 3" xfId="23517"/>
    <cellStyle name="20% - Accent6 4 3 2 3 2 3" xfId="23518"/>
    <cellStyle name="20% - Accent6 4 3 2 3 2 3 2" xfId="23519"/>
    <cellStyle name="20% - Accent6 4 3 2 3 2 3 3" xfId="23520"/>
    <cellStyle name="20% - Accent6 4 3 2 3 2 4" xfId="23521"/>
    <cellStyle name="20% - Accent6 4 3 2 3 2 4 2" xfId="23522"/>
    <cellStyle name="20% - Accent6 4 3 2 3 2 5" xfId="23523"/>
    <cellStyle name="20% - Accent6 4 3 2 3 2 6" xfId="23524"/>
    <cellStyle name="20% - Accent6 4 3 2 3 3" xfId="23525"/>
    <cellStyle name="20% - Accent6 4 3 2 3 3 2" xfId="23526"/>
    <cellStyle name="20% - Accent6 4 3 2 3 3 2 2" xfId="23527"/>
    <cellStyle name="20% - Accent6 4 3 2 3 3 2 3" xfId="23528"/>
    <cellStyle name="20% - Accent6 4 3 2 3 3 3" xfId="23529"/>
    <cellStyle name="20% - Accent6 4 3 2 3 3 3 2" xfId="23530"/>
    <cellStyle name="20% - Accent6 4 3 2 3 3 3 3" xfId="23531"/>
    <cellStyle name="20% - Accent6 4 3 2 3 3 4" xfId="23532"/>
    <cellStyle name="20% - Accent6 4 3 2 3 3 4 2" xfId="23533"/>
    <cellStyle name="20% - Accent6 4 3 2 3 3 5" xfId="23534"/>
    <cellStyle name="20% - Accent6 4 3 2 3 3 6" xfId="23535"/>
    <cellStyle name="20% - Accent6 4 3 2 3 4" xfId="23536"/>
    <cellStyle name="20% - Accent6 4 3 2 3 4 2" xfId="23537"/>
    <cellStyle name="20% - Accent6 4 3 2 3 4 2 2" xfId="23538"/>
    <cellStyle name="20% - Accent6 4 3 2 3 4 2 3" xfId="23539"/>
    <cellStyle name="20% - Accent6 4 3 2 3 4 3" xfId="23540"/>
    <cellStyle name="20% - Accent6 4 3 2 3 4 3 2" xfId="23541"/>
    <cellStyle name="20% - Accent6 4 3 2 3 4 4" xfId="23542"/>
    <cellStyle name="20% - Accent6 4 3 2 3 4 5" xfId="23543"/>
    <cellStyle name="20% - Accent6 4 3 2 3 5" xfId="23544"/>
    <cellStyle name="20% - Accent6 4 3 2 3 5 2" xfId="23545"/>
    <cellStyle name="20% - Accent6 4 3 2 3 5 3" xfId="23546"/>
    <cellStyle name="20% - Accent6 4 3 2 3 6" xfId="23547"/>
    <cellStyle name="20% - Accent6 4 3 2 3 6 2" xfId="23548"/>
    <cellStyle name="20% - Accent6 4 3 2 3 6 3" xfId="23549"/>
    <cellStyle name="20% - Accent6 4 3 2 3 7" xfId="23550"/>
    <cellStyle name="20% - Accent6 4 3 2 3 7 2" xfId="23551"/>
    <cellStyle name="20% - Accent6 4 3 2 3 8" xfId="23552"/>
    <cellStyle name="20% - Accent6 4 3 2 3 9" xfId="23553"/>
    <cellStyle name="20% - Accent6 4 3 2 4" xfId="23554"/>
    <cellStyle name="20% - Accent6 4 3 2 4 2" xfId="23555"/>
    <cellStyle name="20% - Accent6 4 3 2 4 2 2" xfId="23556"/>
    <cellStyle name="20% - Accent6 4 3 2 4 2 2 2" xfId="23557"/>
    <cellStyle name="20% - Accent6 4 3 2 4 2 2 3" xfId="23558"/>
    <cellStyle name="20% - Accent6 4 3 2 4 2 3" xfId="23559"/>
    <cellStyle name="20% - Accent6 4 3 2 4 2 3 2" xfId="23560"/>
    <cellStyle name="20% - Accent6 4 3 2 4 2 3 3" xfId="23561"/>
    <cellStyle name="20% - Accent6 4 3 2 4 2 4" xfId="23562"/>
    <cellStyle name="20% - Accent6 4 3 2 4 2 4 2" xfId="23563"/>
    <cellStyle name="20% - Accent6 4 3 2 4 2 5" xfId="23564"/>
    <cellStyle name="20% - Accent6 4 3 2 4 2 6" xfId="23565"/>
    <cellStyle name="20% - Accent6 4 3 2 4 3" xfId="23566"/>
    <cellStyle name="20% - Accent6 4 3 2 4 3 2" xfId="23567"/>
    <cellStyle name="20% - Accent6 4 3 2 4 3 2 2" xfId="23568"/>
    <cellStyle name="20% - Accent6 4 3 2 4 3 2 3" xfId="23569"/>
    <cellStyle name="20% - Accent6 4 3 2 4 3 3" xfId="23570"/>
    <cellStyle name="20% - Accent6 4 3 2 4 3 3 2" xfId="23571"/>
    <cellStyle name="20% - Accent6 4 3 2 4 3 3 3" xfId="23572"/>
    <cellStyle name="20% - Accent6 4 3 2 4 3 4" xfId="23573"/>
    <cellStyle name="20% - Accent6 4 3 2 4 3 4 2" xfId="23574"/>
    <cellStyle name="20% - Accent6 4 3 2 4 3 5" xfId="23575"/>
    <cellStyle name="20% - Accent6 4 3 2 4 3 6" xfId="23576"/>
    <cellStyle name="20% - Accent6 4 3 2 4 4" xfId="23577"/>
    <cellStyle name="20% - Accent6 4 3 2 4 4 2" xfId="23578"/>
    <cellStyle name="20% - Accent6 4 3 2 4 4 2 2" xfId="23579"/>
    <cellStyle name="20% - Accent6 4 3 2 4 4 2 3" xfId="23580"/>
    <cellStyle name="20% - Accent6 4 3 2 4 4 3" xfId="23581"/>
    <cellStyle name="20% - Accent6 4 3 2 4 4 3 2" xfId="23582"/>
    <cellStyle name="20% - Accent6 4 3 2 4 4 4" xfId="23583"/>
    <cellStyle name="20% - Accent6 4 3 2 4 4 5" xfId="23584"/>
    <cellStyle name="20% - Accent6 4 3 2 4 5" xfId="23585"/>
    <cellStyle name="20% - Accent6 4 3 2 4 5 2" xfId="23586"/>
    <cellStyle name="20% - Accent6 4 3 2 4 5 3" xfId="23587"/>
    <cellStyle name="20% - Accent6 4 3 2 4 6" xfId="23588"/>
    <cellStyle name="20% - Accent6 4 3 2 4 6 2" xfId="23589"/>
    <cellStyle name="20% - Accent6 4 3 2 4 6 3" xfId="23590"/>
    <cellStyle name="20% - Accent6 4 3 2 4 7" xfId="23591"/>
    <cellStyle name="20% - Accent6 4 3 2 4 7 2" xfId="23592"/>
    <cellStyle name="20% - Accent6 4 3 2 4 8" xfId="23593"/>
    <cellStyle name="20% - Accent6 4 3 2 4 9" xfId="23594"/>
    <cellStyle name="20% - Accent6 4 3 2 5" xfId="23595"/>
    <cellStyle name="20% - Accent6 4 3 2 5 2" xfId="23596"/>
    <cellStyle name="20% - Accent6 4 3 2 5 2 2" xfId="23597"/>
    <cellStyle name="20% - Accent6 4 3 2 5 2 3" xfId="23598"/>
    <cellStyle name="20% - Accent6 4 3 2 5 3" xfId="23599"/>
    <cellStyle name="20% - Accent6 4 3 2 5 3 2" xfId="23600"/>
    <cellStyle name="20% - Accent6 4 3 2 5 3 3" xfId="23601"/>
    <cellStyle name="20% - Accent6 4 3 2 5 4" xfId="23602"/>
    <cellStyle name="20% - Accent6 4 3 2 5 4 2" xfId="23603"/>
    <cellStyle name="20% - Accent6 4 3 2 5 5" xfId="23604"/>
    <cellStyle name="20% - Accent6 4 3 2 5 6" xfId="23605"/>
    <cellStyle name="20% - Accent6 4 3 2 6" xfId="23606"/>
    <cellStyle name="20% - Accent6 4 3 2 6 2" xfId="23607"/>
    <cellStyle name="20% - Accent6 4 3 2 6 2 2" xfId="23608"/>
    <cellStyle name="20% - Accent6 4 3 2 6 2 3" xfId="23609"/>
    <cellStyle name="20% - Accent6 4 3 2 6 3" xfId="23610"/>
    <cellStyle name="20% - Accent6 4 3 2 6 3 2" xfId="23611"/>
    <cellStyle name="20% - Accent6 4 3 2 6 3 3" xfId="23612"/>
    <cellStyle name="20% - Accent6 4 3 2 6 4" xfId="23613"/>
    <cellStyle name="20% - Accent6 4 3 2 6 4 2" xfId="23614"/>
    <cellStyle name="20% - Accent6 4 3 2 6 5" xfId="23615"/>
    <cellStyle name="20% - Accent6 4 3 2 6 6" xfId="23616"/>
    <cellStyle name="20% - Accent6 4 3 2 7" xfId="23617"/>
    <cellStyle name="20% - Accent6 4 3 2 7 2" xfId="23618"/>
    <cellStyle name="20% - Accent6 4 3 2 7 2 2" xfId="23619"/>
    <cellStyle name="20% - Accent6 4 3 2 7 2 3" xfId="23620"/>
    <cellStyle name="20% - Accent6 4 3 2 7 3" xfId="23621"/>
    <cellStyle name="20% - Accent6 4 3 2 7 3 2" xfId="23622"/>
    <cellStyle name="20% - Accent6 4 3 2 7 4" xfId="23623"/>
    <cellStyle name="20% - Accent6 4 3 2 7 5" xfId="23624"/>
    <cellStyle name="20% - Accent6 4 3 2 8" xfId="23625"/>
    <cellStyle name="20% - Accent6 4 3 2 8 2" xfId="23626"/>
    <cellStyle name="20% - Accent6 4 3 2 8 3" xfId="23627"/>
    <cellStyle name="20% - Accent6 4 3 2 9" xfId="23628"/>
    <cellStyle name="20% - Accent6 4 3 2 9 2" xfId="23629"/>
    <cellStyle name="20% - Accent6 4 3 2 9 3" xfId="23630"/>
    <cellStyle name="20% - Accent6 4 3 3" xfId="1677"/>
    <cellStyle name="20% - Accent6 4 3 3 10" xfId="23631"/>
    <cellStyle name="20% - Accent6 4 3 3 2" xfId="1678"/>
    <cellStyle name="20% - Accent6 4 3 3 2 2" xfId="23632"/>
    <cellStyle name="20% - Accent6 4 3 3 2 2 2" xfId="23633"/>
    <cellStyle name="20% - Accent6 4 3 3 2 2 2 2" xfId="23634"/>
    <cellStyle name="20% - Accent6 4 3 3 2 2 2 3" xfId="23635"/>
    <cellStyle name="20% - Accent6 4 3 3 2 2 3" xfId="23636"/>
    <cellStyle name="20% - Accent6 4 3 3 2 2 3 2" xfId="23637"/>
    <cellStyle name="20% - Accent6 4 3 3 2 2 3 3" xfId="23638"/>
    <cellStyle name="20% - Accent6 4 3 3 2 2 4" xfId="23639"/>
    <cellStyle name="20% - Accent6 4 3 3 2 2 4 2" xfId="23640"/>
    <cellStyle name="20% - Accent6 4 3 3 2 2 5" xfId="23641"/>
    <cellStyle name="20% - Accent6 4 3 3 2 2 6" xfId="23642"/>
    <cellStyle name="20% - Accent6 4 3 3 2 3" xfId="23643"/>
    <cellStyle name="20% - Accent6 4 3 3 2 3 2" xfId="23644"/>
    <cellStyle name="20% - Accent6 4 3 3 2 3 2 2" xfId="23645"/>
    <cellStyle name="20% - Accent6 4 3 3 2 3 2 3" xfId="23646"/>
    <cellStyle name="20% - Accent6 4 3 3 2 3 3" xfId="23647"/>
    <cellStyle name="20% - Accent6 4 3 3 2 3 3 2" xfId="23648"/>
    <cellStyle name="20% - Accent6 4 3 3 2 3 3 3" xfId="23649"/>
    <cellStyle name="20% - Accent6 4 3 3 2 3 4" xfId="23650"/>
    <cellStyle name="20% - Accent6 4 3 3 2 3 4 2" xfId="23651"/>
    <cellStyle name="20% - Accent6 4 3 3 2 3 5" xfId="23652"/>
    <cellStyle name="20% - Accent6 4 3 3 2 3 6" xfId="23653"/>
    <cellStyle name="20% - Accent6 4 3 3 2 4" xfId="23654"/>
    <cellStyle name="20% - Accent6 4 3 3 2 4 2" xfId="23655"/>
    <cellStyle name="20% - Accent6 4 3 3 2 4 2 2" xfId="23656"/>
    <cellStyle name="20% - Accent6 4 3 3 2 4 2 3" xfId="23657"/>
    <cellStyle name="20% - Accent6 4 3 3 2 4 3" xfId="23658"/>
    <cellStyle name="20% - Accent6 4 3 3 2 4 3 2" xfId="23659"/>
    <cellStyle name="20% - Accent6 4 3 3 2 4 4" xfId="23660"/>
    <cellStyle name="20% - Accent6 4 3 3 2 4 5" xfId="23661"/>
    <cellStyle name="20% - Accent6 4 3 3 2 5" xfId="23662"/>
    <cellStyle name="20% - Accent6 4 3 3 2 5 2" xfId="23663"/>
    <cellStyle name="20% - Accent6 4 3 3 2 5 3" xfId="23664"/>
    <cellStyle name="20% - Accent6 4 3 3 2 6" xfId="23665"/>
    <cellStyle name="20% - Accent6 4 3 3 2 6 2" xfId="23666"/>
    <cellStyle name="20% - Accent6 4 3 3 2 6 3" xfId="23667"/>
    <cellStyle name="20% - Accent6 4 3 3 2 7" xfId="23668"/>
    <cellStyle name="20% - Accent6 4 3 3 2 7 2" xfId="23669"/>
    <cellStyle name="20% - Accent6 4 3 3 2 8" xfId="23670"/>
    <cellStyle name="20% - Accent6 4 3 3 2 9" xfId="23671"/>
    <cellStyle name="20% - Accent6 4 3 3 3" xfId="23672"/>
    <cellStyle name="20% - Accent6 4 3 3 3 2" xfId="23673"/>
    <cellStyle name="20% - Accent6 4 3 3 3 2 2" xfId="23674"/>
    <cellStyle name="20% - Accent6 4 3 3 3 2 3" xfId="23675"/>
    <cellStyle name="20% - Accent6 4 3 3 3 3" xfId="23676"/>
    <cellStyle name="20% - Accent6 4 3 3 3 3 2" xfId="23677"/>
    <cellStyle name="20% - Accent6 4 3 3 3 3 3" xfId="23678"/>
    <cellStyle name="20% - Accent6 4 3 3 3 4" xfId="23679"/>
    <cellStyle name="20% - Accent6 4 3 3 3 4 2" xfId="23680"/>
    <cellStyle name="20% - Accent6 4 3 3 3 5" xfId="23681"/>
    <cellStyle name="20% - Accent6 4 3 3 3 6" xfId="23682"/>
    <cellStyle name="20% - Accent6 4 3 3 4" xfId="23683"/>
    <cellStyle name="20% - Accent6 4 3 3 4 2" xfId="23684"/>
    <cellStyle name="20% - Accent6 4 3 3 4 2 2" xfId="23685"/>
    <cellStyle name="20% - Accent6 4 3 3 4 2 3" xfId="23686"/>
    <cellStyle name="20% - Accent6 4 3 3 4 3" xfId="23687"/>
    <cellStyle name="20% - Accent6 4 3 3 4 3 2" xfId="23688"/>
    <cellStyle name="20% - Accent6 4 3 3 4 3 3" xfId="23689"/>
    <cellStyle name="20% - Accent6 4 3 3 4 4" xfId="23690"/>
    <cellStyle name="20% - Accent6 4 3 3 4 4 2" xfId="23691"/>
    <cellStyle name="20% - Accent6 4 3 3 4 5" xfId="23692"/>
    <cellStyle name="20% - Accent6 4 3 3 4 6" xfId="23693"/>
    <cellStyle name="20% - Accent6 4 3 3 5" xfId="23694"/>
    <cellStyle name="20% - Accent6 4 3 3 5 2" xfId="23695"/>
    <cellStyle name="20% - Accent6 4 3 3 5 2 2" xfId="23696"/>
    <cellStyle name="20% - Accent6 4 3 3 5 2 3" xfId="23697"/>
    <cellStyle name="20% - Accent6 4 3 3 5 3" xfId="23698"/>
    <cellStyle name="20% - Accent6 4 3 3 5 3 2" xfId="23699"/>
    <cellStyle name="20% - Accent6 4 3 3 5 4" xfId="23700"/>
    <cellStyle name="20% - Accent6 4 3 3 5 5" xfId="23701"/>
    <cellStyle name="20% - Accent6 4 3 3 6" xfId="23702"/>
    <cellStyle name="20% - Accent6 4 3 3 6 2" xfId="23703"/>
    <cellStyle name="20% - Accent6 4 3 3 6 3" xfId="23704"/>
    <cellStyle name="20% - Accent6 4 3 3 7" xfId="23705"/>
    <cellStyle name="20% - Accent6 4 3 3 7 2" xfId="23706"/>
    <cellStyle name="20% - Accent6 4 3 3 7 3" xfId="23707"/>
    <cellStyle name="20% - Accent6 4 3 3 8" xfId="23708"/>
    <cellStyle name="20% - Accent6 4 3 3 8 2" xfId="23709"/>
    <cellStyle name="20% - Accent6 4 3 3 9" xfId="23710"/>
    <cellStyle name="20% - Accent6 4 3 4" xfId="1679"/>
    <cellStyle name="20% - Accent6 4 3 4 2" xfId="23711"/>
    <cellStyle name="20% - Accent6 4 3 4 2 2" xfId="23712"/>
    <cellStyle name="20% - Accent6 4 3 4 2 2 2" xfId="23713"/>
    <cellStyle name="20% - Accent6 4 3 4 2 2 3" xfId="23714"/>
    <cellStyle name="20% - Accent6 4 3 4 2 3" xfId="23715"/>
    <cellStyle name="20% - Accent6 4 3 4 2 3 2" xfId="23716"/>
    <cellStyle name="20% - Accent6 4 3 4 2 3 3" xfId="23717"/>
    <cellStyle name="20% - Accent6 4 3 4 2 4" xfId="23718"/>
    <cellStyle name="20% - Accent6 4 3 4 2 4 2" xfId="23719"/>
    <cellStyle name="20% - Accent6 4 3 4 2 5" xfId="23720"/>
    <cellStyle name="20% - Accent6 4 3 4 2 6" xfId="23721"/>
    <cellStyle name="20% - Accent6 4 3 4 3" xfId="23722"/>
    <cellStyle name="20% - Accent6 4 3 4 3 2" xfId="23723"/>
    <cellStyle name="20% - Accent6 4 3 4 3 2 2" xfId="23724"/>
    <cellStyle name="20% - Accent6 4 3 4 3 2 3" xfId="23725"/>
    <cellStyle name="20% - Accent6 4 3 4 3 3" xfId="23726"/>
    <cellStyle name="20% - Accent6 4 3 4 3 3 2" xfId="23727"/>
    <cellStyle name="20% - Accent6 4 3 4 3 3 3" xfId="23728"/>
    <cellStyle name="20% - Accent6 4 3 4 3 4" xfId="23729"/>
    <cellStyle name="20% - Accent6 4 3 4 3 4 2" xfId="23730"/>
    <cellStyle name="20% - Accent6 4 3 4 3 5" xfId="23731"/>
    <cellStyle name="20% - Accent6 4 3 4 3 6" xfId="23732"/>
    <cellStyle name="20% - Accent6 4 3 4 4" xfId="23733"/>
    <cellStyle name="20% - Accent6 4 3 4 4 2" xfId="23734"/>
    <cellStyle name="20% - Accent6 4 3 4 4 2 2" xfId="23735"/>
    <cellStyle name="20% - Accent6 4 3 4 4 2 3" xfId="23736"/>
    <cellStyle name="20% - Accent6 4 3 4 4 3" xfId="23737"/>
    <cellStyle name="20% - Accent6 4 3 4 4 3 2" xfId="23738"/>
    <cellStyle name="20% - Accent6 4 3 4 4 4" xfId="23739"/>
    <cellStyle name="20% - Accent6 4 3 4 4 5" xfId="23740"/>
    <cellStyle name="20% - Accent6 4 3 4 5" xfId="23741"/>
    <cellStyle name="20% - Accent6 4 3 4 5 2" xfId="23742"/>
    <cellStyle name="20% - Accent6 4 3 4 5 3" xfId="23743"/>
    <cellStyle name="20% - Accent6 4 3 4 6" xfId="23744"/>
    <cellStyle name="20% - Accent6 4 3 4 6 2" xfId="23745"/>
    <cellStyle name="20% - Accent6 4 3 4 6 3" xfId="23746"/>
    <cellStyle name="20% - Accent6 4 3 4 7" xfId="23747"/>
    <cellStyle name="20% - Accent6 4 3 4 7 2" xfId="23748"/>
    <cellStyle name="20% - Accent6 4 3 4 8" xfId="23749"/>
    <cellStyle name="20% - Accent6 4 3 4 9" xfId="23750"/>
    <cellStyle name="20% - Accent6 4 3 5" xfId="1680"/>
    <cellStyle name="20% - Accent6 4 3 5 2" xfId="23751"/>
    <cellStyle name="20% - Accent6 4 3 5 2 2" xfId="23752"/>
    <cellStyle name="20% - Accent6 4 3 5 2 2 2" xfId="23753"/>
    <cellStyle name="20% - Accent6 4 3 5 2 2 3" xfId="23754"/>
    <cellStyle name="20% - Accent6 4 3 5 2 3" xfId="23755"/>
    <cellStyle name="20% - Accent6 4 3 5 2 3 2" xfId="23756"/>
    <cellStyle name="20% - Accent6 4 3 5 2 3 3" xfId="23757"/>
    <cellStyle name="20% - Accent6 4 3 5 2 4" xfId="23758"/>
    <cellStyle name="20% - Accent6 4 3 5 2 4 2" xfId="23759"/>
    <cellStyle name="20% - Accent6 4 3 5 2 5" xfId="23760"/>
    <cellStyle name="20% - Accent6 4 3 5 2 6" xfId="23761"/>
    <cellStyle name="20% - Accent6 4 3 5 3" xfId="23762"/>
    <cellStyle name="20% - Accent6 4 3 5 3 2" xfId="23763"/>
    <cellStyle name="20% - Accent6 4 3 5 3 2 2" xfId="23764"/>
    <cellStyle name="20% - Accent6 4 3 5 3 2 3" xfId="23765"/>
    <cellStyle name="20% - Accent6 4 3 5 3 3" xfId="23766"/>
    <cellStyle name="20% - Accent6 4 3 5 3 3 2" xfId="23767"/>
    <cellStyle name="20% - Accent6 4 3 5 3 3 3" xfId="23768"/>
    <cellStyle name="20% - Accent6 4 3 5 3 4" xfId="23769"/>
    <cellStyle name="20% - Accent6 4 3 5 3 4 2" xfId="23770"/>
    <cellStyle name="20% - Accent6 4 3 5 3 5" xfId="23771"/>
    <cellStyle name="20% - Accent6 4 3 5 3 6" xfId="23772"/>
    <cellStyle name="20% - Accent6 4 3 5 4" xfId="23773"/>
    <cellStyle name="20% - Accent6 4 3 5 4 2" xfId="23774"/>
    <cellStyle name="20% - Accent6 4 3 5 4 2 2" xfId="23775"/>
    <cellStyle name="20% - Accent6 4 3 5 4 2 3" xfId="23776"/>
    <cellStyle name="20% - Accent6 4 3 5 4 3" xfId="23777"/>
    <cellStyle name="20% - Accent6 4 3 5 4 3 2" xfId="23778"/>
    <cellStyle name="20% - Accent6 4 3 5 4 4" xfId="23779"/>
    <cellStyle name="20% - Accent6 4 3 5 4 5" xfId="23780"/>
    <cellStyle name="20% - Accent6 4 3 5 5" xfId="23781"/>
    <cellStyle name="20% - Accent6 4 3 5 5 2" xfId="23782"/>
    <cellStyle name="20% - Accent6 4 3 5 5 3" xfId="23783"/>
    <cellStyle name="20% - Accent6 4 3 5 6" xfId="23784"/>
    <cellStyle name="20% - Accent6 4 3 5 6 2" xfId="23785"/>
    <cellStyle name="20% - Accent6 4 3 5 6 3" xfId="23786"/>
    <cellStyle name="20% - Accent6 4 3 5 7" xfId="23787"/>
    <cellStyle name="20% - Accent6 4 3 5 7 2" xfId="23788"/>
    <cellStyle name="20% - Accent6 4 3 5 8" xfId="23789"/>
    <cellStyle name="20% - Accent6 4 3 5 9" xfId="23790"/>
    <cellStyle name="20% - Accent6 4 3 6" xfId="23791"/>
    <cellStyle name="20% - Accent6 4 3 6 2" xfId="23792"/>
    <cellStyle name="20% - Accent6 4 3 6 2 2" xfId="23793"/>
    <cellStyle name="20% - Accent6 4 3 6 2 3" xfId="23794"/>
    <cellStyle name="20% - Accent6 4 3 6 3" xfId="23795"/>
    <cellStyle name="20% - Accent6 4 3 6 3 2" xfId="23796"/>
    <cellStyle name="20% - Accent6 4 3 6 3 3" xfId="23797"/>
    <cellStyle name="20% - Accent6 4 3 6 4" xfId="23798"/>
    <cellStyle name="20% - Accent6 4 3 6 4 2" xfId="23799"/>
    <cellStyle name="20% - Accent6 4 3 6 5" xfId="23800"/>
    <cellStyle name="20% - Accent6 4 3 6 6" xfId="23801"/>
    <cellStyle name="20% - Accent6 4 3 7" xfId="23802"/>
    <cellStyle name="20% - Accent6 4 3 7 2" xfId="23803"/>
    <cellStyle name="20% - Accent6 4 3 7 2 2" xfId="23804"/>
    <cellStyle name="20% - Accent6 4 3 7 2 3" xfId="23805"/>
    <cellStyle name="20% - Accent6 4 3 7 3" xfId="23806"/>
    <cellStyle name="20% - Accent6 4 3 7 3 2" xfId="23807"/>
    <cellStyle name="20% - Accent6 4 3 7 3 3" xfId="23808"/>
    <cellStyle name="20% - Accent6 4 3 7 4" xfId="23809"/>
    <cellStyle name="20% - Accent6 4 3 7 4 2" xfId="23810"/>
    <cellStyle name="20% - Accent6 4 3 7 5" xfId="23811"/>
    <cellStyle name="20% - Accent6 4 3 7 6" xfId="23812"/>
    <cellStyle name="20% - Accent6 4 3 8" xfId="23813"/>
    <cellStyle name="20% - Accent6 4 3 8 2" xfId="23814"/>
    <cellStyle name="20% - Accent6 4 3 8 2 2" xfId="23815"/>
    <cellStyle name="20% - Accent6 4 3 8 2 3" xfId="23816"/>
    <cellStyle name="20% - Accent6 4 3 8 3" xfId="23817"/>
    <cellStyle name="20% - Accent6 4 3 8 3 2" xfId="23818"/>
    <cellStyle name="20% - Accent6 4 3 8 4" xfId="23819"/>
    <cellStyle name="20% - Accent6 4 3 8 5" xfId="23820"/>
    <cellStyle name="20% - Accent6 4 3 9" xfId="23821"/>
    <cellStyle name="20% - Accent6 4 3 9 2" xfId="23822"/>
    <cellStyle name="20% - Accent6 4 3 9 3" xfId="23823"/>
    <cellStyle name="20% - Accent6 4 4" xfId="1681"/>
    <cellStyle name="20% - Accent6 4 4 10" xfId="23824"/>
    <cellStyle name="20% - Accent6 4 4 10 2" xfId="23825"/>
    <cellStyle name="20% - Accent6 4 4 11" xfId="23826"/>
    <cellStyle name="20% - Accent6 4 4 12" xfId="23827"/>
    <cellStyle name="20% - Accent6 4 4 2" xfId="1682"/>
    <cellStyle name="20% - Accent6 4 4 2 10" xfId="23828"/>
    <cellStyle name="20% - Accent6 4 4 2 2" xfId="1683"/>
    <cellStyle name="20% - Accent6 4 4 2 2 2" xfId="23829"/>
    <cellStyle name="20% - Accent6 4 4 2 2 2 2" xfId="23830"/>
    <cellStyle name="20% - Accent6 4 4 2 2 2 2 2" xfId="23831"/>
    <cellStyle name="20% - Accent6 4 4 2 2 2 2 3" xfId="23832"/>
    <cellStyle name="20% - Accent6 4 4 2 2 2 3" xfId="23833"/>
    <cellStyle name="20% - Accent6 4 4 2 2 2 3 2" xfId="23834"/>
    <cellStyle name="20% - Accent6 4 4 2 2 2 3 3" xfId="23835"/>
    <cellStyle name="20% - Accent6 4 4 2 2 2 4" xfId="23836"/>
    <cellStyle name="20% - Accent6 4 4 2 2 2 4 2" xfId="23837"/>
    <cellStyle name="20% - Accent6 4 4 2 2 2 5" xfId="23838"/>
    <cellStyle name="20% - Accent6 4 4 2 2 2 6" xfId="23839"/>
    <cellStyle name="20% - Accent6 4 4 2 2 3" xfId="23840"/>
    <cellStyle name="20% - Accent6 4 4 2 2 3 2" xfId="23841"/>
    <cellStyle name="20% - Accent6 4 4 2 2 3 2 2" xfId="23842"/>
    <cellStyle name="20% - Accent6 4 4 2 2 3 2 3" xfId="23843"/>
    <cellStyle name="20% - Accent6 4 4 2 2 3 3" xfId="23844"/>
    <cellStyle name="20% - Accent6 4 4 2 2 3 3 2" xfId="23845"/>
    <cellStyle name="20% - Accent6 4 4 2 2 3 3 3" xfId="23846"/>
    <cellStyle name="20% - Accent6 4 4 2 2 3 4" xfId="23847"/>
    <cellStyle name="20% - Accent6 4 4 2 2 3 4 2" xfId="23848"/>
    <cellStyle name="20% - Accent6 4 4 2 2 3 5" xfId="23849"/>
    <cellStyle name="20% - Accent6 4 4 2 2 3 6" xfId="23850"/>
    <cellStyle name="20% - Accent6 4 4 2 2 4" xfId="23851"/>
    <cellStyle name="20% - Accent6 4 4 2 2 4 2" xfId="23852"/>
    <cellStyle name="20% - Accent6 4 4 2 2 4 2 2" xfId="23853"/>
    <cellStyle name="20% - Accent6 4 4 2 2 4 2 3" xfId="23854"/>
    <cellStyle name="20% - Accent6 4 4 2 2 4 3" xfId="23855"/>
    <cellStyle name="20% - Accent6 4 4 2 2 4 3 2" xfId="23856"/>
    <cellStyle name="20% - Accent6 4 4 2 2 4 4" xfId="23857"/>
    <cellStyle name="20% - Accent6 4 4 2 2 4 5" xfId="23858"/>
    <cellStyle name="20% - Accent6 4 4 2 2 5" xfId="23859"/>
    <cellStyle name="20% - Accent6 4 4 2 2 5 2" xfId="23860"/>
    <cellStyle name="20% - Accent6 4 4 2 2 5 3" xfId="23861"/>
    <cellStyle name="20% - Accent6 4 4 2 2 6" xfId="23862"/>
    <cellStyle name="20% - Accent6 4 4 2 2 6 2" xfId="23863"/>
    <cellStyle name="20% - Accent6 4 4 2 2 6 3" xfId="23864"/>
    <cellStyle name="20% - Accent6 4 4 2 2 7" xfId="23865"/>
    <cellStyle name="20% - Accent6 4 4 2 2 7 2" xfId="23866"/>
    <cellStyle name="20% - Accent6 4 4 2 2 8" xfId="23867"/>
    <cellStyle name="20% - Accent6 4 4 2 2 9" xfId="23868"/>
    <cellStyle name="20% - Accent6 4 4 2 3" xfId="23869"/>
    <cellStyle name="20% - Accent6 4 4 2 3 2" xfId="23870"/>
    <cellStyle name="20% - Accent6 4 4 2 3 2 2" xfId="23871"/>
    <cellStyle name="20% - Accent6 4 4 2 3 2 3" xfId="23872"/>
    <cellStyle name="20% - Accent6 4 4 2 3 3" xfId="23873"/>
    <cellStyle name="20% - Accent6 4 4 2 3 3 2" xfId="23874"/>
    <cellStyle name="20% - Accent6 4 4 2 3 3 3" xfId="23875"/>
    <cellStyle name="20% - Accent6 4 4 2 3 4" xfId="23876"/>
    <cellStyle name="20% - Accent6 4 4 2 3 4 2" xfId="23877"/>
    <cellStyle name="20% - Accent6 4 4 2 3 5" xfId="23878"/>
    <cellStyle name="20% - Accent6 4 4 2 3 6" xfId="23879"/>
    <cellStyle name="20% - Accent6 4 4 2 4" xfId="23880"/>
    <cellStyle name="20% - Accent6 4 4 2 4 2" xfId="23881"/>
    <cellStyle name="20% - Accent6 4 4 2 4 2 2" xfId="23882"/>
    <cellStyle name="20% - Accent6 4 4 2 4 2 3" xfId="23883"/>
    <cellStyle name="20% - Accent6 4 4 2 4 3" xfId="23884"/>
    <cellStyle name="20% - Accent6 4 4 2 4 3 2" xfId="23885"/>
    <cellStyle name="20% - Accent6 4 4 2 4 3 3" xfId="23886"/>
    <cellStyle name="20% - Accent6 4 4 2 4 4" xfId="23887"/>
    <cellStyle name="20% - Accent6 4 4 2 4 4 2" xfId="23888"/>
    <cellStyle name="20% - Accent6 4 4 2 4 5" xfId="23889"/>
    <cellStyle name="20% - Accent6 4 4 2 4 6" xfId="23890"/>
    <cellStyle name="20% - Accent6 4 4 2 5" xfId="23891"/>
    <cellStyle name="20% - Accent6 4 4 2 5 2" xfId="23892"/>
    <cellStyle name="20% - Accent6 4 4 2 5 2 2" xfId="23893"/>
    <cellStyle name="20% - Accent6 4 4 2 5 2 3" xfId="23894"/>
    <cellStyle name="20% - Accent6 4 4 2 5 3" xfId="23895"/>
    <cellStyle name="20% - Accent6 4 4 2 5 3 2" xfId="23896"/>
    <cellStyle name="20% - Accent6 4 4 2 5 4" xfId="23897"/>
    <cellStyle name="20% - Accent6 4 4 2 5 5" xfId="23898"/>
    <cellStyle name="20% - Accent6 4 4 2 6" xfId="23899"/>
    <cellStyle name="20% - Accent6 4 4 2 6 2" xfId="23900"/>
    <cellStyle name="20% - Accent6 4 4 2 6 3" xfId="23901"/>
    <cellStyle name="20% - Accent6 4 4 2 7" xfId="23902"/>
    <cellStyle name="20% - Accent6 4 4 2 7 2" xfId="23903"/>
    <cellStyle name="20% - Accent6 4 4 2 7 3" xfId="23904"/>
    <cellStyle name="20% - Accent6 4 4 2 8" xfId="23905"/>
    <cellStyle name="20% - Accent6 4 4 2 8 2" xfId="23906"/>
    <cellStyle name="20% - Accent6 4 4 2 9" xfId="23907"/>
    <cellStyle name="20% - Accent6 4 4 3" xfId="1684"/>
    <cellStyle name="20% - Accent6 4 4 3 2" xfId="23908"/>
    <cellStyle name="20% - Accent6 4 4 3 2 2" xfId="23909"/>
    <cellStyle name="20% - Accent6 4 4 3 2 2 2" xfId="23910"/>
    <cellStyle name="20% - Accent6 4 4 3 2 2 3" xfId="23911"/>
    <cellStyle name="20% - Accent6 4 4 3 2 3" xfId="23912"/>
    <cellStyle name="20% - Accent6 4 4 3 2 3 2" xfId="23913"/>
    <cellStyle name="20% - Accent6 4 4 3 2 3 3" xfId="23914"/>
    <cellStyle name="20% - Accent6 4 4 3 2 4" xfId="23915"/>
    <cellStyle name="20% - Accent6 4 4 3 2 4 2" xfId="23916"/>
    <cellStyle name="20% - Accent6 4 4 3 2 5" xfId="23917"/>
    <cellStyle name="20% - Accent6 4 4 3 2 6" xfId="23918"/>
    <cellStyle name="20% - Accent6 4 4 3 3" xfId="23919"/>
    <cellStyle name="20% - Accent6 4 4 3 3 2" xfId="23920"/>
    <cellStyle name="20% - Accent6 4 4 3 3 2 2" xfId="23921"/>
    <cellStyle name="20% - Accent6 4 4 3 3 2 3" xfId="23922"/>
    <cellStyle name="20% - Accent6 4 4 3 3 3" xfId="23923"/>
    <cellStyle name="20% - Accent6 4 4 3 3 3 2" xfId="23924"/>
    <cellStyle name="20% - Accent6 4 4 3 3 3 3" xfId="23925"/>
    <cellStyle name="20% - Accent6 4 4 3 3 4" xfId="23926"/>
    <cellStyle name="20% - Accent6 4 4 3 3 4 2" xfId="23927"/>
    <cellStyle name="20% - Accent6 4 4 3 3 5" xfId="23928"/>
    <cellStyle name="20% - Accent6 4 4 3 3 6" xfId="23929"/>
    <cellStyle name="20% - Accent6 4 4 3 4" xfId="23930"/>
    <cellStyle name="20% - Accent6 4 4 3 4 2" xfId="23931"/>
    <cellStyle name="20% - Accent6 4 4 3 4 2 2" xfId="23932"/>
    <cellStyle name="20% - Accent6 4 4 3 4 2 3" xfId="23933"/>
    <cellStyle name="20% - Accent6 4 4 3 4 3" xfId="23934"/>
    <cellStyle name="20% - Accent6 4 4 3 4 3 2" xfId="23935"/>
    <cellStyle name="20% - Accent6 4 4 3 4 4" xfId="23936"/>
    <cellStyle name="20% - Accent6 4 4 3 4 5" xfId="23937"/>
    <cellStyle name="20% - Accent6 4 4 3 5" xfId="23938"/>
    <cellStyle name="20% - Accent6 4 4 3 5 2" xfId="23939"/>
    <cellStyle name="20% - Accent6 4 4 3 5 3" xfId="23940"/>
    <cellStyle name="20% - Accent6 4 4 3 6" xfId="23941"/>
    <cellStyle name="20% - Accent6 4 4 3 6 2" xfId="23942"/>
    <cellStyle name="20% - Accent6 4 4 3 6 3" xfId="23943"/>
    <cellStyle name="20% - Accent6 4 4 3 7" xfId="23944"/>
    <cellStyle name="20% - Accent6 4 4 3 7 2" xfId="23945"/>
    <cellStyle name="20% - Accent6 4 4 3 8" xfId="23946"/>
    <cellStyle name="20% - Accent6 4 4 3 9" xfId="23947"/>
    <cellStyle name="20% - Accent6 4 4 4" xfId="23948"/>
    <cellStyle name="20% - Accent6 4 4 4 2" xfId="23949"/>
    <cellStyle name="20% - Accent6 4 4 4 2 2" xfId="23950"/>
    <cellStyle name="20% - Accent6 4 4 4 2 2 2" xfId="23951"/>
    <cellStyle name="20% - Accent6 4 4 4 2 2 3" xfId="23952"/>
    <cellStyle name="20% - Accent6 4 4 4 2 3" xfId="23953"/>
    <cellStyle name="20% - Accent6 4 4 4 2 3 2" xfId="23954"/>
    <cellStyle name="20% - Accent6 4 4 4 2 3 3" xfId="23955"/>
    <cellStyle name="20% - Accent6 4 4 4 2 4" xfId="23956"/>
    <cellStyle name="20% - Accent6 4 4 4 2 4 2" xfId="23957"/>
    <cellStyle name="20% - Accent6 4 4 4 2 5" xfId="23958"/>
    <cellStyle name="20% - Accent6 4 4 4 2 6" xfId="23959"/>
    <cellStyle name="20% - Accent6 4 4 4 3" xfId="23960"/>
    <cellStyle name="20% - Accent6 4 4 4 3 2" xfId="23961"/>
    <cellStyle name="20% - Accent6 4 4 4 3 2 2" xfId="23962"/>
    <cellStyle name="20% - Accent6 4 4 4 3 2 3" xfId="23963"/>
    <cellStyle name="20% - Accent6 4 4 4 3 3" xfId="23964"/>
    <cellStyle name="20% - Accent6 4 4 4 3 3 2" xfId="23965"/>
    <cellStyle name="20% - Accent6 4 4 4 3 3 3" xfId="23966"/>
    <cellStyle name="20% - Accent6 4 4 4 3 4" xfId="23967"/>
    <cellStyle name="20% - Accent6 4 4 4 3 4 2" xfId="23968"/>
    <cellStyle name="20% - Accent6 4 4 4 3 5" xfId="23969"/>
    <cellStyle name="20% - Accent6 4 4 4 3 6" xfId="23970"/>
    <cellStyle name="20% - Accent6 4 4 4 4" xfId="23971"/>
    <cellStyle name="20% - Accent6 4 4 4 4 2" xfId="23972"/>
    <cellStyle name="20% - Accent6 4 4 4 4 2 2" xfId="23973"/>
    <cellStyle name="20% - Accent6 4 4 4 4 2 3" xfId="23974"/>
    <cellStyle name="20% - Accent6 4 4 4 4 3" xfId="23975"/>
    <cellStyle name="20% - Accent6 4 4 4 4 3 2" xfId="23976"/>
    <cellStyle name="20% - Accent6 4 4 4 4 4" xfId="23977"/>
    <cellStyle name="20% - Accent6 4 4 4 4 5" xfId="23978"/>
    <cellStyle name="20% - Accent6 4 4 4 5" xfId="23979"/>
    <cellStyle name="20% - Accent6 4 4 4 5 2" xfId="23980"/>
    <cellStyle name="20% - Accent6 4 4 4 5 3" xfId="23981"/>
    <cellStyle name="20% - Accent6 4 4 4 6" xfId="23982"/>
    <cellStyle name="20% - Accent6 4 4 4 6 2" xfId="23983"/>
    <cellStyle name="20% - Accent6 4 4 4 6 3" xfId="23984"/>
    <cellStyle name="20% - Accent6 4 4 4 7" xfId="23985"/>
    <cellStyle name="20% - Accent6 4 4 4 7 2" xfId="23986"/>
    <cellStyle name="20% - Accent6 4 4 4 8" xfId="23987"/>
    <cellStyle name="20% - Accent6 4 4 4 9" xfId="23988"/>
    <cellStyle name="20% - Accent6 4 4 5" xfId="23989"/>
    <cellStyle name="20% - Accent6 4 4 5 2" xfId="23990"/>
    <cellStyle name="20% - Accent6 4 4 5 2 2" xfId="23991"/>
    <cellStyle name="20% - Accent6 4 4 5 2 3" xfId="23992"/>
    <cellStyle name="20% - Accent6 4 4 5 3" xfId="23993"/>
    <cellStyle name="20% - Accent6 4 4 5 3 2" xfId="23994"/>
    <cellStyle name="20% - Accent6 4 4 5 3 3" xfId="23995"/>
    <cellStyle name="20% - Accent6 4 4 5 4" xfId="23996"/>
    <cellStyle name="20% - Accent6 4 4 5 4 2" xfId="23997"/>
    <cellStyle name="20% - Accent6 4 4 5 5" xfId="23998"/>
    <cellStyle name="20% - Accent6 4 4 5 6" xfId="23999"/>
    <cellStyle name="20% - Accent6 4 4 6" xfId="24000"/>
    <cellStyle name="20% - Accent6 4 4 6 2" xfId="24001"/>
    <cellStyle name="20% - Accent6 4 4 6 2 2" xfId="24002"/>
    <cellStyle name="20% - Accent6 4 4 6 2 3" xfId="24003"/>
    <cellStyle name="20% - Accent6 4 4 6 3" xfId="24004"/>
    <cellStyle name="20% - Accent6 4 4 6 3 2" xfId="24005"/>
    <cellStyle name="20% - Accent6 4 4 6 3 3" xfId="24006"/>
    <cellStyle name="20% - Accent6 4 4 6 4" xfId="24007"/>
    <cellStyle name="20% - Accent6 4 4 6 4 2" xfId="24008"/>
    <cellStyle name="20% - Accent6 4 4 6 5" xfId="24009"/>
    <cellStyle name="20% - Accent6 4 4 6 6" xfId="24010"/>
    <cellStyle name="20% - Accent6 4 4 7" xfId="24011"/>
    <cellStyle name="20% - Accent6 4 4 7 2" xfId="24012"/>
    <cellStyle name="20% - Accent6 4 4 7 2 2" xfId="24013"/>
    <cellStyle name="20% - Accent6 4 4 7 2 3" xfId="24014"/>
    <cellStyle name="20% - Accent6 4 4 7 3" xfId="24015"/>
    <cellStyle name="20% - Accent6 4 4 7 3 2" xfId="24016"/>
    <cellStyle name="20% - Accent6 4 4 7 4" xfId="24017"/>
    <cellStyle name="20% - Accent6 4 4 7 5" xfId="24018"/>
    <cellStyle name="20% - Accent6 4 4 8" xfId="24019"/>
    <cellStyle name="20% - Accent6 4 4 8 2" xfId="24020"/>
    <cellStyle name="20% - Accent6 4 4 8 3" xfId="24021"/>
    <cellStyle name="20% - Accent6 4 4 9" xfId="24022"/>
    <cellStyle name="20% - Accent6 4 4 9 2" xfId="24023"/>
    <cellStyle name="20% - Accent6 4 4 9 3" xfId="24024"/>
    <cellStyle name="20% - Accent6 4 5" xfId="1685"/>
    <cellStyle name="20% - Accent6 4 5 10" xfId="24025"/>
    <cellStyle name="20% - Accent6 4 5 2" xfId="1686"/>
    <cellStyle name="20% - Accent6 4 5 2 2" xfId="24026"/>
    <cellStyle name="20% - Accent6 4 5 2 2 2" xfId="24027"/>
    <cellStyle name="20% - Accent6 4 5 2 2 2 2" xfId="24028"/>
    <cellStyle name="20% - Accent6 4 5 2 2 2 3" xfId="24029"/>
    <cellStyle name="20% - Accent6 4 5 2 2 3" xfId="24030"/>
    <cellStyle name="20% - Accent6 4 5 2 2 3 2" xfId="24031"/>
    <cellStyle name="20% - Accent6 4 5 2 2 3 3" xfId="24032"/>
    <cellStyle name="20% - Accent6 4 5 2 2 4" xfId="24033"/>
    <cellStyle name="20% - Accent6 4 5 2 2 4 2" xfId="24034"/>
    <cellStyle name="20% - Accent6 4 5 2 2 5" xfId="24035"/>
    <cellStyle name="20% - Accent6 4 5 2 2 6" xfId="24036"/>
    <cellStyle name="20% - Accent6 4 5 2 3" xfId="24037"/>
    <cellStyle name="20% - Accent6 4 5 2 3 2" xfId="24038"/>
    <cellStyle name="20% - Accent6 4 5 2 3 2 2" xfId="24039"/>
    <cellStyle name="20% - Accent6 4 5 2 3 2 3" xfId="24040"/>
    <cellStyle name="20% - Accent6 4 5 2 3 3" xfId="24041"/>
    <cellStyle name="20% - Accent6 4 5 2 3 3 2" xfId="24042"/>
    <cellStyle name="20% - Accent6 4 5 2 3 3 3" xfId="24043"/>
    <cellStyle name="20% - Accent6 4 5 2 3 4" xfId="24044"/>
    <cellStyle name="20% - Accent6 4 5 2 3 4 2" xfId="24045"/>
    <cellStyle name="20% - Accent6 4 5 2 3 5" xfId="24046"/>
    <cellStyle name="20% - Accent6 4 5 2 3 6" xfId="24047"/>
    <cellStyle name="20% - Accent6 4 5 2 4" xfId="24048"/>
    <cellStyle name="20% - Accent6 4 5 2 4 2" xfId="24049"/>
    <cellStyle name="20% - Accent6 4 5 2 4 2 2" xfId="24050"/>
    <cellStyle name="20% - Accent6 4 5 2 4 2 3" xfId="24051"/>
    <cellStyle name="20% - Accent6 4 5 2 4 3" xfId="24052"/>
    <cellStyle name="20% - Accent6 4 5 2 4 3 2" xfId="24053"/>
    <cellStyle name="20% - Accent6 4 5 2 4 4" xfId="24054"/>
    <cellStyle name="20% - Accent6 4 5 2 4 5" xfId="24055"/>
    <cellStyle name="20% - Accent6 4 5 2 5" xfId="24056"/>
    <cellStyle name="20% - Accent6 4 5 2 5 2" xfId="24057"/>
    <cellStyle name="20% - Accent6 4 5 2 5 3" xfId="24058"/>
    <cellStyle name="20% - Accent6 4 5 2 6" xfId="24059"/>
    <cellStyle name="20% - Accent6 4 5 2 6 2" xfId="24060"/>
    <cellStyle name="20% - Accent6 4 5 2 6 3" xfId="24061"/>
    <cellStyle name="20% - Accent6 4 5 2 7" xfId="24062"/>
    <cellStyle name="20% - Accent6 4 5 2 7 2" xfId="24063"/>
    <cellStyle name="20% - Accent6 4 5 2 8" xfId="24064"/>
    <cellStyle name="20% - Accent6 4 5 2 9" xfId="24065"/>
    <cellStyle name="20% - Accent6 4 5 3" xfId="24066"/>
    <cellStyle name="20% - Accent6 4 5 3 2" xfId="24067"/>
    <cellStyle name="20% - Accent6 4 5 3 2 2" xfId="24068"/>
    <cellStyle name="20% - Accent6 4 5 3 2 3" xfId="24069"/>
    <cellStyle name="20% - Accent6 4 5 3 3" xfId="24070"/>
    <cellStyle name="20% - Accent6 4 5 3 3 2" xfId="24071"/>
    <cellStyle name="20% - Accent6 4 5 3 3 3" xfId="24072"/>
    <cellStyle name="20% - Accent6 4 5 3 4" xfId="24073"/>
    <cellStyle name="20% - Accent6 4 5 3 4 2" xfId="24074"/>
    <cellStyle name="20% - Accent6 4 5 3 5" xfId="24075"/>
    <cellStyle name="20% - Accent6 4 5 3 6" xfId="24076"/>
    <cellStyle name="20% - Accent6 4 5 4" xfId="24077"/>
    <cellStyle name="20% - Accent6 4 5 4 2" xfId="24078"/>
    <cellStyle name="20% - Accent6 4 5 4 2 2" xfId="24079"/>
    <cellStyle name="20% - Accent6 4 5 4 2 3" xfId="24080"/>
    <cellStyle name="20% - Accent6 4 5 4 3" xfId="24081"/>
    <cellStyle name="20% - Accent6 4 5 4 3 2" xfId="24082"/>
    <cellStyle name="20% - Accent6 4 5 4 3 3" xfId="24083"/>
    <cellStyle name="20% - Accent6 4 5 4 4" xfId="24084"/>
    <cellStyle name="20% - Accent6 4 5 4 4 2" xfId="24085"/>
    <cellStyle name="20% - Accent6 4 5 4 5" xfId="24086"/>
    <cellStyle name="20% - Accent6 4 5 4 6" xfId="24087"/>
    <cellStyle name="20% - Accent6 4 5 5" xfId="24088"/>
    <cellStyle name="20% - Accent6 4 5 5 2" xfId="24089"/>
    <cellStyle name="20% - Accent6 4 5 5 2 2" xfId="24090"/>
    <cellStyle name="20% - Accent6 4 5 5 2 3" xfId="24091"/>
    <cellStyle name="20% - Accent6 4 5 5 3" xfId="24092"/>
    <cellStyle name="20% - Accent6 4 5 5 3 2" xfId="24093"/>
    <cellStyle name="20% - Accent6 4 5 5 4" xfId="24094"/>
    <cellStyle name="20% - Accent6 4 5 5 5" xfId="24095"/>
    <cellStyle name="20% - Accent6 4 5 6" xfId="24096"/>
    <cellStyle name="20% - Accent6 4 5 6 2" xfId="24097"/>
    <cellStyle name="20% - Accent6 4 5 6 3" xfId="24098"/>
    <cellStyle name="20% - Accent6 4 5 7" xfId="24099"/>
    <cellStyle name="20% - Accent6 4 5 7 2" xfId="24100"/>
    <cellStyle name="20% - Accent6 4 5 7 3" xfId="24101"/>
    <cellStyle name="20% - Accent6 4 5 8" xfId="24102"/>
    <cellStyle name="20% - Accent6 4 5 8 2" xfId="24103"/>
    <cellStyle name="20% - Accent6 4 5 9" xfId="24104"/>
    <cellStyle name="20% - Accent6 4 6" xfId="1687"/>
    <cellStyle name="20% - Accent6 4 6 2" xfId="24105"/>
    <cellStyle name="20% - Accent6 4 6 2 2" xfId="24106"/>
    <cellStyle name="20% - Accent6 4 6 2 2 2" xfId="24107"/>
    <cellStyle name="20% - Accent6 4 6 2 2 3" xfId="24108"/>
    <cellStyle name="20% - Accent6 4 6 2 3" xfId="24109"/>
    <cellStyle name="20% - Accent6 4 6 2 3 2" xfId="24110"/>
    <cellStyle name="20% - Accent6 4 6 2 3 3" xfId="24111"/>
    <cellStyle name="20% - Accent6 4 6 2 4" xfId="24112"/>
    <cellStyle name="20% - Accent6 4 6 2 4 2" xfId="24113"/>
    <cellStyle name="20% - Accent6 4 6 2 5" xfId="24114"/>
    <cellStyle name="20% - Accent6 4 6 2 6" xfId="24115"/>
    <cellStyle name="20% - Accent6 4 6 3" xfId="24116"/>
    <cellStyle name="20% - Accent6 4 6 3 2" xfId="24117"/>
    <cellStyle name="20% - Accent6 4 6 3 2 2" xfId="24118"/>
    <cellStyle name="20% - Accent6 4 6 3 2 3" xfId="24119"/>
    <cellStyle name="20% - Accent6 4 6 3 3" xfId="24120"/>
    <cellStyle name="20% - Accent6 4 6 3 3 2" xfId="24121"/>
    <cellStyle name="20% - Accent6 4 6 3 3 3" xfId="24122"/>
    <cellStyle name="20% - Accent6 4 6 3 4" xfId="24123"/>
    <cellStyle name="20% - Accent6 4 6 3 4 2" xfId="24124"/>
    <cellStyle name="20% - Accent6 4 6 3 5" xfId="24125"/>
    <cellStyle name="20% - Accent6 4 6 3 6" xfId="24126"/>
    <cellStyle name="20% - Accent6 4 6 4" xfId="24127"/>
    <cellStyle name="20% - Accent6 4 6 4 2" xfId="24128"/>
    <cellStyle name="20% - Accent6 4 6 4 2 2" xfId="24129"/>
    <cellStyle name="20% - Accent6 4 6 4 2 3" xfId="24130"/>
    <cellStyle name="20% - Accent6 4 6 4 3" xfId="24131"/>
    <cellStyle name="20% - Accent6 4 6 4 3 2" xfId="24132"/>
    <cellStyle name="20% - Accent6 4 6 4 4" xfId="24133"/>
    <cellStyle name="20% - Accent6 4 6 4 5" xfId="24134"/>
    <cellStyle name="20% - Accent6 4 6 5" xfId="24135"/>
    <cellStyle name="20% - Accent6 4 6 5 2" xfId="24136"/>
    <cellStyle name="20% - Accent6 4 6 5 3" xfId="24137"/>
    <cellStyle name="20% - Accent6 4 6 6" xfId="24138"/>
    <cellStyle name="20% - Accent6 4 6 6 2" xfId="24139"/>
    <cellStyle name="20% - Accent6 4 6 6 3" xfId="24140"/>
    <cellStyle name="20% - Accent6 4 6 7" xfId="24141"/>
    <cellStyle name="20% - Accent6 4 6 7 2" xfId="24142"/>
    <cellStyle name="20% - Accent6 4 6 8" xfId="24143"/>
    <cellStyle name="20% - Accent6 4 6 9" xfId="24144"/>
    <cellStyle name="20% - Accent6 4 7" xfId="1688"/>
    <cellStyle name="20% - Accent6 4 7 2" xfId="24145"/>
    <cellStyle name="20% - Accent6 4 7 2 2" xfId="24146"/>
    <cellStyle name="20% - Accent6 4 7 2 2 2" xfId="24147"/>
    <cellStyle name="20% - Accent6 4 7 2 2 3" xfId="24148"/>
    <cellStyle name="20% - Accent6 4 7 2 3" xfId="24149"/>
    <cellStyle name="20% - Accent6 4 7 2 3 2" xfId="24150"/>
    <cellStyle name="20% - Accent6 4 7 2 3 3" xfId="24151"/>
    <cellStyle name="20% - Accent6 4 7 2 4" xfId="24152"/>
    <cellStyle name="20% - Accent6 4 7 2 4 2" xfId="24153"/>
    <cellStyle name="20% - Accent6 4 7 2 5" xfId="24154"/>
    <cellStyle name="20% - Accent6 4 7 2 6" xfId="24155"/>
    <cellStyle name="20% - Accent6 4 7 3" xfId="24156"/>
    <cellStyle name="20% - Accent6 4 7 3 2" xfId="24157"/>
    <cellStyle name="20% - Accent6 4 7 3 2 2" xfId="24158"/>
    <cellStyle name="20% - Accent6 4 7 3 2 3" xfId="24159"/>
    <cellStyle name="20% - Accent6 4 7 3 3" xfId="24160"/>
    <cellStyle name="20% - Accent6 4 7 3 3 2" xfId="24161"/>
    <cellStyle name="20% - Accent6 4 7 3 3 3" xfId="24162"/>
    <cellStyle name="20% - Accent6 4 7 3 4" xfId="24163"/>
    <cellStyle name="20% - Accent6 4 7 3 4 2" xfId="24164"/>
    <cellStyle name="20% - Accent6 4 7 3 5" xfId="24165"/>
    <cellStyle name="20% - Accent6 4 7 3 6" xfId="24166"/>
    <cellStyle name="20% - Accent6 4 7 4" xfId="24167"/>
    <cellStyle name="20% - Accent6 4 7 4 2" xfId="24168"/>
    <cellStyle name="20% - Accent6 4 7 4 2 2" xfId="24169"/>
    <cellStyle name="20% - Accent6 4 7 4 2 3" xfId="24170"/>
    <cellStyle name="20% - Accent6 4 7 4 3" xfId="24171"/>
    <cellStyle name="20% - Accent6 4 7 4 3 2" xfId="24172"/>
    <cellStyle name="20% - Accent6 4 7 4 4" xfId="24173"/>
    <cellStyle name="20% - Accent6 4 7 4 5" xfId="24174"/>
    <cellStyle name="20% - Accent6 4 7 5" xfId="24175"/>
    <cellStyle name="20% - Accent6 4 7 5 2" xfId="24176"/>
    <cellStyle name="20% - Accent6 4 7 5 3" xfId="24177"/>
    <cellStyle name="20% - Accent6 4 7 6" xfId="24178"/>
    <cellStyle name="20% - Accent6 4 7 6 2" xfId="24179"/>
    <cellStyle name="20% - Accent6 4 7 6 3" xfId="24180"/>
    <cellStyle name="20% - Accent6 4 7 7" xfId="24181"/>
    <cellStyle name="20% - Accent6 4 7 7 2" xfId="24182"/>
    <cellStyle name="20% - Accent6 4 7 8" xfId="24183"/>
    <cellStyle name="20% - Accent6 4 7 9" xfId="24184"/>
    <cellStyle name="20% - Accent6 4 8" xfId="24185"/>
    <cellStyle name="20% - Accent6 4 8 2" xfId="24186"/>
    <cellStyle name="20% - Accent6 4 8 2 2" xfId="24187"/>
    <cellStyle name="20% - Accent6 4 8 2 3" xfId="24188"/>
    <cellStyle name="20% - Accent6 4 8 3" xfId="24189"/>
    <cellStyle name="20% - Accent6 4 8 3 2" xfId="24190"/>
    <cellStyle name="20% - Accent6 4 8 3 3" xfId="24191"/>
    <cellStyle name="20% - Accent6 4 8 4" xfId="24192"/>
    <cellStyle name="20% - Accent6 4 8 4 2" xfId="24193"/>
    <cellStyle name="20% - Accent6 4 8 5" xfId="24194"/>
    <cellStyle name="20% - Accent6 4 8 6" xfId="24195"/>
    <cellStyle name="20% - Accent6 4 9" xfId="24196"/>
    <cellStyle name="20% - Accent6 4 9 2" xfId="24197"/>
    <cellStyle name="20% - Accent6 4 9 2 2" xfId="24198"/>
    <cellStyle name="20% - Accent6 4 9 2 3" xfId="24199"/>
    <cellStyle name="20% - Accent6 4 9 3" xfId="24200"/>
    <cellStyle name="20% - Accent6 4 9 3 2" xfId="24201"/>
    <cellStyle name="20% - Accent6 4 9 3 3" xfId="24202"/>
    <cellStyle name="20% - Accent6 4 9 4" xfId="24203"/>
    <cellStyle name="20% - Accent6 4 9 4 2" xfId="24204"/>
    <cellStyle name="20% - Accent6 4 9 5" xfId="24205"/>
    <cellStyle name="20% - Accent6 4 9 6" xfId="24206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" xfId="61987" builtinId="31" customBuiltin="1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7"/>
    <cellStyle name="40% - Accent1 4 10 2" xfId="24208"/>
    <cellStyle name="40% - Accent1 4 10 2 2" xfId="24209"/>
    <cellStyle name="40% - Accent1 4 10 2 3" xfId="24210"/>
    <cellStyle name="40% - Accent1 4 10 3" xfId="24211"/>
    <cellStyle name="40% - Accent1 4 10 3 2" xfId="24212"/>
    <cellStyle name="40% - Accent1 4 10 4" xfId="24213"/>
    <cellStyle name="40% - Accent1 4 10 5" xfId="24214"/>
    <cellStyle name="40% - Accent1 4 11" xfId="24215"/>
    <cellStyle name="40% - Accent1 4 11 2" xfId="24216"/>
    <cellStyle name="40% - Accent1 4 11 3" xfId="24217"/>
    <cellStyle name="40% - Accent1 4 12" xfId="24218"/>
    <cellStyle name="40% - Accent1 4 12 2" xfId="24219"/>
    <cellStyle name="40% - Accent1 4 12 3" xfId="24220"/>
    <cellStyle name="40% - Accent1 4 13" xfId="24221"/>
    <cellStyle name="40% - Accent1 4 13 2" xfId="24222"/>
    <cellStyle name="40% - Accent1 4 14" xfId="24223"/>
    <cellStyle name="40% - Accent1 4 15" xfId="24224"/>
    <cellStyle name="40% - Accent1 4 16" xfId="24225"/>
    <cellStyle name="40% - Accent1 4 2" xfId="1910"/>
    <cellStyle name="40% - Accent1 4 2 10" xfId="24226"/>
    <cellStyle name="40% - Accent1 4 2 10 2" xfId="24227"/>
    <cellStyle name="40% - Accent1 4 2 10 3" xfId="24228"/>
    <cellStyle name="40% - Accent1 4 2 11" xfId="24229"/>
    <cellStyle name="40% - Accent1 4 2 11 2" xfId="24230"/>
    <cellStyle name="40% - Accent1 4 2 11 3" xfId="24231"/>
    <cellStyle name="40% - Accent1 4 2 12" xfId="24232"/>
    <cellStyle name="40% - Accent1 4 2 12 2" xfId="24233"/>
    <cellStyle name="40% - Accent1 4 2 13" xfId="24234"/>
    <cellStyle name="40% - Accent1 4 2 14" xfId="24235"/>
    <cellStyle name="40% - Accent1 4 2 15" xfId="24236"/>
    <cellStyle name="40% - Accent1 4 2 2" xfId="1911"/>
    <cellStyle name="40% - Accent1 4 2 2 10" xfId="24237"/>
    <cellStyle name="40% - Accent1 4 2 2 10 2" xfId="24238"/>
    <cellStyle name="40% - Accent1 4 2 2 10 3" xfId="24239"/>
    <cellStyle name="40% - Accent1 4 2 2 11" xfId="24240"/>
    <cellStyle name="40% - Accent1 4 2 2 11 2" xfId="24241"/>
    <cellStyle name="40% - Accent1 4 2 2 12" xfId="24242"/>
    <cellStyle name="40% - Accent1 4 2 2 13" xfId="24243"/>
    <cellStyle name="40% - Accent1 4 2 2 2" xfId="1912"/>
    <cellStyle name="40% - Accent1 4 2 2 2 10" xfId="24244"/>
    <cellStyle name="40% - Accent1 4 2 2 2 10 2" xfId="24245"/>
    <cellStyle name="40% - Accent1 4 2 2 2 11" xfId="24246"/>
    <cellStyle name="40% - Accent1 4 2 2 2 12" xfId="24247"/>
    <cellStyle name="40% - Accent1 4 2 2 2 2" xfId="1913"/>
    <cellStyle name="40% - Accent1 4 2 2 2 2 10" xfId="24248"/>
    <cellStyle name="40% - Accent1 4 2 2 2 2 2" xfId="1914"/>
    <cellStyle name="40% - Accent1 4 2 2 2 2 2 2" xfId="24249"/>
    <cellStyle name="40% - Accent1 4 2 2 2 2 2 2 2" xfId="24250"/>
    <cellStyle name="40% - Accent1 4 2 2 2 2 2 2 2 2" xfId="24251"/>
    <cellStyle name="40% - Accent1 4 2 2 2 2 2 2 2 3" xfId="24252"/>
    <cellStyle name="40% - Accent1 4 2 2 2 2 2 2 3" xfId="24253"/>
    <cellStyle name="40% - Accent1 4 2 2 2 2 2 2 3 2" xfId="24254"/>
    <cellStyle name="40% - Accent1 4 2 2 2 2 2 2 3 3" xfId="24255"/>
    <cellStyle name="40% - Accent1 4 2 2 2 2 2 2 4" xfId="24256"/>
    <cellStyle name="40% - Accent1 4 2 2 2 2 2 2 4 2" xfId="24257"/>
    <cellStyle name="40% - Accent1 4 2 2 2 2 2 2 5" xfId="24258"/>
    <cellStyle name="40% - Accent1 4 2 2 2 2 2 2 6" xfId="24259"/>
    <cellStyle name="40% - Accent1 4 2 2 2 2 2 3" xfId="24260"/>
    <cellStyle name="40% - Accent1 4 2 2 2 2 2 3 2" xfId="24261"/>
    <cellStyle name="40% - Accent1 4 2 2 2 2 2 3 2 2" xfId="24262"/>
    <cellStyle name="40% - Accent1 4 2 2 2 2 2 3 2 3" xfId="24263"/>
    <cellStyle name="40% - Accent1 4 2 2 2 2 2 3 3" xfId="24264"/>
    <cellStyle name="40% - Accent1 4 2 2 2 2 2 3 3 2" xfId="24265"/>
    <cellStyle name="40% - Accent1 4 2 2 2 2 2 3 3 3" xfId="24266"/>
    <cellStyle name="40% - Accent1 4 2 2 2 2 2 3 4" xfId="24267"/>
    <cellStyle name="40% - Accent1 4 2 2 2 2 2 3 4 2" xfId="24268"/>
    <cellStyle name="40% - Accent1 4 2 2 2 2 2 3 5" xfId="24269"/>
    <cellStyle name="40% - Accent1 4 2 2 2 2 2 3 6" xfId="24270"/>
    <cellStyle name="40% - Accent1 4 2 2 2 2 2 4" xfId="24271"/>
    <cellStyle name="40% - Accent1 4 2 2 2 2 2 4 2" xfId="24272"/>
    <cellStyle name="40% - Accent1 4 2 2 2 2 2 4 2 2" xfId="24273"/>
    <cellStyle name="40% - Accent1 4 2 2 2 2 2 4 2 3" xfId="24274"/>
    <cellStyle name="40% - Accent1 4 2 2 2 2 2 4 3" xfId="24275"/>
    <cellStyle name="40% - Accent1 4 2 2 2 2 2 4 3 2" xfId="24276"/>
    <cellStyle name="40% - Accent1 4 2 2 2 2 2 4 4" xfId="24277"/>
    <cellStyle name="40% - Accent1 4 2 2 2 2 2 4 5" xfId="24278"/>
    <cellStyle name="40% - Accent1 4 2 2 2 2 2 5" xfId="24279"/>
    <cellStyle name="40% - Accent1 4 2 2 2 2 2 5 2" xfId="24280"/>
    <cellStyle name="40% - Accent1 4 2 2 2 2 2 5 3" xfId="24281"/>
    <cellStyle name="40% - Accent1 4 2 2 2 2 2 6" xfId="24282"/>
    <cellStyle name="40% - Accent1 4 2 2 2 2 2 6 2" xfId="24283"/>
    <cellStyle name="40% - Accent1 4 2 2 2 2 2 6 3" xfId="24284"/>
    <cellStyle name="40% - Accent1 4 2 2 2 2 2 7" xfId="24285"/>
    <cellStyle name="40% - Accent1 4 2 2 2 2 2 7 2" xfId="24286"/>
    <cellStyle name="40% - Accent1 4 2 2 2 2 2 8" xfId="24287"/>
    <cellStyle name="40% - Accent1 4 2 2 2 2 2 9" xfId="24288"/>
    <cellStyle name="40% - Accent1 4 2 2 2 2 3" xfId="24289"/>
    <cellStyle name="40% - Accent1 4 2 2 2 2 3 2" xfId="24290"/>
    <cellStyle name="40% - Accent1 4 2 2 2 2 3 2 2" xfId="24291"/>
    <cellStyle name="40% - Accent1 4 2 2 2 2 3 2 3" xfId="24292"/>
    <cellStyle name="40% - Accent1 4 2 2 2 2 3 3" xfId="24293"/>
    <cellStyle name="40% - Accent1 4 2 2 2 2 3 3 2" xfId="24294"/>
    <cellStyle name="40% - Accent1 4 2 2 2 2 3 3 3" xfId="24295"/>
    <cellStyle name="40% - Accent1 4 2 2 2 2 3 4" xfId="24296"/>
    <cellStyle name="40% - Accent1 4 2 2 2 2 3 4 2" xfId="24297"/>
    <cellStyle name="40% - Accent1 4 2 2 2 2 3 5" xfId="24298"/>
    <cellStyle name="40% - Accent1 4 2 2 2 2 3 6" xfId="24299"/>
    <cellStyle name="40% - Accent1 4 2 2 2 2 4" xfId="24300"/>
    <cellStyle name="40% - Accent1 4 2 2 2 2 4 2" xfId="24301"/>
    <cellStyle name="40% - Accent1 4 2 2 2 2 4 2 2" xfId="24302"/>
    <cellStyle name="40% - Accent1 4 2 2 2 2 4 2 3" xfId="24303"/>
    <cellStyle name="40% - Accent1 4 2 2 2 2 4 3" xfId="24304"/>
    <cellStyle name="40% - Accent1 4 2 2 2 2 4 3 2" xfId="24305"/>
    <cellStyle name="40% - Accent1 4 2 2 2 2 4 3 3" xfId="24306"/>
    <cellStyle name="40% - Accent1 4 2 2 2 2 4 4" xfId="24307"/>
    <cellStyle name="40% - Accent1 4 2 2 2 2 4 4 2" xfId="24308"/>
    <cellStyle name="40% - Accent1 4 2 2 2 2 4 5" xfId="24309"/>
    <cellStyle name="40% - Accent1 4 2 2 2 2 4 6" xfId="24310"/>
    <cellStyle name="40% - Accent1 4 2 2 2 2 5" xfId="24311"/>
    <cellStyle name="40% - Accent1 4 2 2 2 2 5 2" xfId="24312"/>
    <cellStyle name="40% - Accent1 4 2 2 2 2 5 2 2" xfId="24313"/>
    <cellStyle name="40% - Accent1 4 2 2 2 2 5 2 3" xfId="24314"/>
    <cellStyle name="40% - Accent1 4 2 2 2 2 5 3" xfId="24315"/>
    <cellStyle name="40% - Accent1 4 2 2 2 2 5 3 2" xfId="24316"/>
    <cellStyle name="40% - Accent1 4 2 2 2 2 5 4" xfId="24317"/>
    <cellStyle name="40% - Accent1 4 2 2 2 2 5 5" xfId="24318"/>
    <cellStyle name="40% - Accent1 4 2 2 2 2 6" xfId="24319"/>
    <cellStyle name="40% - Accent1 4 2 2 2 2 6 2" xfId="24320"/>
    <cellStyle name="40% - Accent1 4 2 2 2 2 6 3" xfId="24321"/>
    <cellStyle name="40% - Accent1 4 2 2 2 2 7" xfId="24322"/>
    <cellStyle name="40% - Accent1 4 2 2 2 2 7 2" xfId="24323"/>
    <cellStyle name="40% - Accent1 4 2 2 2 2 7 3" xfId="24324"/>
    <cellStyle name="40% - Accent1 4 2 2 2 2 8" xfId="24325"/>
    <cellStyle name="40% - Accent1 4 2 2 2 2 8 2" xfId="24326"/>
    <cellStyle name="40% - Accent1 4 2 2 2 2 9" xfId="24327"/>
    <cellStyle name="40% - Accent1 4 2 2 2 3" xfId="1915"/>
    <cellStyle name="40% - Accent1 4 2 2 2 3 2" xfId="24328"/>
    <cellStyle name="40% - Accent1 4 2 2 2 3 2 2" xfId="24329"/>
    <cellStyle name="40% - Accent1 4 2 2 2 3 2 2 2" xfId="24330"/>
    <cellStyle name="40% - Accent1 4 2 2 2 3 2 2 3" xfId="24331"/>
    <cellStyle name="40% - Accent1 4 2 2 2 3 2 3" xfId="24332"/>
    <cellStyle name="40% - Accent1 4 2 2 2 3 2 3 2" xfId="24333"/>
    <cellStyle name="40% - Accent1 4 2 2 2 3 2 3 3" xfId="24334"/>
    <cellStyle name="40% - Accent1 4 2 2 2 3 2 4" xfId="24335"/>
    <cellStyle name="40% - Accent1 4 2 2 2 3 2 4 2" xfId="24336"/>
    <cellStyle name="40% - Accent1 4 2 2 2 3 2 5" xfId="24337"/>
    <cellStyle name="40% - Accent1 4 2 2 2 3 2 6" xfId="24338"/>
    <cellStyle name="40% - Accent1 4 2 2 2 3 3" xfId="24339"/>
    <cellStyle name="40% - Accent1 4 2 2 2 3 3 2" xfId="24340"/>
    <cellStyle name="40% - Accent1 4 2 2 2 3 3 2 2" xfId="24341"/>
    <cellStyle name="40% - Accent1 4 2 2 2 3 3 2 3" xfId="24342"/>
    <cellStyle name="40% - Accent1 4 2 2 2 3 3 3" xfId="24343"/>
    <cellStyle name="40% - Accent1 4 2 2 2 3 3 3 2" xfId="24344"/>
    <cellStyle name="40% - Accent1 4 2 2 2 3 3 3 3" xfId="24345"/>
    <cellStyle name="40% - Accent1 4 2 2 2 3 3 4" xfId="24346"/>
    <cellStyle name="40% - Accent1 4 2 2 2 3 3 4 2" xfId="24347"/>
    <cellStyle name="40% - Accent1 4 2 2 2 3 3 5" xfId="24348"/>
    <cellStyle name="40% - Accent1 4 2 2 2 3 3 6" xfId="24349"/>
    <cellStyle name="40% - Accent1 4 2 2 2 3 4" xfId="24350"/>
    <cellStyle name="40% - Accent1 4 2 2 2 3 4 2" xfId="24351"/>
    <cellStyle name="40% - Accent1 4 2 2 2 3 4 2 2" xfId="24352"/>
    <cellStyle name="40% - Accent1 4 2 2 2 3 4 2 3" xfId="24353"/>
    <cellStyle name="40% - Accent1 4 2 2 2 3 4 3" xfId="24354"/>
    <cellStyle name="40% - Accent1 4 2 2 2 3 4 3 2" xfId="24355"/>
    <cellStyle name="40% - Accent1 4 2 2 2 3 4 4" xfId="24356"/>
    <cellStyle name="40% - Accent1 4 2 2 2 3 4 5" xfId="24357"/>
    <cellStyle name="40% - Accent1 4 2 2 2 3 5" xfId="24358"/>
    <cellStyle name="40% - Accent1 4 2 2 2 3 5 2" xfId="24359"/>
    <cellStyle name="40% - Accent1 4 2 2 2 3 5 3" xfId="24360"/>
    <cellStyle name="40% - Accent1 4 2 2 2 3 6" xfId="24361"/>
    <cellStyle name="40% - Accent1 4 2 2 2 3 6 2" xfId="24362"/>
    <cellStyle name="40% - Accent1 4 2 2 2 3 6 3" xfId="24363"/>
    <cellStyle name="40% - Accent1 4 2 2 2 3 7" xfId="24364"/>
    <cellStyle name="40% - Accent1 4 2 2 2 3 7 2" xfId="24365"/>
    <cellStyle name="40% - Accent1 4 2 2 2 3 8" xfId="24366"/>
    <cellStyle name="40% - Accent1 4 2 2 2 3 9" xfId="24367"/>
    <cellStyle name="40% - Accent1 4 2 2 2 4" xfId="24368"/>
    <cellStyle name="40% - Accent1 4 2 2 2 4 2" xfId="24369"/>
    <cellStyle name="40% - Accent1 4 2 2 2 4 2 2" xfId="24370"/>
    <cellStyle name="40% - Accent1 4 2 2 2 4 2 2 2" xfId="24371"/>
    <cellStyle name="40% - Accent1 4 2 2 2 4 2 2 3" xfId="24372"/>
    <cellStyle name="40% - Accent1 4 2 2 2 4 2 3" xfId="24373"/>
    <cellStyle name="40% - Accent1 4 2 2 2 4 2 3 2" xfId="24374"/>
    <cellStyle name="40% - Accent1 4 2 2 2 4 2 3 3" xfId="24375"/>
    <cellStyle name="40% - Accent1 4 2 2 2 4 2 4" xfId="24376"/>
    <cellStyle name="40% - Accent1 4 2 2 2 4 2 4 2" xfId="24377"/>
    <cellStyle name="40% - Accent1 4 2 2 2 4 2 5" xfId="24378"/>
    <cellStyle name="40% - Accent1 4 2 2 2 4 2 6" xfId="24379"/>
    <cellStyle name="40% - Accent1 4 2 2 2 4 3" xfId="24380"/>
    <cellStyle name="40% - Accent1 4 2 2 2 4 3 2" xfId="24381"/>
    <cellStyle name="40% - Accent1 4 2 2 2 4 3 2 2" xfId="24382"/>
    <cellStyle name="40% - Accent1 4 2 2 2 4 3 2 3" xfId="24383"/>
    <cellStyle name="40% - Accent1 4 2 2 2 4 3 3" xfId="24384"/>
    <cellStyle name="40% - Accent1 4 2 2 2 4 3 3 2" xfId="24385"/>
    <cellStyle name="40% - Accent1 4 2 2 2 4 3 3 3" xfId="24386"/>
    <cellStyle name="40% - Accent1 4 2 2 2 4 3 4" xfId="24387"/>
    <cellStyle name="40% - Accent1 4 2 2 2 4 3 4 2" xfId="24388"/>
    <cellStyle name="40% - Accent1 4 2 2 2 4 3 5" xfId="24389"/>
    <cellStyle name="40% - Accent1 4 2 2 2 4 3 6" xfId="24390"/>
    <cellStyle name="40% - Accent1 4 2 2 2 4 4" xfId="24391"/>
    <cellStyle name="40% - Accent1 4 2 2 2 4 4 2" xfId="24392"/>
    <cellStyle name="40% - Accent1 4 2 2 2 4 4 2 2" xfId="24393"/>
    <cellStyle name="40% - Accent1 4 2 2 2 4 4 2 3" xfId="24394"/>
    <cellStyle name="40% - Accent1 4 2 2 2 4 4 3" xfId="24395"/>
    <cellStyle name="40% - Accent1 4 2 2 2 4 4 3 2" xfId="24396"/>
    <cellStyle name="40% - Accent1 4 2 2 2 4 4 4" xfId="24397"/>
    <cellStyle name="40% - Accent1 4 2 2 2 4 4 5" xfId="24398"/>
    <cellStyle name="40% - Accent1 4 2 2 2 4 5" xfId="24399"/>
    <cellStyle name="40% - Accent1 4 2 2 2 4 5 2" xfId="24400"/>
    <cellStyle name="40% - Accent1 4 2 2 2 4 5 3" xfId="24401"/>
    <cellStyle name="40% - Accent1 4 2 2 2 4 6" xfId="24402"/>
    <cellStyle name="40% - Accent1 4 2 2 2 4 6 2" xfId="24403"/>
    <cellStyle name="40% - Accent1 4 2 2 2 4 6 3" xfId="24404"/>
    <cellStyle name="40% - Accent1 4 2 2 2 4 7" xfId="24405"/>
    <cellStyle name="40% - Accent1 4 2 2 2 4 7 2" xfId="24406"/>
    <cellStyle name="40% - Accent1 4 2 2 2 4 8" xfId="24407"/>
    <cellStyle name="40% - Accent1 4 2 2 2 4 9" xfId="24408"/>
    <cellStyle name="40% - Accent1 4 2 2 2 5" xfId="24409"/>
    <cellStyle name="40% - Accent1 4 2 2 2 5 2" xfId="24410"/>
    <cellStyle name="40% - Accent1 4 2 2 2 5 2 2" xfId="24411"/>
    <cellStyle name="40% - Accent1 4 2 2 2 5 2 3" xfId="24412"/>
    <cellStyle name="40% - Accent1 4 2 2 2 5 3" xfId="24413"/>
    <cellStyle name="40% - Accent1 4 2 2 2 5 3 2" xfId="24414"/>
    <cellStyle name="40% - Accent1 4 2 2 2 5 3 3" xfId="24415"/>
    <cellStyle name="40% - Accent1 4 2 2 2 5 4" xfId="24416"/>
    <cellStyle name="40% - Accent1 4 2 2 2 5 4 2" xfId="24417"/>
    <cellStyle name="40% - Accent1 4 2 2 2 5 5" xfId="24418"/>
    <cellStyle name="40% - Accent1 4 2 2 2 5 6" xfId="24419"/>
    <cellStyle name="40% - Accent1 4 2 2 2 6" xfId="24420"/>
    <cellStyle name="40% - Accent1 4 2 2 2 6 2" xfId="24421"/>
    <cellStyle name="40% - Accent1 4 2 2 2 6 2 2" xfId="24422"/>
    <cellStyle name="40% - Accent1 4 2 2 2 6 2 3" xfId="24423"/>
    <cellStyle name="40% - Accent1 4 2 2 2 6 3" xfId="24424"/>
    <cellStyle name="40% - Accent1 4 2 2 2 6 3 2" xfId="24425"/>
    <cellStyle name="40% - Accent1 4 2 2 2 6 3 3" xfId="24426"/>
    <cellStyle name="40% - Accent1 4 2 2 2 6 4" xfId="24427"/>
    <cellStyle name="40% - Accent1 4 2 2 2 6 4 2" xfId="24428"/>
    <cellStyle name="40% - Accent1 4 2 2 2 6 5" xfId="24429"/>
    <cellStyle name="40% - Accent1 4 2 2 2 6 6" xfId="24430"/>
    <cellStyle name="40% - Accent1 4 2 2 2 7" xfId="24431"/>
    <cellStyle name="40% - Accent1 4 2 2 2 7 2" xfId="24432"/>
    <cellStyle name="40% - Accent1 4 2 2 2 7 2 2" xfId="24433"/>
    <cellStyle name="40% - Accent1 4 2 2 2 7 2 3" xfId="24434"/>
    <cellStyle name="40% - Accent1 4 2 2 2 7 3" xfId="24435"/>
    <cellStyle name="40% - Accent1 4 2 2 2 7 3 2" xfId="24436"/>
    <cellStyle name="40% - Accent1 4 2 2 2 7 4" xfId="24437"/>
    <cellStyle name="40% - Accent1 4 2 2 2 7 5" xfId="24438"/>
    <cellStyle name="40% - Accent1 4 2 2 2 8" xfId="24439"/>
    <cellStyle name="40% - Accent1 4 2 2 2 8 2" xfId="24440"/>
    <cellStyle name="40% - Accent1 4 2 2 2 8 3" xfId="24441"/>
    <cellStyle name="40% - Accent1 4 2 2 2 9" xfId="24442"/>
    <cellStyle name="40% - Accent1 4 2 2 2 9 2" xfId="24443"/>
    <cellStyle name="40% - Accent1 4 2 2 2 9 3" xfId="24444"/>
    <cellStyle name="40% - Accent1 4 2 2 3" xfId="1916"/>
    <cellStyle name="40% - Accent1 4 2 2 3 10" xfId="24445"/>
    <cellStyle name="40% - Accent1 4 2 2 3 2" xfId="1917"/>
    <cellStyle name="40% - Accent1 4 2 2 3 2 2" xfId="24446"/>
    <cellStyle name="40% - Accent1 4 2 2 3 2 2 2" xfId="24447"/>
    <cellStyle name="40% - Accent1 4 2 2 3 2 2 2 2" xfId="24448"/>
    <cellStyle name="40% - Accent1 4 2 2 3 2 2 2 3" xfId="24449"/>
    <cellStyle name="40% - Accent1 4 2 2 3 2 2 3" xfId="24450"/>
    <cellStyle name="40% - Accent1 4 2 2 3 2 2 3 2" xfId="24451"/>
    <cellStyle name="40% - Accent1 4 2 2 3 2 2 3 3" xfId="24452"/>
    <cellStyle name="40% - Accent1 4 2 2 3 2 2 4" xfId="24453"/>
    <cellStyle name="40% - Accent1 4 2 2 3 2 2 4 2" xfId="24454"/>
    <cellStyle name="40% - Accent1 4 2 2 3 2 2 5" xfId="24455"/>
    <cellStyle name="40% - Accent1 4 2 2 3 2 2 6" xfId="24456"/>
    <cellStyle name="40% - Accent1 4 2 2 3 2 3" xfId="24457"/>
    <cellStyle name="40% - Accent1 4 2 2 3 2 3 2" xfId="24458"/>
    <cellStyle name="40% - Accent1 4 2 2 3 2 3 2 2" xfId="24459"/>
    <cellStyle name="40% - Accent1 4 2 2 3 2 3 2 3" xfId="24460"/>
    <cellStyle name="40% - Accent1 4 2 2 3 2 3 3" xfId="24461"/>
    <cellStyle name="40% - Accent1 4 2 2 3 2 3 3 2" xfId="24462"/>
    <cellStyle name="40% - Accent1 4 2 2 3 2 3 3 3" xfId="24463"/>
    <cellStyle name="40% - Accent1 4 2 2 3 2 3 4" xfId="24464"/>
    <cellStyle name="40% - Accent1 4 2 2 3 2 3 4 2" xfId="24465"/>
    <cellStyle name="40% - Accent1 4 2 2 3 2 3 5" xfId="24466"/>
    <cellStyle name="40% - Accent1 4 2 2 3 2 3 6" xfId="24467"/>
    <cellStyle name="40% - Accent1 4 2 2 3 2 4" xfId="24468"/>
    <cellStyle name="40% - Accent1 4 2 2 3 2 4 2" xfId="24469"/>
    <cellStyle name="40% - Accent1 4 2 2 3 2 4 2 2" xfId="24470"/>
    <cellStyle name="40% - Accent1 4 2 2 3 2 4 2 3" xfId="24471"/>
    <cellStyle name="40% - Accent1 4 2 2 3 2 4 3" xfId="24472"/>
    <cellStyle name="40% - Accent1 4 2 2 3 2 4 3 2" xfId="24473"/>
    <cellStyle name="40% - Accent1 4 2 2 3 2 4 4" xfId="24474"/>
    <cellStyle name="40% - Accent1 4 2 2 3 2 4 5" xfId="24475"/>
    <cellStyle name="40% - Accent1 4 2 2 3 2 5" xfId="24476"/>
    <cellStyle name="40% - Accent1 4 2 2 3 2 5 2" xfId="24477"/>
    <cellStyle name="40% - Accent1 4 2 2 3 2 5 3" xfId="24478"/>
    <cellStyle name="40% - Accent1 4 2 2 3 2 6" xfId="24479"/>
    <cellStyle name="40% - Accent1 4 2 2 3 2 6 2" xfId="24480"/>
    <cellStyle name="40% - Accent1 4 2 2 3 2 6 3" xfId="24481"/>
    <cellStyle name="40% - Accent1 4 2 2 3 2 7" xfId="24482"/>
    <cellStyle name="40% - Accent1 4 2 2 3 2 7 2" xfId="24483"/>
    <cellStyle name="40% - Accent1 4 2 2 3 2 8" xfId="24484"/>
    <cellStyle name="40% - Accent1 4 2 2 3 2 9" xfId="24485"/>
    <cellStyle name="40% - Accent1 4 2 2 3 3" xfId="24486"/>
    <cellStyle name="40% - Accent1 4 2 2 3 3 2" xfId="24487"/>
    <cellStyle name="40% - Accent1 4 2 2 3 3 2 2" xfId="24488"/>
    <cellStyle name="40% - Accent1 4 2 2 3 3 2 3" xfId="24489"/>
    <cellStyle name="40% - Accent1 4 2 2 3 3 3" xfId="24490"/>
    <cellStyle name="40% - Accent1 4 2 2 3 3 3 2" xfId="24491"/>
    <cellStyle name="40% - Accent1 4 2 2 3 3 3 3" xfId="24492"/>
    <cellStyle name="40% - Accent1 4 2 2 3 3 4" xfId="24493"/>
    <cellStyle name="40% - Accent1 4 2 2 3 3 4 2" xfId="24494"/>
    <cellStyle name="40% - Accent1 4 2 2 3 3 5" xfId="24495"/>
    <cellStyle name="40% - Accent1 4 2 2 3 3 6" xfId="24496"/>
    <cellStyle name="40% - Accent1 4 2 2 3 4" xfId="24497"/>
    <cellStyle name="40% - Accent1 4 2 2 3 4 2" xfId="24498"/>
    <cellStyle name="40% - Accent1 4 2 2 3 4 2 2" xfId="24499"/>
    <cellStyle name="40% - Accent1 4 2 2 3 4 2 3" xfId="24500"/>
    <cellStyle name="40% - Accent1 4 2 2 3 4 3" xfId="24501"/>
    <cellStyle name="40% - Accent1 4 2 2 3 4 3 2" xfId="24502"/>
    <cellStyle name="40% - Accent1 4 2 2 3 4 3 3" xfId="24503"/>
    <cellStyle name="40% - Accent1 4 2 2 3 4 4" xfId="24504"/>
    <cellStyle name="40% - Accent1 4 2 2 3 4 4 2" xfId="24505"/>
    <cellStyle name="40% - Accent1 4 2 2 3 4 5" xfId="24506"/>
    <cellStyle name="40% - Accent1 4 2 2 3 4 6" xfId="24507"/>
    <cellStyle name="40% - Accent1 4 2 2 3 5" xfId="24508"/>
    <cellStyle name="40% - Accent1 4 2 2 3 5 2" xfId="24509"/>
    <cellStyle name="40% - Accent1 4 2 2 3 5 2 2" xfId="24510"/>
    <cellStyle name="40% - Accent1 4 2 2 3 5 2 3" xfId="24511"/>
    <cellStyle name="40% - Accent1 4 2 2 3 5 3" xfId="24512"/>
    <cellStyle name="40% - Accent1 4 2 2 3 5 3 2" xfId="24513"/>
    <cellStyle name="40% - Accent1 4 2 2 3 5 4" xfId="24514"/>
    <cellStyle name="40% - Accent1 4 2 2 3 5 5" xfId="24515"/>
    <cellStyle name="40% - Accent1 4 2 2 3 6" xfId="24516"/>
    <cellStyle name="40% - Accent1 4 2 2 3 6 2" xfId="24517"/>
    <cellStyle name="40% - Accent1 4 2 2 3 6 3" xfId="24518"/>
    <cellStyle name="40% - Accent1 4 2 2 3 7" xfId="24519"/>
    <cellStyle name="40% - Accent1 4 2 2 3 7 2" xfId="24520"/>
    <cellStyle name="40% - Accent1 4 2 2 3 7 3" xfId="24521"/>
    <cellStyle name="40% - Accent1 4 2 2 3 8" xfId="24522"/>
    <cellStyle name="40% - Accent1 4 2 2 3 8 2" xfId="24523"/>
    <cellStyle name="40% - Accent1 4 2 2 3 9" xfId="24524"/>
    <cellStyle name="40% - Accent1 4 2 2 4" xfId="1918"/>
    <cellStyle name="40% - Accent1 4 2 2 4 2" xfId="24525"/>
    <cellStyle name="40% - Accent1 4 2 2 4 2 2" xfId="24526"/>
    <cellStyle name="40% - Accent1 4 2 2 4 2 2 2" xfId="24527"/>
    <cellStyle name="40% - Accent1 4 2 2 4 2 2 3" xfId="24528"/>
    <cellStyle name="40% - Accent1 4 2 2 4 2 3" xfId="24529"/>
    <cellStyle name="40% - Accent1 4 2 2 4 2 3 2" xfId="24530"/>
    <cellStyle name="40% - Accent1 4 2 2 4 2 3 3" xfId="24531"/>
    <cellStyle name="40% - Accent1 4 2 2 4 2 4" xfId="24532"/>
    <cellStyle name="40% - Accent1 4 2 2 4 2 4 2" xfId="24533"/>
    <cellStyle name="40% - Accent1 4 2 2 4 2 5" xfId="24534"/>
    <cellStyle name="40% - Accent1 4 2 2 4 2 6" xfId="24535"/>
    <cellStyle name="40% - Accent1 4 2 2 4 3" xfId="24536"/>
    <cellStyle name="40% - Accent1 4 2 2 4 3 2" xfId="24537"/>
    <cellStyle name="40% - Accent1 4 2 2 4 3 2 2" xfId="24538"/>
    <cellStyle name="40% - Accent1 4 2 2 4 3 2 3" xfId="24539"/>
    <cellStyle name="40% - Accent1 4 2 2 4 3 3" xfId="24540"/>
    <cellStyle name="40% - Accent1 4 2 2 4 3 3 2" xfId="24541"/>
    <cellStyle name="40% - Accent1 4 2 2 4 3 3 3" xfId="24542"/>
    <cellStyle name="40% - Accent1 4 2 2 4 3 4" xfId="24543"/>
    <cellStyle name="40% - Accent1 4 2 2 4 3 4 2" xfId="24544"/>
    <cellStyle name="40% - Accent1 4 2 2 4 3 5" xfId="24545"/>
    <cellStyle name="40% - Accent1 4 2 2 4 3 6" xfId="24546"/>
    <cellStyle name="40% - Accent1 4 2 2 4 4" xfId="24547"/>
    <cellStyle name="40% - Accent1 4 2 2 4 4 2" xfId="24548"/>
    <cellStyle name="40% - Accent1 4 2 2 4 4 2 2" xfId="24549"/>
    <cellStyle name="40% - Accent1 4 2 2 4 4 2 3" xfId="24550"/>
    <cellStyle name="40% - Accent1 4 2 2 4 4 3" xfId="24551"/>
    <cellStyle name="40% - Accent1 4 2 2 4 4 3 2" xfId="24552"/>
    <cellStyle name="40% - Accent1 4 2 2 4 4 4" xfId="24553"/>
    <cellStyle name="40% - Accent1 4 2 2 4 4 5" xfId="24554"/>
    <cellStyle name="40% - Accent1 4 2 2 4 5" xfId="24555"/>
    <cellStyle name="40% - Accent1 4 2 2 4 5 2" xfId="24556"/>
    <cellStyle name="40% - Accent1 4 2 2 4 5 3" xfId="24557"/>
    <cellStyle name="40% - Accent1 4 2 2 4 6" xfId="24558"/>
    <cellStyle name="40% - Accent1 4 2 2 4 6 2" xfId="24559"/>
    <cellStyle name="40% - Accent1 4 2 2 4 6 3" xfId="24560"/>
    <cellStyle name="40% - Accent1 4 2 2 4 7" xfId="24561"/>
    <cellStyle name="40% - Accent1 4 2 2 4 7 2" xfId="24562"/>
    <cellStyle name="40% - Accent1 4 2 2 4 8" xfId="24563"/>
    <cellStyle name="40% - Accent1 4 2 2 4 9" xfId="24564"/>
    <cellStyle name="40% - Accent1 4 2 2 5" xfId="24565"/>
    <cellStyle name="40% - Accent1 4 2 2 5 2" xfId="24566"/>
    <cellStyle name="40% - Accent1 4 2 2 5 2 2" xfId="24567"/>
    <cellStyle name="40% - Accent1 4 2 2 5 2 2 2" xfId="24568"/>
    <cellStyle name="40% - Accent1 4 2 2 5 2 2 3" xfId="24569"/>
    <cellStyle name="40% - Accent1 4 2 2 5 2 3" xfId="24570"/>
    <cellStyle name="40% - Accent1 4 2 2 5 2 3 2" xfId="24571"/>
    <cellStyle name="40% - Accent1 4 2 2 5 2 3 3" xfId="24572"/>
    <cellStyle name="40% - Accent1 4 2 2 5 2 4" xfId="24573"/>
    <cellStyle name="40% - Accent1 4 2 2 5 2 4 2" xfId="24574"/>
    <cellStyle name="40% - Accent1 4 2 2 5 2 5" xfId="24575"/>
    <cellStyle name="40% - Accent1 4 2 2 5 2 6" xfId="24576"/>
    <cellStyle name="40% - Accent1 4 2 2 5 3" xfId="24577"/>
    <cellStyle name="40% - Accent1 4 2 2 5 3 2" xfId="24578"/>
    <cellStyle name="40% - Accent1 4 2 2 5 3 2 2" xfId="24579"/>
    <cellStyle name="40% - Accent1 4 2 2 5 3 2 3" xfId="24580"/>
    <cellStyle name="40% - Accent1 4 2 2 5 3 3" xfId="24581"/>
    <cellStyle name="40% - Accent1 4 2 2 5 3 3 2" xfId="24582"/>
    <cellStyle name="40% - Accent1 4 2 2 5 3 3 3" xfId="24583"/>
    <cellStyle name="40% - Accent1 4 2 2 5 3 4" xfId="24584"/>
    <cellStyle name="40% - Accent1 4 2 2 5 3 4 2" xfId="24585"/>
    <cellStyle name="40% - Accent1 4 2 2 5 3 5" xfId="24586"/>
    <cellStyle name="40% - Accent1 4 2 2 5 3 6" xfId="24587"/>
    <cellStyle name="40% - Accent1 4 2 2 5 4" xfId="24588"/>
    <cellStyle name="40% - Accent1 4 2 2 5 4 2" xfId="24589"/>
    <cellStyle name="40% - Accent1 4 2 2 5 4 2 2" xfId="24590"/>
    <cellStyle name="40% - Accent1 4 2 2 5 4 2 3" xfId="24591"/>
    <cellStyle name="40% - Accent1 4 2 2 5 4 3" xfId="24592"/>
    <cellStyle name="40% - Accent1 4 2 2 5 4 3 2" xfId="24593"/>
    <cellStyle name="40% - Accent1 4 2 2 5 4 4" xfId="24594"/>
    <cellStyle name="40% - Accent1 4 2 2 5 4 5" xfId="24595"/>
    <cellStyle name="40% - Accent1 4 2 2 5 5" xfId="24596"/>
    <cellStyle name="40% - Accent1 4 2 2 5 5 2" xfId="24597"/>
    <cellStyle name="40% - Accent1 4 2 2 5 5 3" xfId="24598"/>
    <cellStyle name="40% - Accent1 4 2 2 5 6" xfId="24599"/>
    <cellStyle name="40% - Accent1 4 2 2 5 6 2" xfId="24600"/>
    <cellStyle name="40% - Accent1 4 2 2 5 6 3" xfId="24601"/>
    <cellStyle name="40% - Accent1 4 2 2 5 7" xfId="24602"/>
    <cellStyle name="40% - Accent1 4 2 2 5 7 2" xfId="24603"/>
    <cellStyle name="40% - Accent1 4 2 2 5 8" xfId="24604"/>
    <cellStyle name="40% - Accent1 4 2 2 5 9" xfId="24605"/>
    <cellStyle name="40% - Accent1 4 2 2 6" xfId="24606"/>
    <cellStyle name="40% - Accent1 4 2 2 6 2" xfId="24607"/>
    <cellStyle name="40% - Accent1 4 2 2 6 2 2" xfId="24608"/>
    <cellStyle name="40% - Accent1 4 2 2 6 2 3" xfId="24609"/>
    <cellStyle name="40% - Accent1 4 2 2 6 3" xfId="24610"/>
    <cellStyle name="40% - Accent1 4 2 2 6 3 2" xfId="24611"/>
    <cellStyle name="40% - Accent1 4 2 2 6 3 3" xfId="24612"/>
    <cellStyle name="40% - Accent1 4 2 2 6 4" xfId="24613"/>
    <cellStyle name="40% - Accent1 4 2 2 6 4 2" xfId="24614"/>
    <cellStyle name="40% - Accent1 4 2 2 6 5" xfId="24615"/>
    <cellStyle name="40% - Accent1 4 2 2 6 6" xfId="24616"/>
    <cellStyle name="40% - Accent1 4 2 2 7" xfId="24617"/>
    <cellStyle name="40% - Accent1 4 2 2 7 2" xfId="24618"/>
    <cellStyle name="40% - Accent1 4 2 2 7 2 2" xfId="24619"/>
    <cellStyle name="40% - Accent1 4 2 2 7 2 3" xfId="24620"/>
    <cellStyle name="40% - Accent1 4 2 2 7 3" xfId="24621"/>
    <cellStyle name="40% - Accent1 4 2 2 7 3 2" xfId="24622"/>
    <cellStyle name="40% - Accent1 4 2 2 7 3 3" xfId="24623"/>
    <cellStyle name="40% - Accent1 4 2 2 7 4" xfId="24624"/>
    <cellStyle name="40% - Accent1 4 2 2 7 4 2" xfId="24625"/>
    <cellStyle name="40% - Accent1 4 2 2 7 5" xfId="24626"/>
    <cellStyle name="40% - Accent1 4 2 2 7 6" xfId="24627"/>
    <cellStyle name="40% - Accent1 4 2 2 8" xfId="24628"/>
    <cellStyle name="40% - Accent1 4 2 2 8 2" xfId="24629"/>
    <cellStyle name="40% - Accent1 4 2 2 8 2 2" xfId="24630"/>
    <cellStyle name="40% - Accent1 4 2 2 8 2 3" xfId="24631"/>
    <cellStyle name="40% - Accent1 4 2 2 8 3" xfId="24632"/>
    <cellStyle name="40% - Accent1 4 2 2 8 3 2" xfId="24633"/>
    <cellStyle name="40% - Accent1 4 2 2 8 4" xfId="24634"/>
    <cellStyle name="40% - Accent1 4 2 2 8 5" xfId="24635"/>
    <cellStyle name="40% - Accent1 4 2 2 9" xfId="24636"/>
    <cellStyle name="40% - Accent1 4 2 2 9 2" xfId="24637"/>
    <cellStyle name="40% - Accent1 4 2 2 9 3" xfId="24638"/>
    <cellStyle name="40% - Accent1 4 2 3" xfId="1919"/>
    <cellStyle name="40% - Accent1 4 2 3 10" xfId="24639"/>
    <cellStyle name="40% - Accent1 4 2 3 10 2" xfId="24640"/>
    <cellStyle name="40% - Accent1 4 2 3 11" xfId="24641"/>
    <cellStyle name="40% - Accent1 4 2 3 12" xfId="24642"/>
    <cellStyle name="40% - Accent1 4 2 3 2" xfId="1920"/>
    <cellStyle name="40% - Accent1 4 2 3 2 10" xfId="24643"/>
    <cellStyle name="40% - Accent1 4 2 3 2 2" xfId="1921"/>
    <cellStyle name="40% - Accent1 4 2 3 2 2 2" xfId="24644"/>
    <cellStyle name="40% - Accent1 4 2 3 2 2 2 2" xfId="24645"/>
    <cellStyle name="40% - Accent1 4 2 3 2 2 2 2 2" xfId="24646"/>
    <cellStyle name="40% - Accent1 4 2 3 2 2 2 2 3" xfId="24647"/>
    <cellStyle name="40% - Accent1 4 2 3 2 2 2 3" xfId="24648"/>
    <cellStyle name="40% - Accent1 4 2 3 2 2 2 3 2" xfId="24649"/>
    <cellStyle name="40% - Accent1 4 2 3 2 2 2 3 3" xfId="24650"/>
    <cellStyle name="40% - Accent1 4 2 3 2 2 2 4" xfId="24651"/>
    <cellStyle name="40% - Accent1 4 2 3 2 2 2 4 2" xfId="24652"/>
    <cellStyle name="40% - Accent1 4 2 3 2 2 2 5" xfId="24653"/>
    <cellStyle name="40% - Accent1 4 2 3 2 2 2 6" xfId="24654"/>
    <cellStyle name="40% - Accent1 4 2 3 2 2 3" xfId="24655"/>
    <cellStyle name="40% - Accent1 4 2 3 2 2 3 2" xfId="24656"/>
    <cellStyle name="40% - Accent1 4 2 3 2 2 3 2 2" xfId="24657"/>
    <cellStyle name="40% - Accent1 4 2 3 2 2 3 2 3" xfId="24658"/>
    <cellStyle name="40% - Accent1 4 2 3 2 2 3 3" xfId="24659"/>
    <cellStyle name="40% - Accent1 4 2 3 2 2 3 3 2" xfId="24660"/>
    <cellStyle name="40% - Accent1 4 2 3 2 2 3 3 3" xfId="24661"/>
    <cellStyle name="40% - Accent1 4 2 3 2 2 3 4" xfId="24662"/>
    <cellStyle name="40% - Accent1 4 2 3 2 2 3 4 2" xfId="24663"/>
    <cellStyle name="40% - Accent1 4 2 3 2 2 3 5" xfId="24664"/>
    <cellStyle name="40% - Accent1 4 2 3 2 2 3 6" xfId="24665"/>
    <cellStyle name="40% - Accent1 4 2 3 2 2 4" xfId="24666"/>
    <cellStyle name="40% - Accent1 4 2 3 2 2 4 2" xfId="24667"/>
    <cellStyle name="40% - Accent1 4 2 3 2 2 4 2 2" xfId="24668"/>
    <cellStyle name="40% - Accent1 4 2 3 2 2 4 2 3" xfId="24669"/>
    <cellStyle name="40% - Accent1 4 2 3 2 2 4 3" xfId="24670"/>
    <cellStyle name="40% - Accent1 4 2 3 2 2 4 3 2" xfId="24671"/>
    <cellStyle name="40% - Accent1 4 2 3 2 2 4 4" xfId="24672"/>
    <cellStyle name="40% - Accent1 4 2 3 2 2 4 5" xfId="24673"/>
    <cellStyle name="40% - Accent1 4 2 3 2 2 5" xfId="24674"/>
    <cellStyle name="40% - Accent1 4 2 3 2 2 5 2" xfId="24675"/>
    <cellStyle name="40% - Accent1 4 2 3 2 2 5 3" xfId="24676"/>
    <cellStyle name="40% - Accent1 4 2 3 2 2 6" xfId="24677"/>
    <cellStyle name="40% - Accent1 4 2 3 2 2 6 2" xfId="24678"/>
    <cellStyle name="40% - Accent1 4 2 3 2 2 6 3" xfId="24679"/>
    <cellStyle name="40% - Accent1 4 2 3 2 2 7" xfId="24680"/>
    <cellStyle name="40% - Accent1 4 2 3 2 2 7 2" xfId="24681"/>
    <cellStyle name="40% - Accent1 4 2 3 2 2 8" xfId="24682"/>
    <cellStyle name="40% - Accent1 4 2 3 2 2 9" xfId="24683"/>
    <cellStyle name="40% - Accent1 4 2 3 2 3" xfId="24684"/>
    <cellStyle name="40% - Accent1 4 2 3 2 3 2" xfId="24685"/>
    <cellStyle name="40% - Accent1 4 2 3 2 3 2 2" xfId="24686"/>
    <cellStyle name="40% - Accent1 4 2 3 2 3 2 3" xfId="24687"/>
    <cellStyle name="40% - Accent1 4 2 3 2 3 3" xfId="24688"/>
    <cellStyle name="40% - Accent1 4 2 3 2 3 3 2" xfId="24689"/>
    <cellStyle name="40% - Accent1 4 2 3 2 3 3 3" xfId="24690"/>
    <cellStyle name="40% - Accent1 4 2 3 2 3 4" xfId="24691"/>
    <cellStyle name="40% - Accent1 4 2 3 2 3 4 2" xfId="24692"/>
    <cellStyle name="40% - Accent1 4 2 3 2 3 5" xfId="24693"/>
    <cellStyle name="40% - Accent1 4 2 3 2 3 6" xfId="24694"/>
    <cellStyle name="40% - Accent1 4 2 3 2 4" xfId="24695"/>
    <cellStyle name="40% - Accent1 4 2 3 2 4 2" xfId="24696"/>
    <cellStyle name="40% - Accent1 4 2 3 2 4 2 2" xfId="24697"/>
    <cellStyle name="40% - Accent1 4 2 3 2 4 2 3" xfId="24698"/>
    <cellStyle name="40% - Accent1 4 2 3 2 4 3" xfId="24699"/>
    <cellStyle name="40% - Accent1 4 2 3 2 4 3 2" xfId="24700"/>
    <cellStyle name="40% - Accent1 4 2 3 2 4 3 3" xfId="24701"/>
    <cellStyle name="40% - Accent1 4 2 3 2 4 4" xfId="24702"/>
    <cellStyle name="40% - Accent1 4 2 3 2 4 4 2" xfId="24703"/>
    <cellStyle name="40% - Accent1 4 2 3 2 4 5" xfId="24704"/>
    <cellStyle name="40% - Accent1 4 2 3 2 4 6" xfId="24705"/>
    <cellStyle name="40% - Accent1 4 2 3 2 5" xfId="24706"/>
    <cellStyle name="40% - Accent1 4 2 3 2 5 2" xfId="24707"/>
    <cellStyle name="40% - Accent1 4 2 3 2 5 2 2" xfId="24708"/>
    <cellStyle name="40% - Accent1 4 2 3 2 5 2 3" xfId="24709"/>
    <cellStyle name="40% - Accent1 4 2 3 2 5 3" xfId="24710"/>
    <cellStyle name="40% - Accent1 4 2 3 2 5 3 2" xfId="24711"/>
    <cellStyle name="40% - Accent1 4 2 3 2 5 4" xfId="24712"/>
    <cellStyle name="40% - Accent1 4 2 3 2 5 5" xfId="24713"/>
    <cellStyle name="40% - Accent1 4 2 3 2 6" xfId="24714"/>
    <cellStyle name="40% - Accent1 4 2 3 2 6 2" xfId="24715"/>
    <cellStyle name="40% - Accent1 4 2 3 2 6 3" xfId="24716"/>
    <cellStyle name="40% - Accent1 4 2 3 2 7" xfId="24717"/>
    <cellStyle name="40% - Accent1 4 2 3 2 7 2" xfId="24718"/>
    <cellStyle name="40% - Accent1 4 2 3 2 7 3" xfId="24719"/>
    <cellStyle name="40% - Accent1 4 2 3 2 8" xfId="24720"/>
    <cellStyle name="40% - Accent1 4 2 3 2 8 2" xfId="24721"/>
    <cellStyle name="40% - Accent1 4 2 3 2 9" xfId="24722"/>
    <cellStyle name="40% - Accent1 4 2 3 3" xfId="1922"/>
    <cellStyle name="40% - Accent1 4 2 3 3 2" xfId="24723"/>
    <cellStyle name="40% - Accent1 4 2 3 3 2 2" xfId="24724"/>
    <cellStyle name="40% - Accent1 4 2 3 3 2 2 2" xfId="24725"/>
    <cellStyle name="40% - Accent1 4 2 3 3 2 2 3" xfId="24726"/>
    <cellStyle name="40% - Accent1 4 2 3 3 2 3" xfId="24727"/>
    <cellStyle name="40% - Accent1 4 2 3 3 2 3 2" xfId="24728"/>
    <cellStyle name="40% - Accent1 4 2 3 3 2 3 3" xfId="24729"/>
    <cellStyle name="40% - Accent1 4 2 3 3 2 4" xfId="24730"/>
    <cellStyle name="40% - Accent1 4 2 3 3 2 4 2" xfId="24731"/>
    <cellStyle name="40% - Accent1 4 2 3 3 2 5" xfId="24732"/>
    <cellStyle name="40% - Accent1 4 2 3 3 2 6" xfId="24733"/>
    <cellStyle name="40% - Accent1 4 2 3 3 3" xfId="24734"/>
    <cellStyle name="40% - Accent1 4 2 3 3 3 2" xfId="24735"/>
    <cellStyle name="40% - Accent1 4 2 3 3 3 2 2" xfId="24736"/>
    <cellStyle name="40% - Accent1 4 2 3 3 3 2 3" xfId="24737"/>
    <cellStyle name="40% - Accent1 4 2 3 3 3 3" xfId="24738"/>
    <cellStyle name="40% - Accent1 4 2 3 3 3 3 2" xfId="24739"/>
    <cellStyle name="40% - Accent1 4 2 3 3 3 3 3" xfId="24740"/>
    <cellStyle name="40% - Accent1 4 2 3 3 3 4" xfId="24741"/>
    <cellStyle name="40% - Accent1 4 2 3 3 3 4 2" xfId="24742"/>
    <cellStyle name="40% - Accent1 4 2 3 3 3 5" xfId="24743"/>
    <cellStyle name="40% - Accent1 4 2 3 3 3 6" xfId="24744"/>
    <cellStyle name="40% - Accent1 4 2 3 3 4" xfId="24745"/>
    <cellStyle name="40% - Accent1 4 2 3 3 4 2" xfId="24746"/>
    <cellStyle name="40% - Accent1 4 2 3 3 4 2 2" xfId="24747"/>
    <cellStyle name="40% - Accent1 4 2 3 3 4 2 3" xfId="24748"/>
    <cellStyle name="40% - Accent1 4 2 3 3 4 3" xfId="24749"/>
    <cellStyle name="40% - Accent1 4 2 3 3 4 3 2" xfId="24750"/>
    <cellStyle name="40% - Accent1 4 2 3 3 4 4" xfId="24751"/>
    <cellStyle name="40% - Accent1 4 2 3 3 4 5" xfId="24752"/>
    <cellStyle name="40% - Accent1 4 2 3 3 5" xfId="24753"/>
    <cellStyle name="40% - Accent1 4 2 3 3 5 2" xfId="24754"/>
    <cellStyle name="40% - Accent1 4 2 3 3 5 3" xfId="24755"/>
    <cellStyle name="40% - Accent1 4 2 3 3 6" xfId="24756"/>
    <cellStyle name="40% - Accent1 4 2 3 3 6 2" xfId="24757"/>
    <cellStyle name="40% - Accent1 4 2 3 3 6 3" xfId="24758"/>
    <cellStyle name="40% - Accent1 4 2 3 3 7" xfId="24759"/>
    <cellStyle name="40% - Accent1 4 2 3 3 7 2" xfId="24760"/>
    <cellStyle name="40% - Accent1 4 2 3 3 8" xfId="24761"/>
    <cellStyle name="40% - Accent1 4 2 3 3 9" xfId="24762"/>
    <cellStyle name="40% - Accent1 4 2 3 4" xfId="24763"/>
    <cellStyle name="40% - Accent1 4 2 3 4 2" xfId="24764"/>
    <cellStyle name="40% - Accent1 4 2 3 4 2 2" xfId="24765"/>
    <cellStyle name="40% - Accent1 4 2 3 4 2 2 2" xfId="24766"/>
    <cellStyle name="40% - Accent1 4 2 3 4 2 2 3" xfId="24767"/>
    <cellStyle name="40% - Accent1 4 2 3 4 2 3" xfId="24768"/>
    <cellStyle name="40% - Accent1 4 2 3 4 2 3 2" xfId="24769"/>
    <cellStyle name="40% - Accent1 4 2 3 4 2 3 3" xfId="24770"/>
    <cellStyle name="40% - Accent1 4 2 3 4 2 4" xfId="24771"/>
    <cellStyle name="40% - Accent1 4 2 3 4 2 4 2" xfId="24772"/>
    <cellStyle name="40% - Accent1 4 2 3 4 2 5" xfId="24773"/>
    <cellStyle name="40% - Accent1 4 2 3 4 2 6" xfId="24774"/>
    <cellStyle name="40% - Accent1 4 2 3 4 3" xfId="24775"/>
    <cellStyle name="40% - Accent1 4 2 3 4 3 2" xfId="24776"/>
    <cellStyle name="40% - Accent1 4 2 3 4 3 2 2" xfId="24777"/>
    <cellStyle name="40% - Accent1 4 2 3 4 3 2 3" xfId="24778"/>
    <cellStyle name="40% - Accent1 4 2 3 4 3 3" xfId="24779"/>
    <cellStyle name="40% - Accent1 4 2 3 4 3 3 2" xfId="24780"/>
    <cellStyle name="40% - Accent1 4 2 3 4 3 3 3" xfId="24781"/>
    <cellStyle name="40% - Accent1 4 2 3 4 3 4" xfId="24782"/>
    <cellStyle name="40% - Accent1 4 2 3 4 3 4 2" xfId="24783"/>
    <cellStyle name="40% - Accent1 4 2 3 4 3 5" xfId="24784"/>
    <cellStyle name="40% - Accent1 4 2 3 4 3 6" xfId="24785"/>
    <cellStyle name="40% - Accent1 4 2 3 4 4" xfId="24786"/>
    <cellStyle name="40% - Accent1 4 2 3 4 4 2" xfId="24787"/>
    <cellStyle name="40% - Accent1 4 2 3 4 4 2 2" xfId="24788"/>
    <cellStyle name="40% - Accent1 4 2 3 4 4 2 3" xfId="24789"/>
    <cellStyle name="40% - Accent1 4 2 3 4 4 3" xfId="24790"/>
    <cellStyle name="40% - Accent1 4 2 3 4 4 3 2" xfId="24791"/>
    <cellStyle name="40% - Accent1 4 2 3 4 4 4" xfId="24792"/>
    <cellStyle name="40% - Accent1 4 2 3 4 4 5" xfId="24793"/>
    <cellStyle name="40% - Accent1 4 2 3 4 5" xfId="24794"/>
    <cellStyle name="40% - Accent1 4 2 3 4 5 2" xfId="24795"/>
    <cellStyle name="40% - Accent1 4 2 3 4 5 3" xfId="24796"/>
    <cellStyle name="40% - Accent1 4 2 3 4 6" xfId="24797"/>
    <cellStyle name="40% - Accent1 4 2 3 4 6 2" xfId="24798"/>
    <cellStyle name="40% - Accent1 4 2 3 4 6 3" xfId="24799"/>
    <cellStyle name="40% - Accent1 4 2 3 4 7" xfId="24800"/>
    <cellStyle name="40% - Accent1 4 2 3 4 7 2" xfId="24801"/>
    <cellStyle name="40% - Accent1 4 2 3 4 8" xfId="24802"/>
    <cellStyle name="40% - Accent1 4 2 3 4 9" xfId="24803"/>
    <cellStyle name="40% - Accent1 4 2 3 5" xfId="24804"/>
    <cellStyle name="40% - Accent1 4 2 3 5 2" xfId="24805"/>
    <cellStyle name="40% - Accent1 4 2 3 5 2 2" xfId="24806"/>
    <cellStyle name="40% - Accent1 4 2 3 5 2 3" xfId="24807"/>
    <cellStyle name="40% - Accent1 4 2 3 5 3" xfId="24808"/>
    <cellStyle name="40% - Accent1 4 2 3 5 3 2" xfId="24809"/>
    <cellStyle name="40% - Accent1 4 2 3 5 3 3" xfId="24810"/>
    <cellStyle name="40% - Accent1 4 2 3 5 4" xfId="24811"/>
    <cellStyle name="40% - Accent1 4 2 3 5 4 2" xfId="24812"/>
    <cellStyle name="40% - Accent1 4 2 3 5 5" xfId="24813"/>
    <cellStyle name="40% - Accent1 4 2 3 5 6" xfId="24814"/>
    <cellStyle name="40% - Accent1 4 2 3 6" xfId="24815"/>
    <cellStyle name="40% - Accent1 4 2 3 6 2" xfId="24816"/>
    <cellStyle name="40% - Accent1 4 2 3 6 2 2" xfId="24817"/>
    <cellStyle name="40% - Accent1 4 2 3 6 2 3" xfId="24818"/>
    <cellStyle name="40% - Accent1 4 2 3 6 3" xfId="24819"/>
    <cellStyle name="40% - Accent1 4 2 3 6 3 2" xfId="24820"/>
    <cellStyle name="40% - Accent1 4 2 3 6 3 3" xfId="24821"/>
    <cellStyle name="40% - Accent1 4 2 3 6 4" xfId="24822"/>
    <cellStyle name="40% - Accent1 4 2 3 6 4 2" xfId="24823"/>
    <cellStyle name="40% - Accent1 4 2 3 6 5" xfId="24824"/>
    <cellStyle name="40% - Accent1 4 2 3 6 6" xfId="24825"/>
    <cellStyle name="40% - Accent1 4 2 3 7" xfId="24826"/>
    <cellStyle name="40% - Accent1 4 2 3 7 2" xfId="24827"/>
    <cellStyle name="40% - Accent1 4 2 3 7 2 2" xfId="24828"/>
    <cellStyle name="40% - Accent1 4 2 3 7 2 3" xfId="24829"/>
    <cellStyle name="40% - Accent1 4 2 3 7 3" xfId="24830"/>
    <cellStyle name="40% - Accent1 4 2 3 7 3 2" xfId="24831"/>
    <cellStyle name="40% - Accent1 4 2 3 7 4" xfId="24832"/>
    <cellStyle name="40% - Accent1 4 2 3 7 5" xfId="24833"/>
    <cellStyle name="40% - Accent1 4 2 3 8" xfId="24834"/>
    <cellStyle name="40% - Accent1 4 2 3 8 2" xfId="24835"/>
    <cellStyle name="40% - Accent1 4 2 3 8 3" xfId="24836"/>
    <cellStyle name="40% - Accent1 4 2 3 9" xfId="24837"/>
    <cellStyle name="40% - Accent1 4 2 3 9 2" xfId="24838"/>
    <cellStyle name="40% - Accent1 4 2 3 9 3" xfId="24839"/>
    <cellStyle name="40% - Accent1 4 2 4" xfId="1923"/>
    <cellStyle name="40% - Accent1 4 2 4 10" xfId="24840"/>
    <cellStyle name="40% - Accent1 4 2 4 2" xfId="1924"/>
    <cellStyle name="40% - Accent1 4 2 4 2 2" xfId="24841"/>
    <cellStyle name="40% - Accent1 4 2 4 2 2 2" xfId="24842"/>
    <cellStyle name="40% - Accent1 4 2 4 2 2 2 2" xfId="24843"/>
    <cellStyle name="40% - Accent1 4 2 4 2 2 2 3" xfId="24844"/>
    <cellStyle name="40% - Accent1 4 2 4 2 2 3" xfId="24845"/>
    <cellStyle name="40% - Accent1 4 2 4 2 2 3 2" xfId="24846"/>
    <cellStyle name="40% - Accent1 4 2 4 2 2 3 3" xfId="24847"/>
    <cellStyle name="40% - Accent1 4 2 4 2 2 4" xfId="24848"/>
    <cellStyle name="40% - Accent1 4 2 4 2 2 4 2" xfId="24849"/>
    <cellStyle name="40% - Accent1 4 2 4 2 2 5" xfId="24850"/>
    <cellStyle name="40% - Accent1 4 2 4 2 2 6" xfId="24851"/>
    <cellStyle name="40% - Accent1 4 2 4 2 3" xfId="24852"/>
    <cellStyle name="40% - Accent1 4 2 4 2 3 2" xfId="24853"/>
    <cellStyle name="40% - Accent1 4 2 4 2 3 2 2" xfId="24854"/>
    <cellStyle name="40% - Accent1 4 2 4 2 3 2 3" xfId="24855"/>
    <cellStyle name="40% - Accent1 4 2 4 2 3 3" xfId="24856"/>
    <cellStyle name="40% - Accent1 4 2 4 2 3 3 2" xfId="24857"/>
    <cellStyle name="40% - Accent1 4 2 4 2 3 3 3" xfId="24858"/>
    <cellStyle name="40% - Accent1 4 2 4 2 3 4" xfId="24859"/>
    <cellStyle name="40% - Accent1 4 2 4 2 3 4 2" xfId="24860"/>
    <cellStyle name="40% - Accent1 4 2 4 2 3 5" xfId="24861"/>
    <cellStyle name="40% - Accent1 4 2 4 2 3 6" xfId="24862"/>
    <cellStyle name="40% - Accent1 4 2 4 2 4" xfId="24863"/>
    <cellStyle name="40% - Accent1 4 2 4 2 4 2" xfId="24864"/>
    <cellStyle name="40% - Accent1 4 2 4 2 4 2 2" xfId="24865"/>
    <cellStyle name="40% - Accent1 4 2 4 2 4 2 3" xfId="24866"/>
    <cellStyle name="40% - Accent1 4 2 4 2 4 3" xfId="24867"/>
    <cellStyle name="40% - Accent1 4 2 4 2 4 3 2" xfId="24868"/>
    <cellStyle name="40% - Accent1 4 2 4 2 4 4" xfId="24869"/>
    <cellStyle name="40% - Accent1 4 2 4 2 4 5" xfId="24870"/>
    <cellStyle name="40% - Accent1 4 2 4 2 5" xfId="24871"/>
    <cellStyle name="40% - Accent1 4 2 4 2 5 2" xfId="24872"/>
    <cellStyle name="40% - Accent1 4 2 4 2 5 3" xfId="24873"/>
    <cellStyle name="40% - Accent1 4 2 4 2 6" xfId="24874"/>
    <cellStyle name="40% - Accent1 4 2 4 2 6 2" xfId="24875"/>
    <cellStyle name="40% - Accent1 4 2 4 2 6 3" xfId="24876"/>
    <cellStyle name="40% - Accent1 4 2 4 2 7" xfId="24877"/>
    <cellStyle name="40% - Accent1 4 2 4 2 7 2" xfId="24878"/>
    <cellStyle name="40% - Accent1 4 2 4 2 8" xfId="24879"/>
    <cellStyle name="40% - Accent1 4 2 4 2 9" xfId="24880"/>
    <cellStyle name="40% - Accent1 4 2 4 3" xfId="24881"/>
    <cellStyle name="40% - Accent1 4 2 4 3 2" xfId="24882"/>
    <cellStyle name="40% - Accent1 4 2 4 3 2 2" xfId="24883"/>
    <cellStyle name="40% - Accent1 4 2 4 3 2 3" xfId="24884"/>
    <cellStyle name="40% - Accent1 4 2 4 3 3" xfId="24885"/>
    <cellStyle name="40% - Accent1 4 2 4 3 3 2" xfId="24886"/>
    <cellStyle name="40% - Accent1 4 2 4 3 3 3" xfId="24887"/>
    <cellStyle name="40% - Accent1 4 2 4 3 4" xfId="24888"/>
    <cellStyle name="40% - Accent1 4 2 4 3 4 2" xfId="24889"/>
    <cellStyle name="40% - Accent1 4 2 4 3 5" xfId="24890"/>
    <cellStyle name="40% - Accent1 4 2 4 3 6" xfId="24891"/>
    <cellStyle name="40% - Accent1 4 2 4 4" xfId="24892"/>
    <cellStyle name="40% - Accent1 4 2 4 4 2" xfId="24893"/>
    <cellStyle name="40% - Accent1 4 2 4 4 2 2" xfId="24894"/>
    <cellStyle name="40% - Accent1 4 2 4 4 2 3" xfId="24895"/>
    <cellStyle name="40% - Accent1 4 2 4 4 3" xfId="24896"/>
    <cellStyle name="40% - Accent1 4 2 4 4 3 2" xfId="24897"/>
    <cellStyle name="40% - Accent1 4 2 4 4 3 3" xfId="24898"/>
    <cellStyle name="40% - Accent1 4 2 4 4 4" xfId="24899"/>
    <cellStyle name="40% - Accent1 4 2 4 4 4 2" xfId="24900"/>
    <cellStyle name="40% - Accent1 4 2 4 4 5" xfId="24901"/>
    <cellStyle name="40% - Accent1 4 2 4 4 6" xfId="24902"/>
    <cellStyle name="40% - Accent1 4 2 4 5" xfId="24903"/>
    <cellStyle name="40% - Accent1 4 2 4 5 2" xfId="24904"/>
    <cellStyle name="40% - Accent1 4 2 4 5 2 2" xfId="24905"/>
    <cellStyle name="40% - Accent1 4 2 4 5 2 3" xfId="24906"/>
    <cellStyle name="40% - Accent1 4 2 4 5 3" xfId="24907"/>
    <cellStyle name="40% - Accent1 4 2 4 5 3 2" xfId="24908"/>
    <cellStyle name="40% - Accent1 4 2 4 5 4" xfId="24909"/>
    <cellStyle name="40% - Accent1 4 2 4 5 5" xfId="24910"/>
    <cellStyle name="40% - Accent1 4 2 4 6" xfId="24911"/>
    <cellStyle name="40% - Accent1 4 2 4 6 2" xfId="24912"/>
    <cellStyle name="40% - Accent1 4 2 4 6 3" xfId="24913"/>
    <cellStyle name="40% - Accent1 4 2 4 7" xfId="24914"/>
    <cellStyle name="40% - Accent1 4 2 4 7 2" xfId="24915"/>
    <cellStyle name="40% - Accent1 4 2 4 7 3" xfId="24916"/>
    <cellStyle name="40% - Accent1 4 2 4 8" xfId="24917"/>
    <cellStyle name="40% - Accent1 4 2 4 8 2" xfId="24918"/>
    <cellStyle name="40% - Accent1 4 2 4 9" xfId="24919"/>
    <cellStyle name="40% - Accent1 4 2 5" xfId="1925"/>
    <cellStyle name="40% - Accent1 4 2 5 2" xfId="24920"/>
    <cellStyle name="40% - Accent1 4 2 5 2 2" xfId="24921"/>
    <cellStyle name="40% - Accent1 4 2 5 2 2 2" xfId="24922"/>
    <cellStyle name="40% - Accent1 4 2 5 2 2 3" xfId="24923"/>
    <cellStyle name="40% - Accent1 4 2 5 2 3" xfId="24924"/>
    <cellStyle name="40% - Accent1 4 2 5 2 3 2" xfId="24925"/>
    <cellStyle name="40% - Accent1 4 2 5 2 3 3" xfId="24926"/>
    <cellStyle name="40% - Accent1 4 2 5 2 4" xfId="24927"/>
    <cellStyle name="40% - Accent1 4 2 5 2 4 2" xfId="24928"/>
    <cellStyle name="40% - Accent1 4 2 5 2 5" xfId="24929"/>
    <cellStyle name="40% - Accent1 4 2 5 2 6" xfId="24930"/>
    <cellStyle name="40% - Accent1 4 2 5 3" xfId="24931"/>
    <cellStyle name="40% - Accent1 4 2 5 3 2" xfId="24932"/>
    <cellStyle name="40% - Accent1 4 2 5 3 2 2" xfId="24933"/>
    <cellStyle name="40% - Accent1 4 2 5 3 2 3" xfId="24934"/>
    <cellStyle name="40% - Accent1 4 2 5 3 3" xfId="24935"/>
    <cellStyle name="40% - Accent1 4 2 5 3 3 2" xfId="24936"/>
    <cellStyle name="40% - Accent1 4 2 5 3 3 3" xfId="24937"/>
    <cellStyle name="40% - Accent1 4 2 5 3 4" xfId="24938"/>
    <cellStyle name="40% - Accent1 4 2 5 3 4 2" xfId="24939"/>
    <cellStyle name="40% - Accent1 4 2 5 3 5" xfId="24940"/>
    <cellStyle name="40% - Accent1 4 2 5 3 6" xfId="24941"/>
    <cellStyle name="40% - Accent1 4 2 5 4" xfId="24942"/>
    <cellStyle name="40% - Accent1 4 2 5 4 2" xfId="24943"/>
    <cellStyle name="40% - Accent1 4 2 5 4 2 2" xfId="24944"/>
    <cellStyle name="40% - Accent1 4 2 5 4 2 3" xfId="24945"/>
    <cellStyle name="40% - Accent1 4 2 5 4 3" xfId="24946"/>
    <cellStyle name="40% - Accent1 4 2 5 4 3 2" xfId="24947"/>
    <cellStyle name="40% - Accent1 4 2 5 4 4" xfId="24948"/>
    <cellStyle name="40% - Accent1 4 2 5 4 5" xfId="24949"/>
    <cellStyle name="40% - Accent1 4 2 5 5" xfId="24950"/>
    <cellStyle name="40% - Accent1 4 2 5 5 2" xfId="24951"/>
    <cellStyle name="40% - Accent1 4 2 5 5 3" xfId="24952"/>
    <cellStyle name="40% - Accent1 4 2 5 6" xfId="24953"/>
    <cellStyle name="40% - Accent1 4 2 5 6 2" xfId="24954"/>
    <cellStyle name="40% - Accent1 4 2 5 6 3" xfId="24955"/>
    <cellStyle name="40% - Accent1 4 2 5 7" xfId="24956"/>
    <cellStyle name="40% - Accent1 4 2 5 7 2" xfId="24957"/>
    <cellStyle name="40% - Accent1 4 2 5 8" xfId="24958"/>
    <cellStyle name="40% - Accent1 4 2 5 9" xfId="24959"/>
    <cellStyle name="40% - Accent1 4 2 6" xfId="1926"/>
    <cellStyle name="40% - Accent1 4 2 6 2" xfId="24960"/>
    <cellStyle name="40% - Accent1 4 2 6 2 2" xfId="24961"/>
    <cellStyle name="40% - Accent1 4 2 6 2 2 2" xfId="24962"/>
    <cellStyle name="40% - Accent1 4 2 6 2 2 3" xfId="24963"/>
    <cellStyle name="40% - Accent1 4 2 6 2 3" xfId="24964"/>
    <cellStyle name="40% - Accent1 4 2 6 2 3 2" xfId="24965"/>
    <cellStyle name="40% - Accent1 4 2 6 2 3 3" xfId="24966"/>
    <cellStyle name="40% - Accent1 4 2 6 2 4" xfId="24967"/>
    <cellStyle name="40% - Accent1 4 2 6 2 4 2" xfId="24968"/>
    <cellStyle name="40% - Accent1 4 2 6 2 5" xfId="24969"/>
    <cellStyle name="40% - Accent1 4 2 6 2 6" xfId="24970"/>
    <cellStyle name="40% - Accent1 4 2 6 3" xfId="24971"/>
    <cellStyle name="40% - Accent1 4 2 6 3 2" xfId="24972"/>
    <cellStyle name="40% - Accent1 4 2 6 3 2 2" xfId="24973"/>
    <cellStyle name="40% - Accent1 4 2 6 3 2 3" xfId="24974"/>
    <cellStyle name="40% - Accent1 4 2 6 3 3" xfId="24975"/>
    <cellStyle name="40% - Accent1 4 2 6 3 3 2" xfId="24976"/>
    <cellStyle name="40% - Accent1 4 2 6 3 3 3" xfId="24977"/>
    <cellStyle name="40% - Accent1 4 2 6 3 4" xfId="24978"/>
    <cellStyle name="40% - Accent1 4 2 6 3 4 2" xfId="24979"/>
    <cellStyle name="40% - Accent1 4 2 6 3 5" xfId="24980"/>
    <cellStyle name="40% - Accent1 4 2 6 3 6" xfId="24981"/>
    <cellStyle name="40% - Accent1 4 2 6 4" xfId="24982"/>
    <cellStyle name="40% - Accent1 4 2 6 4 2" xfId="24983"/>
    <cellStyle name="40% - Accent1 4 2 6 4 2 2" xfId="24984"/>
    <cellStyle name="40% - Accent1 4 2 6 4 2 3" xfId="24985"/>
    <cellStyle name="40% - Accent1 4 2 6 4 3" xfId="24986"/>
    <cellStyle name="40% - Accent1 4 2 6 4 3 2" xfId="24987"/>
    <cellStyle name="40% - Accent1 4 2 6 4 4" xfId="24988"/>
    <cellStyle name="40% - Accent1 4 2 6 4 5" xfId="24989"/>
    <cellStyle name="40% - Accent1 4 2 6 5" xfId="24990"/>
    <cellStyle name="40% - Accent1 4 2 6 5 2" xfId="24991"/>
    <cellStyle name="40% - Accent1 4 2 6 5 3" xfId="24992"/>
    <cellStyle name="40% - Accent1 4 2 6 6" xfId="24993"/>
    <cellStyle name="40% - Accent1 4 2 6 6 2" xfId="24994"/>
    <cellStyle name="40% - Accent1 4 2 6 6 3" xfId="24995"/>
    <cellStyle name="40% - Accent1 4 2 6 7" xfId="24996"/>
    <cellStyle name="40% - Accent1 4 2 6 7 2" xfId="24997"/>
    <cellStyle name="40% - Accent1 4 2 6 8" xfId="24998"/>
    <cellStyle name="40% - Accent1 4 2 6 9" xfId="24999"/>
    <cellStyle name="40% - Accent1 4 2 7" xfId="25000"/>
    <cellStyle name="40% - Accent1 4 2 7 2" xfId="25001"/>
    <cellStyle name="40% - Accent1 4 2 7 2 2" xfId="25002"/>
    <cellStyle name="40% - Accent1 4 2 7 2 3" xfId="25003"/>
    <cellStyle name="40% - Accent1 4 2 7 3" xfId="25004"/>
    <cellStyle name="40% - Accent1 4 2 7 3 2" xfId="25005"/>
    <cellStyle name="40% - Accent1 4 2 7 3 3" xfId="25006"/>
    <cellStyle name="40% - Accent1 4 2 7 4" xfId="25007"/>
    <cellStyle name="40% - Accent1 4 2 7 4 2" xfId="25008"/>
    <cellStyle name="40% - Accent1 4 2 7 5" xfId="25009"/>
    <cellStyle name="40% - Accent1 4 2 7 6" xfId="25010"/>
    <cellStyle name="40% - Accent1 4 2 8" xfId="25011"/>
    <cellStyle name="40% - Accent1 4 2 8 2" xfId="25012"/>
    <cellStyle name="40% - Accent1 4 2 8 2 2" xfId="25013"/>
    <cellStyle name="40% - Accent1 4 2 8 2 3" xfId="25014"/>
    <cellStyle name="40% - Accent1 4 2 8 3" xfId="25015"/>
    <cellStyle name="40% - Accent1 4 2 8 3 2" xfId="25016"/>
    <cellStyle name="40% - Accent1 4 2 8 3 3" xfId="25017"/>
    <cellStyle name="40% - Accent1 4 2 8 4" xfId="25018"/>
    <cellStyle name="40% - Accent1 4 2 8 4 2" xfId="25019"/>
    <cellStyle name="40% - Accent1 4 2 8 5" xfId="25020"/>
    <cellStyle name="40% - Accent1 4 2 8 6" xfId="25021"/>
    <cellStyle name="40% - Accent1 4 2 9" xfId="25022"/>
    <cellStyle name="40% - Accent1 4 2 9 2" xfId="25023"/>
    <cellStyle name="40% - Accent1 4 2 9 2 2" xfId="25024"/>
    <cellStyle name="40% - Accent1 4 2 9 2 3" xfId="25025"/>
    <cellStyle name="40% - Accent1 4 2 9 3" xfId="25026"/>
    <cellStyle name="40% - Accent1 4 2 9 3 2" xfId="25027"/>
    <cellStyle name="40% - Accent1 4 2 9 4" xfId="25028"/>
    <cellStyle name="40% - Accent1 4 2 9 5" xfId="25029"/>
    <cellStyle name="40% - Accent1 4 3" xfId="1927"/>
    <cellStyle name="40% - Accent1 4 3 10" xfId="25030"/>
    <cellStyle name="40% - Accent1 4 3 10 2" xfId="25031"/>
    <cellStyle name="40% - Accent1 4 3 10 3" xfId="25032"/>
    <cellStyle name="40% - Accent1 4 3 11" xfId="25033"/>
    <cellStyle name="40% - Accent1 4 3 11 2" xfId="25034"/>
    <cellStyle name="40% - Accent1 4 3 12" xfId="25035"/>
    <cellStyle name="40% - Accent1 4 3 13" xfId="25036"/>
    <cellStyle name="40% - Accent1 4 3 14" xfId="25037"/>
    <cellStyle name="40% - Accent1 4 3 2" xfId="1928"/>
    <cellStyle name="40% - Accent1 4 3 2 10" xfId="25038"/>
    <cellStyle name="40% - Accent1 4 3 2 10 2" xfId="25039"/>
    <cellStyle name="40% - Accent1 4 3 2 11" xfId="25040"/>
    <cellStyle name="40% - Accent1 4 3 2 12" xfId="25041"/>
    <cellStyle name="40% - Accent1 4 3 2 2" xfId="1929"/>
    <cellStyle name="40% - Accent1 4 3 2 2 10" xfId="25042"/>
    <cellStyle name="40% - Accent1 4 3 2 2 2" xfId="1930"/>
    <cellStyle name="40% - Accent1 4 3 2 2 2 2" xfId="25043"/>
    <cellStyle name="40% - Accent1 4 3 2 2 2 2 2" xfId="25044"/>
    <cellStyle name="40% - Accent1 4 3 2 2 2 2 2 2" xfId="25045"/>
    <cellStyle name="40% - Accent1 4 3 2 2 2 2 2 3" xfId="25046"/>
    <cellStyle name="40% - Accent1 4 3 2 2 2 2 3" xfId="25047"/>
    <cellStyle name="40% - Accent1 4 3 2 2 2 2 3 2" xfId="25048"/>
    <cellStyle name="40% - Accent1 4 3 2 2 2 2 3 3" xfId="25049"/>
    <cellStyle name="40% - Accent1 4 3 2 2 2 2 4" xfId="25050"/>
    <cellStyle name="40% - Accent1 4 3 2 2 2 2 4 2" xfId="25051"/>
    <cellStyle name="40% - Accent1 4 3 2 2 2 2 5" xfId="25052"/>
    <cellStyle name="40% - Accent1 4 3 2 2 2 2 6" xfId="25053"/>
    <cellStyle name="40% - Accent1 4 3 2 2 2 3" xfId="25054"/>
    <cellStyle name="40% - Accent1 4 3 2 2 2 3 2" xfId="25055"/>
    <cellStyle name="40% - Accent1 4 3 2 2 2 3 2 2" xfId="25056"/>
    <cellStyle name="40% - Accent1 4 3 2 2 2 3 2 3" xfId="25057"/>
    <cellStyle name="40% - Accent1 4 3 2 2 2 3 3" xfId="25058"/>
    <cellStyle name="40% - Accent1 4 3 2 2 2 3 3 2" xfId="25059"/>
    <cellStyle name="40% - Accent1 4 3 2 2 2 3 3 3" xfId="25060"/>
    <cellStyle name="40% - Accent1 4 3 2 2 2 3 4" xfId="25061"/>
    <cellStyle name="40% - Accent1 4 3 2 2 2 3 4 2" xfId="25062"/>
    <cellStyle name="40% - Accent1 4 3 2 2 2 3 5" xfId="25063"/>
    <cellStyle name="40% - Accent1 4 3 2 2 2 3 6" xfId="25064"/>
    <cellStyle name="40% - Accent1 4 3 2 2 2 4" xfId="25065"/>
    <cellStyle name="40% - Accent1 4 3 2 2 2 4 2" xfId="25066"/>
    <cellStyle name="40% - Accent1 4 3 2 2 2 4 2 2" xfId="25067"/>
    <cellStyle name="40% - Accent1 4 3 2 2 2 4 2 3" xfId="25068"/>
    <cellStyle name="40% - Accent1 4 3 2 2 2 4 3" xfId="25069"/>
    <cellStyle name="40% - Accent1 4 3 2 2 2 4 3 2" xfId="25070"/>
    <cellStyle name="40% - Accent1 4 3 2 2 2 4 4" xfId="25071"/>
    <cellStyle name="40% - Accent1 4 3 2 2 2 4 5" xfId="25072"/>
    <cellStyle name="40% - Accent1 4 3 2 2 2 5" xfId="25073"/>
    <cellStyle name="40% - Accent1 4 3 2 2 2 5 2" xfId="25074"/>
    <cellStyle name="40% - Accent1 4 3 2 2 2 5 3" xfId="25075"/>
    <cellStyle name="40% - Accent1 4 3 2 2 2 6" xfId="25076"/>
    <cellStyle name="40% - Accent1 4 3 2 2 2 6 2" xfId="25077"/>
    <cellStyle name="40% - Accent1 4 3 2 2 2 6 3" xfId="25078"/>
    <cellStyle name="40% - Accent1 4 3 2 2 2 7" xfId="25079"/>
    <cellStyle name="40% - Accent1 4 3 2 2 2 7 2" xfId="25080"/>
    <cellStyle name="40% - Accent1 4 3 2 2 2 8" xfId="25081"/>
    <cellStyle name="40% - Accent1 4 3 2 2 2 9" xfId="25082"/>
    <cellStyle name="40% - Accent1 4 3 2 2 3" xfId="25083"/>
    <cellStyle name="40% - Accent1 4 3 2 2 3 2" xfId="25084"/>
    <cellStyle name="40% - Accent1 4 3 2 2 3 2 2" xfId="25085"/>
    <cellStyle name="40% - Accent1 4 3 2 2 3 2 3" xfId="25086"/>
    <cellStyle name="40% - Accent1 4 3 2 2 3 3" xfId="25087"/>
    <cellStyle name="40% - Accent1 4 3 2 2 3 3 2" xfId="25088"/>
    <cellStyle name="40% - Accent1 4 3 2 2 3 3 3" xfId="25089"/>
    <cellStyle name="40% - Accent1 4 3 2 2 3 4" xfId="25090"/>
    <cellStyle name="40% - Accent1 4 3 2 2 3 4 2" xfId="25091"/>
    <cellStyle name="40% - Accent1 4 3 2 2 3 5" xfId="25092"/>
    <cellStyle name="40% - Accent1 4 3 2 2 3 6" xfId="25093"/>
    <cellStyle name="40% - Accent1 4 3 2 2 4" xfId="25094"/>
    <cellStyle name="40% - Accent1 4 3 2 2 4 2" xfId="25095"/>
    <cellStyle name="40% - Accent1 4 3 2 2 4 2 2" xfId="25096"/>
    <cellStyle name="40% - Accent1 4 3 2 2 4 2 3" xfId="25097"/>
    <cellStyle name="40% - Accent1 4 3 2 2 4 3" xfId="25098"/>
    <cellStyle name="40% - Accent1 4 3 2 2 4 3 2" xfId="25099"/>
    <cellStyle name="40% - Accent1 4 3 2 2 4 3 3" xfId="25100"/>
    <cellStyle name="40% - Accent1 4 3 2 2 4 4" xfId="25101"/>
    <cellStyle name="40% - Accent1 4 3 2 2 4 4 2" xfId="25102"/>
    <cellStyle name="40% - Accent1 4 3 2 2 4 5" xfId="25103"/>
    <cellStyle name="40% - Accent1 4 3 2 2 4 6" xfId="25104"/>
    <cellStyle name="40% - Accent1 4 3 2 2 5" xfId="25105"/>
    <cellStyle name="40% - Accent1 4 3 2 2 5 2" xfId="25106"/>
    <cellStyle name="40% - Accent1 4 3 2 2 5 2 2" xfId="25107"/>
    <cellStyle name="40% - Accent1 4 3 2 2 5 2 3" xfId="25108"/>
    <cellStyle name="40% - Accent1 4 3 2 2 5 3" xfId="25109"/>
    <cellStyle name="40% - Accent1 4 3 2 2 5 3 2" xfId="25110"/>
    <cellStyle name="40% - Accent1 4 3 2 2 5 4" xfId="25111"/>
    <cellStyle name="40% - Accent1 4 3 2 2 5 5" xfId="25112"/>
    <cellStyle name="40% - Accent1 4 3 2 2 6" xfId="25113"/>
    <cellStyle name="40% - Accent1 4 3 2 2 6 2" xfId="25114"/>
    <cellStyle name="40% - Accent1 4 3 2 2 6 3" xfId="25115"/>
    <cellStyle name="40% - Accent1 4 3 2 2 7" xfId="25116"/>
    <cellStyle name="40% - Accent1 4 3 2 2 7 2" xfId="25117"/>
    <cellStyle name="40% - Accent1 4 3 2 2 7 3" xfId="25118"/>
    <cellStyle name="40% - Accent1 4 3 2 2 8" xfId="25119"/>
    <cellStyle name="40% - Accent1 4 3 2 2 8 2" xfId="25120"/>
    <cellStyle name="40% - Accent1 4 3 2 2 9" xfId="25121"/>
    <cellStyle name="40% - Accent1 4 3 2 3" xfId="1931"/>
    <cellStyle name="40% - Accent1 4 3 2 3 2" xfId="25122"/>
    <cellStyle name="40% - Accent1 4 3 2 3 2 2" xfId="25123"/>
    <cellStyle name="40% - Accent1 4 3 2 3 2 2 2" xfId="25124"/>
    <cellStyle name="40% - Accent1 4 3 2 3 2 2 3" xfId="25125"/>
    <cellStyle name="40% - Accent1 4 3 2 3 2 3" xfId="25126"/>
    <cellStyle name="40% - Accent1 4 3 2 3 2 3 2" xfId="25127"/>
    <cellStyle name="40% - Accent1 4 3 2 3 2 3 3" xfId="25128"/>
    <cellStyle name="40% - Accent1 4 3 2 3 2 4" xfId="25129"/>
    <cellStyle name="40% - Accent1 4 3 2 3 2 4 2" xfId="25130"/>
    <cellStyle name="40% - Accent1 4 3 2 3 2 5" xfId="25131"/>
    <cellStyle name="40% - Accent1 4 3 2 3 2 6" xfId="25132"/>
    <cellStyle name="40% - Accent1 4 3 2 3 3" xfId="25133"/>
    <cellStyle name="40% - Accent1 4 3 2 3 3 2" xfId="25134"/>
    <cellStyle name="40% - Accent1 4 3 2 3 3 2 2" xfId="25135"/>
    <cellStyle name="40% - Accent1 4 3 2 3 3 2 3" xfId="25136"/>
    <cellStyle name="40% - Accent1 4 3 2 3 3 3" xfId="25137"/>
    <cellStyle name="40% - Accent1 4 3 2 3 3 3 2" xfId="25138"/>
    <cellStyle name="40% - Accent1 4 3 2 3 3 3 3" xfId="25139"/>
    <cellStyle name="40% - Accent1 4 3 2 3 3 4" xfId="25140"/>
    <cellStyle name="40% - Accent1 4 3 2 3 3 4 2" xfId="25141"/>
    <cellStyle name="40% - Accent1 4 3 2 3 3 5" xfId="25142"/>
    <cellStyle name="40% - Accent1 4 3 2 3 3 6" xfId="25143"/>
    <cellStyle name="40% - Accent1 4 3 2 3 4" xfId="25144"/>
    <cellStyle name="40% - Accent1 4 3 2 3 4 2" xfId="25145"/>
    <cellStyle name="40% - Accent1 4 3 2 3 4 2 2" xfId="25146"/>
    <cellStyle name="40% - Accent1 4 3 2 3 4 2 3" xfId="25147"/>
    <cellStyle name="40% - Accent1 4 3 2 3 4 3" xfId="25148"/>
    <cellStyle name="40% - Accent1 4 3 2 3 4 3 2" xfId="25149"/>
    <cellStyle name="40% - Accent1 4 3 2 3 4 4" xfId="25150"/>
    <cellStyle name="40% - Accent1 4 3 2 3 4 5" xfId="25151"/>
    <cellStyle name="40% - Accent1 4 3 2 3 5" xfId="25152"/>
    <cellStyle name="40% - Accent1 4 3 2 3 5 2" xfId="25153"/>
    <cellStyle name="40% - Accent1 4 3 2 3 5 3" xfId="25154"/>
    <cellStyle name="40% - Accent1 4 3 2 3 6" xfId="25155"/>
    <cellStyle name="40% - Accent1 4 3 2 3 6 2" xfId="25156"/>
    <cellStyle name="40% - Accent1 4 3 2 3 6 3" xfId="25157"/>
    <cellStyle name="40% - Accent1 4 3 2 3 7" xfId="25158"/>
    <cellStyle name="40% - Accent1 4 3 2 3 7 2" xfId="25159"/>
    <cellStyle name="40% - Accent1 4 3 2 3 8" xfId="25160"/>
    <cellStyle name="40% - Accent1 4 3 2 3 9" xfId="25161"/>
    <cellStyle name="40% - Accent1 4 3 2 4" xfId="25162"/>
    <cellStyle name="40% - Accent1 4 3 2 4 2" xfId="25163"/>
    <cellStyle name="40% - Accent1 4 3 2 4 2 2" xfId="25164"/>
    <cellStyle name="40% - Accent1 4 3 2 4 2 2 2" xfId="25165"/>
    <cellStyle name="40% - Accent1 4 3 2 4 2 2 3" xfId="25166"/>
    <cellStyle name="40% - Accent1 4 3 2 4 2 3" xfId="25167"/>
    <cellStyle name="40% - Accent1 4 3 2 4 2 3 2" xfId="25168"/>
    <cellStyle name="40% - Accent1 4 3 2 4 2 3 3" xfId="25169"/>
    <cellStyle name="40% - Accent1 4 3 2 4 2 4" xfId="25170"/>
    <cellStyle name="40% - Accent1 4 3 2 4 2 4 2" xfId="25171"/>
    <cellStyle name="40% - Accent1 4 3 2 4 2 5" xfId="25172"/>
    <cellStyle name="40% - Accent1 4 3 2 4 2 6" xfId="25173"/>
    <cellStyle name="40% - Accent1 4 3 2 4 3" xfId="25174"/>
    <cellStyle name="40% - Accent1 4 3 2 4 3 2" xfId="25175"/>
    <cellStyle name="40% - Accent1 4 3 2 4 3 2 2" xfId="25176"/>
    <cellStyle name="40% - Accent1 4 3 2 4 3 2 3" xfId="25177"/>
    <cellStyle name="40% - Accent1 4 3 2 4 3 3" xfId="25178"/>
    <cellStyle name="40% - Accent1 4 3 2 4 3 3 2" xfId="25179"/>
    <cellStyle name="40% - Accent1 4 3 2 4 3 3 3" xfId="25180"/>
    <cellStyle name="40% - Accent1 4 3 2 4 3 4" xfId="25181"/>
    <cellStyle name="40% - Accent1 4 3 2 4 3 4 2" xfId="25182"/>
    <cellStyle name="40% - Accent1 4 3 2 4 3 5" xfId="25183"/>
    <cellStyle name="40% - Accent1 4 3 2 4 3 6" xfId="25184"/>
    <cellStyle name="40% - Accent1 4 3 2 4 4" xfId="25185"/>
    <cellStyle name="40% - Accent1 4 3 2 4 4 2" xfId="25186"/>
    <cellStyle name="40% - Accent1 4 3 2 4 4 2 2" xfId="25187"/>
    <cellStyle name="40% - Accent1 4 3 2 4 4 2 3" xfId="25188"/>
    <cellStyle name="40% - Accent1 4 3 2 4 4 3" xfId="25189"/>
    <cellStyle name="40% - Accent1 4 3 2 4 4 3 2" xfId="25190"/>
    <cellStyle name="40% - Accent1 4 3 2 4 4 4" xfId="25191"/>
    <cellStyle name="40% - Accent1 4 3 2 4 4 5" xfId="25192"/>
    <cellStyle name="40% - Accent1 4 3 2 4 5" xfId="25193"/>
    <cellStyle name="40% - Accent1 4 3 2 4 5 2" xfId="25194"/>
    <cellStyle name="40% - Accent1 4 3 2 4 5 3" xfId="25195"/>
    <cellStyle name="40% - Accent1 4 3 2 4 6" xfId="25196"/>
    <cellStyle name="40% - Accent1 4 3 2 4 6 2" xfId="25197"/>
    <cellStyle name="40% - Accent1 4 3 2 4 6 3" xfId="25198"/>
    <cellStyle name="40% - Accent1 4 3 2 4 7" xfId="25199"/>
    <cellStyle name="40% - Accent1 4 3 2 4 7 2" xfId="25200"/>
    <cellStyle name="40% - Accent1 4 3 2 4 8" xfId="25201"/>
    <cellStyle name="40% - Accent1 4 3 2 4 9" xfId="25202"/>
    <cellStyle name="40% - Accent1 4 3 2 5" xfId="25203"/>
    <cellStyle name="40% - Accent1 4 3 2 5 2" xfId="25204"/>
    <cellStyle name="40% - Accent1 4 3 2 5 2 2" xfId="25205"/>
    <cellStyle name="40% - Accent1 4 3 2 5 2 3" xfId="25206"/>
    <cellStyle name="40% - Accent1 4 3 2 5 3" xfId="25207"/>
    <cellStyle name="40% - Accent1 4 3 2 5 3 2" xfId="25208"/>
    <cellStyle name="40% - Accent1 4 3 2 5 3 3" xfId="25209"/>
    <cellStyle name="40% - Accent1 4 3 2 5 4" xfId="25210"/>
    <cellStyle name="40% - Accent1 4 3 2 5 4 2" xfId="25211"/>
    <cellStyle name="40% - Accent1 4 3 2 5 5" xfId="25212"/>
    <cellStyle name="40% - Accent1 4 3 2 5 6" xfId="25213"/>
    <cellStyle name="40% - Accent1 4 3 2 6" xfId="25214"/>
    <cellStyle name="40% - Accent1 4 3 2 6 2" xfId="25215"/>
    <cellStyle name="40% - Accent1 4 3 2 6 2 2" xfId="25216"/>
    <cellStyle name="40% - Accent1 4 3 2 6 2 3" xfId="25217"/>
    <cellStyle name="40% - Accent1 4 3 2 6 3" xfId="25218"/>
    <cellStyle name="40% - Accent1 4 3 2 6 3 2" xfId="25219"/>
    <cellStyle name="40% - Accent1 4 3 2 6 3 3" xfId="25220"/>
    <cellStyle name="40% - Accent1 4 3 2 6 4" xfId="25221"/>
    <cellStyle name="40% - Accent1 4 3 2 6 4 2" xfId="25222"/>
    <cellStyle name="40% - Accent1 4 3 2 6 5" xfId="25223"/>
    <cellStyle name="40% - Accent1 4 3 2 6 6" xfId="25224"/>
    <cellStyle name="40% - Accent1 4 3 2 7" xfId="25225"/>
    <cellStyle name="40% - Accent1 4 3 2 7 2" xfId="25226"/>
    <cellStyle name="40% - Accent1 4 3 2 7 2 2" xfId="25227"/>
    <cellStyle name="40% - Accent1 4 3 2 7 2 3" xfId="25228"/>
    <cellStyle name="40% - Accent1 4 3 2 7 3" xfId="25229"/>
    <cellStyle name="40% - Accent1 4 3 2 7 3 2" xfId="25230"/>
    <cellStyle name="40% - Accent1 4 3 2 7 4" xfId="25231"/>
    <cellStyle name="40% - Accent1 4 3 2 7 5" xfId="25232"/>
    <cellStyle name="40% - Accent1 4 3 2 8" xfId="25233"/>
    <cellStyle name="40% - Accent1 4 3 2 8 2" xfId="25234"/>
    <cellStyle name="40% - Accent1 4 3 2 8 3" xfId="25235"/>
    <cellStyle name="40% - Accent1 4 3 2 9" xfId="25236"/>
    <cellStyle name="40% - Accent1 4 3 2 9 2" xfId="25237"/>
    <cellStyle name="40% - Accent1 4 3 2 9 3" xfId="25238"/>
    <cellStyle name="40% - Accent1 4 3 3" xfId="1932"/>
    <cellStyle name="40% - Accent1 4 3 3 10" xfId="25239"/>
    <cellStyle name="40% - Accent1 4 3 3 2" xfId="1933"/>
    <cellStyle name="40% - Accent1 4 3 3 2 2" xfId="25240"/>
    <cellStyle name="40% - Accent1 4 3 3 2 2 2" xfId="25241"/>
    <cellStyle name="40% - Accent1 4 3 3 2 2 2 2" xfId="25242"/>
    <cellStyle name="40% - Accent1 4 3 3 2 2 2 3" xfId="25243"/>
    <cellStyle name="40% - Accent1 4 3 3 2 2 3" xfId="25244"/>
    <cellStyle name="40% - Accent1 4 3 3 2 2 3 2" xfId="25245"/>
    <cellStyle name="40% - Accent1 4 3 3 2 2 3 3" xfId="25246"/>
    <cellStyle name="40% - Accent1 4 3 3 2 2 4" xfId="25247"/>
    <cellStyle name="40% - Accent1 4 3 3 2 2 4 2" xfId="25248"/>
    <cellStyle name="40% - Accent1 4 3 3 2 2 5" xfId="25249"/>
    <cellStyle name="40% - Accent1 4 3 3 2 2 6" xfId="25250"/>
    <cellStyle name="40% - Accent1 4 3 3 2 3" xfId="25251"/>
    <cellStyle name="40% - Accent1 4 3 3 2 3 2" xfId="25252"/>
    <cellStyle name="40% - Accent1 4 3 3 2 3 2 2" xfId="25253"/>
    <cellStyle name="40% - Accent1 4 3 3 2 3 2 3" xfId="25254"/>
    <cellStyle name="40% - Accent1 4 3 3 2 3 3" xfId="25255"/>
    <cellStyle name="40% - Accent1 4 3 3 2 3 3 2" xfId="25256"/>
    <cellStyle name="40% - Accent1 4 3 3 2 3 3 3" xfId="25257"/>
    <cellStyle name="40% - Accent1 4 3 3 2 3 4" xfId="25258"/>
    <cellStyle name="40% - Accent1 4 3 3 2 3 4 2" xfId="25259"/>
    <cellStyle name="40% - Accent1 4 3 3 2 3 5" xfId="25260"/>
    <cellStyle name="40% - Accent1 4 3 3 2 3 6" xfId="25261"/>
    <cellStyle name="40% - Accent1 4 3 3 2 4" xfId="25262"/>
    <cellStyle name="40% - Accent1 4 3 3 2 4 2" xfId="25263"/>
    <cellStyle name="40% - Accent1 4 3 3 2 4 2 2" xfId="25264"/>
    <cellStyle name="40% - Accent1 4 3 3 2 4 2 3" xfId="25265"/>
    <cellStyle name="40% - Accent1 4 3 3 2 4 3" xfId="25266"/>
    <cellStyle name="40% - Accent1 4 3 3 2 4 3 2" xfId="25267"/>
    <cellStyle name="40% - Accent1 4 3 3 2 4 4" xfId="25268"/>
    <cellStyle name="40% - Accent1 4 3 3 2 4 5" xfId="25269"/>
    <cellStyle name="40% - Accent1 4 3 3 2 5" xfId="25270"/>
    <cellStyle name="40% - Accent1 4 3 3 2 5 2" xfId="25271"/>
    <cellStyle name="40% - Accent1 4 3 3 2 5 3" xfId="25272"/>
    <cellStyle name="40% - Accent1 4 3 3 2 6" xfId="25273"/>
    <cellStyle name="40% - Accent1 4 3 3 2 6 2" xfId="25274"/>
    <cellStyle name="40% - Accent1 4 3 3 2 6 3" xfId="25275"/>
    <cellStyle name="40% - Accent1 4 3 3 2 7" xfId="25276"/>
    <cellStyle name="40% - Accent1 4 3 3 2 7 2" xfId="25277"/>
    <cellStyle name="40% - Accent1 4 3 3 2 8" xfId="25278"/>
    <cellStyle name="40% - Accent1 4 3 3 2 9" xfId="25279"/>
    <cellStyle name="40% - Accent1 4 3 3 3" xfId="25280"/>
    <cellStyle name="40% - Accent1 4 3 3 3 2" xfId="25281"/>
    <cellStyle name="40% - Accent1 4 3 3 3 2 2" xfId="25282"/>
    <cellStyle name="40% - Accent1 4 3 3 3 2 3" xfId="25283"/>
    <cellStyle name="40% - Accent1 4 3 3 3 3" xfId="25284"/>
    <cellStyle name="40% - Accent1 4 3 3 3 3 2" xfId="25285"/>
    <cellStyle name="40% - Accent1 4 3 3 3 3 3" xfId="25286"/>
    <cellStyle name="40% - Accent1 4 3 3 3 4" xfId="25287"/>
    <cellStyle name="40% - Accent1 4 3 3 3 4 2" xfId="25288"/>
    <cellStyle name="40% - Accent1 4 3 3 3 5" xfId="25289"/>
    <cellStyle name="40% - Accent1 4 3 3 3 6" xfId="25290"/>
    <cellStyle name="40% - Accent1 4 3 3 4" xfId="25291"/>
    <cellStyle name="40% - Accent1 4 3 3 4 2" xfId="25292"/>
    <cellStyle name="40% - Accent1 4 3 3 4 2 2" xfId="25293"/>
    <cellStyle name="40% - Accent1 4 3 3 4 2 3" xfId="25294"/>
    <cellStyle name="40% - Accent1 4 3 3 4 3" xfId="25295"/>
    <cellStyle name="40% - Accent1 4 3 3 4 3 2" xfId="25296"/>
    <cellStyle name="40% - Accent1 4 3 3 4 3 3" xfId="25297"/>
    <cellStyle name="40% - Accent1 4 3 3 4 4" xfId="25298"/>
    <cellStyle name="40% - Accent1 4 3 3 4 4 2" xfId="25299"/>
    <cellStyle name="40% - Accent1 4 3 3 4 5" xfId="25300"/>
    <cellStyle name="40% - Accent1 4 3 3 4 6" xfId="25301"/>
    <cellStyle name="40% - Accent1 4 3 3 5" xfId="25302"/>
    <cellStyle name="40% - Accent1 4 3 3 5 2" xfId="25303"/>
    <cellStyle name="40% - Accent1 4 3 3 5 2 2" xfId="25304"/>
    <cellStyle name="40% - Accent1 4 3 3 5 2 3" xfId="25305"/>
    <cellStyle name="40% - Accent1 4 3 3 5 3" xfId="25306"/>
    <cellStyle name="40% - Accent1 4 3 3 5 3 2" xfId="25307"/>
    <cellStyle name="40% - Accent1 4 3 3 5 4" xfId="25308"/>
    <cellStyle name="40% - Accent1 4 3 3 5 5" xfId="25309"/>
    <cellStyle name="40% - Accent1 4 3 3 6" xfId="25310"/>
    <cellStyle name="40% - Accent1 4 3 3 6 2" xfId="25311"/>
    <cellStyle name="40% - Accent1 4 3 3 6 3" xfId="25312"/>
    <cellStyle name="40% - Accent1 4 3 3 7" xfId="25313"/>
    <cellStyle name="40% - Accent1 4 3 3 7 2" xfId="25314"/>
    <cellStyle name="40% - Accent1 4 3 3 7 3" xfId="25315"/>
    <cellStyle name="40% - Accent1 4 3 3 8" xfId="25316"/>
    <cellStyle name="40% - Accent1 4 3 3 8 2" xfId="25317"/>
    <cellStyle name="40% - Accent1 4 3 3 9" xfId="25318"/>
    <cellStyle name="40% - Accent1 4 3 4" xfId="1934"/>
    <cellStyle name="40% - Accent1 4 3 4 2" xfId="25319"/>
    <cellStyle name="40% - Accent1 4 3 4 2 2" xfId="25320"/>
    <cellStyle name="40% - Accent1 4 3 4 2 2 2" xfId="25321"/>
    <cellStyle name="40% - Accent1 4 3 4 2 2 3" xfId="25322"/>
    <cellStyle name="40% - Accent1 4 3 4 2 3" xfId="25323"/>
    <cellStyle name="40% - Accent1 4 3 4 2 3 2" xfId="25324"/>
    <cellStyle name="40% - Accent1 4 3 4 2 3 3" xfId="25325"/>
    <cellStyle name="40% - Accent1 4 3 4 2 4" xfId="25326"/>
    <cellStyle name="40% - Accent1 4 3 4 2 4 2" xfId="25327"/>
    <cellStyle name="40% - Accent1 4 3 4 2 5" xfId="25328"/>
    <cellStyle name="40% - Accent1 4 3 4 2 6" xfId="25329"/>
    <cellStyle name="40% - Accent1 4 3 4 3" xfId="25330"/>
    <cellStyle name="40% - Accent1 4 3 4 3 2" xfId="25331"/>
    <cellStyle name="40% - Accent1 4 3 4 3 2 2" xfId="25332"/>
    <cellStyle name="40% - Accent1 4 3 4 3 2 3" xfId="25333"/>
    <cellStyle name="40% - Accent1 4 3 4 3 3" xfId="25334"/>
    <cellStyle name="40% - Accent1 4 3 4 3 3 2" xfId="25335"/>
    <cellStyle name="40% - Accent1 4 3 4 3 3 3" xfId="25336"/>
    <cellStyle name="40% - Accent1 4 3 4 3 4" xfId="25337"/>
    <cellStyle name="40% - Accent1 4 3 4 3 4 2" xfId="25338"/>
    <cellStyle name="40% - Accent1 4 3 4 3 5" xfId="25339"/>
    <cellStyle name="40% - Accent1 4 3 4 3 6" xfId="25340"/>
    <cellStyle name="40% - Accent1 4 3 4 4" xfId="25341"/>
    <cellStyle name="40% - Accent1 4 3 4 4 2" xfId="25342"/>
    <cellStyle name="40% - Accent1 4 3 4 4 2 2" xfId="25343"/>
    <cellStyle name="40% - Accent1 4 3 4 4 2 3" xfId="25344"/>
    <cellStyle name="40% - Accent1 4 3 4 4 3" xfId="25345"/>
    <cellStyle name="40% - Accent1 4 3 4 4 3 2" xfId="25346"/>
    <cellStyle name="40% - Accent1 4 3 4 4 4" xfId="25347"/>
    <cellStyle name="40% - Accent1 4 3 4 4 5" xfId="25348"/>
    <cellStyle name="40% - Accent1 4 3 4 5" xfId="25349"/>
    <cellStyle name="40% - Accent1 4 3 4 5 2" xfId="25350"/>
    <cellStyle name="40% - Accent1 4 3 4 5 3" xfId="25351"/>
    <cellStyle name="40% - Accent1 4 3 4 6" xfId="25352"/>
    <cellStyle name="40% - Accent1 4 3 4 6 2" xfId="25353"/>
    <cellStyle name="40% - Accent1 4 3 4 6 3" xfId="25354"/>
    <cellStyle name="40% - Accent1 4 3 4 7" xfId="25355"/>
    <cellStyle name="40% - Accent1 4 3 4 7 2" xfId="25356"/>
    <cellStyle name="40% - Accent1 4 3 4 8" xfId="25357"/>
    <cellStyle name="40% - Accent1 4 3 4 9" xfId="25358"/>
    <cellStyle name="40% - Accent1 4 3 5" xfId="1935"/>
    <cellStyle name="40% - Accent1 4 3 5 2" xfId="25359"/>
    <cellStyle name="40% - Accent1 4 3 5 2 2" xfId="25360"/>
    <cellStyle name="40% - Accent1 4 3 5 2 2 2" xfId="25361"/>
    <cellStyle name="40% - Accent1 4 3 5 2 2 3" xfId="25362"/>
    <cellStyle name="40% - Accent1 4 3 5 2 3" xfId="25363"/>
    <cellStyle name="40% - Accent1 4 3 5 2 3 2" xfId="25364"/>
    <cellStyle name="40% - Accent1 4 3 5 2 3 3" xfId="25365"/>
    <cellStyle name="40% - Accent1 4 3 5 2 4" xfId="25366"/>
    <cellStyle name="40% - Accent1 4 3 5 2 4 2" xfId="25367"/>
    <cellStyle name="40% - Accent1 4 3 5 2 5" xfId="25368"/>
    <cellStyle name="40% - Accent1 4 3 5 2 6" xfId="25369"/>
    <cellStyle name="40% - Accent1 4 3 5 3" xfId="25370"/>
    <cellStyle name="40% - Accent1 4 3 5 3 2" xfId="25371"/>
    <cellStyle name="40% - Accent1 4 3 5 3 2 2" xfId="25372"/>
    <cellStyle name="40% - Accent1 4 3 5 3 2 3" xfId="25373"/>
    <cellStyle name="40% - Accent1 4 3 5 3 3" xfId="25374"/>
    <cellStyle name="40% - Accent1 4 3 5 3 3 2" xfId="25375"/>
    <cellStyle name="40% - Accent1 4 3 5 3 3 3" xfId="25376"/>
    <cellStyle name="40% - Accent1 4 3 5 3 4" xfId="25377"/>
    <cellStyle name="40% - Accent1 4 3 5 3 4 2" xfId="25378"/>
    <cellStyle name="40% - Accent1 4 3 5 3 5" xfId="25379"/>
    <cellStyle name="40% - Accent1 4 3 5 3 6" xfId="25380"/>
    <cellStyle name="40% - Accent1 4 3 5 4" xfId="25381"/>
    <cellStyle name="40% - Accent1 4 3 5 4 2" xfId="25382"/>
    <cellStyle name="40% - Accent1 4 3 5 4 2 2" xfId="25383"/>
    <cellStyle name="40% - Accent1 4 3 5 4 2 3" xfId="25384"/>
    <cellStyle name="40% - Accent1 4 3 5 4 3" xfId="25385"/>
    <cellStyle name="40% - Accent1 4 3 5 4 3 2" xfId="25386"/>
    <cellStyle name="40% - Accent1 4 3 5 4 4" xfId="25387"/>
    <cellStyle name="40% - Accent1 4 3 5 4 5" xfId="25388"/>
    <cellStyle name="40% - Accent1 4 3 5 5" xfId="25389"/>
    <cellStyle name="40% - Accent1 4 3 5 5 2" xfId="25390"/>
    <cellStyle name="40% - Accent1 4 3 5 5 3" xfId="25391"/>
    <cellStyle name="40% - Accent1 4 3 5 6" xfId="25392"/>
    <cellStyle name="40% - Accent1 4 3 5 6 2" xfId="25393"/>
    <cellStyle name="40% - Accent1 4 3 5 6 3" xfId="25394"/>
    <cellStyle name="40% - Accent1 4 3 5 7" xfId="25395"/>
    <cellStyle name="40% - Accent1 4 3 5 7 2" xfId="25396"/>
    <cellStyle name="40% - Accent1 4 3 5 8" xfId="25397"/>
    <cellStyle name="40% - Accent1 4 3 5 9" xfId="25398"/>
    <cellStyle name="40% - Accent1 4 3 6" xfId="25399"/>
    <cellStyle name="40% - Accent1 4 3 6 2" xfId="25400"/>
    <cellStyle name="40% - Accent1 4 3 6 2 2" xfId="25401"/>
    <cellStyle name="40% - Accent1 4 3 6 2 3" xfId="25402"/>
    <cellStyle name="40% - Accent1 4 3 6 3" xfId="25403"/>
    <cellStyle name="40% - Accent1 4 3 6 3 2" xfId="25404"/>
    <cellStyle name="40% - Accent1 4 3 6 3 3" xfId="25405"/>
    <cellStyle name="40% - Accent1 4 3 6 4" xfId="25406"/>
    <cellStyle name="40% - Accent1 4 3 6 4 2" xfId="25407"/>
    <cellStyle name="40% - Accent1 4 3 6 5" xfId="25408"/>
    <cellStyle name="40% - Accent1 4 3 6 6" xfId="25409"/>
    <cellStyle name="40% - Accent1 4 3 7" xfId="25410"/>
    <cellStyle name="40% - Accent1 4 3 7 2" xfId="25411"/>
    <cellStyle name="40% - Accent1 4 3 7 2 2" xfId="25412"/>
    <cellStyle name="40% - Accent1 4 3 7 2 3" xfId="25413"/>
    <cellStyle name="40% - Accent1 4 3 7 3" xfId="25414"/>
    <cellStyle name="40% - Accent1 4 3 7 3 2" xfId="25415"/>
    <cellStyle name="40% - Accent1 4 3 7 3 3" xfId="25416"/>
    <cellStyle name="40% - Accent1 4 3 7 4" xfId="25417"/>
    <cellStyle name="40% - Accent1 4 3 7 4 2" xfId="25418"/>
    <cellStyle name="40% - Accent1 4 3 7 5" xfId="25419"/>
    <cellStyle name="40% - Accent1 4 3 7 6" xfId="25420"/>
    <cellStyle name="40% - Accent1 4 3 8" xfId="25421"/>
    <cellStyle name="40% - Accent1 4 3 8 2" xfId="25422"/>
    <cellStyle name="40% - Accent1 4 3 8 2 2" xfId="25423"/>
    <cellStyle name="40% - Accent1 4 3 8 2 3" xfId="25424"/>
    <cellStyle name="40% - Accent1 4 3 8 3" xfId="25425"/>
    <cellStyle name="40% - Accent1 4 3 8 3 2" xfId="25426"/>
    <cellStyle name="40% - Accent1 4 3 8 4" xfId="25427"/>
    <cellStyle name="40% - Accent1 4 3 8 5" xfId="25428"/>
    <cellStyle name="40% - Accent1 4 3 9" xfId="25429"/>
    <cellStyle name="40% - Accent1 4 3 9 2" xfId="25430"/>
    <cellStyle name="40% - Accent1 4 3 9 3" xfId="25431"/>
    <cellStyle name="40% - Accent1 4 4" xfId="1936"/>
    <cellStyle name="40% - Accent1 4 4 10" xfId="25432"/>
    <cellStyle name="40% - Accent1 4 4 10 2" xfId="25433"/>
    <cellStyle name="40% - Accent1 4 4 11" xfId="25434"/>
    <cellStyle name="40% - Accent1 4 4 12" xfId="25435"/>
    <cellStyle name="40% - Accent1 4 4 2" xfId="1937"/>
    <cellStyle name="40% - Accent1 4 4 2 10" xfId="25436"/>
    <cellStyle name="40% - Accent1 4 4 2 2" xfId="1938"/>
    <cellStyle name="40% - Accent1 4 4 2 2 2" xfId="25437"/>
    <cellStyle name="40% - Accent1 4 4 2 2 2 2" xfId="25438"/>
    <cellStyle name="40% - Accent1 4 4 2 2 2 2 2" xfId="25439"/>
    <cellStyle name="40% - Accent1 4 4 2 2 2 2 3" xfId="25440"/>
    <cellStyle name="40% - Accent1 4 4 2 2 2 3" xfId="25441"/>
    <cellStyle name="40% - Accent1 4 4 2 2 2 3 2" xfId="25442"/>
    <cellStyle name="40% - Accent1 4 4 2 2 2 3 3" xfId="25443"/>
    <cellStyle name="40% - Accent1 4 4 2 2 2 4" xfId="25444"/>
    <cellStyle name="40% - Accent1 4 4 2 2 2 4 2" xfId="25445"/>
    <cellStyle name="40% - Accent1 4 4 2 2 2 5" xfId="25446"/>
    <cellStyle name="40% - Accent1 4 4 2 2 2 6" xfId="25447"/>
    <cellStyle name="40% - Accent1 4 4 2 2 3" xfId="25448"/>
    <cellStyle name="40% - Accent1 4 4 2 2 3 2" xfId="25449"/>
    <cellStyle name="40% - Accent1 4 4 2 2 3 2 2" xfId="25450"/>
    <cellStyle name="40% - Accent1 4 4 2 2 3 2 3" xfId="25451"/>
    <cellStyle name="40% - Accent1 4 4 2 2 3 3" xfId="25452"/>
    <cellStyle name="40% - Accent1 4 4 2 2 3 3 2" xfId="25453"/>
    <cellStyle name="40% - Accent1 4 4 2 2 3 3 3" xfId="25454"/>
    <cellStyle name="40% - Accent1 4 4 2 2 3 4" xfId="25455"/>
    <cellStyle name="40% - Accent1 4 4 2 2 3 4 2" xfId="25456"/>
    <cellStyle name="40% - Accent1 4 4 2 2 3 5" xfId="25457"/>
    <cellStyle name="40% - Accent1 4 4 2 2 3 6" xfId="25458"/>
    <cellStyle name="40% - Accent1 4 4 2 2 4" xfId="25459"/>
    <cellStyle name="40% - Accent1 4 4 2 2 4 2" xfId="25460"/>
    <cellStyle name="40% - Accent1 4 4 2 2 4 2 2" xfId="25461"/>
    <cellStyle name="40% - Accent1 4 4 2 2 4 2 3" xfId="25462"/>
    <cellStyle name="40% - Accent1 4 4 2 2 4 3" xfId="25463"/>
    <cellStyle name="40% - Accent1 4 4 2 2 4 3 2" xfId="25464"/>
    <cellStyle name="40% - Accent1 4 4 2 2 4 4" xfId="25465"/>
    <cellStyle name="40% - Accent1 4 4 2 2 4 5" xfId="25466"/>
    <cellStyle name="40% - Accent1 4 4 2 2 5" xfId="25467"/>
    <cellStyle name="40% - Accent1 4 4 2 2 5 2" xfId="25468"/>
    <cellStyle name="40% - Accent1 4 4 2 2 5 3" xfId="25469"/>
    <cellStyle name="40% - Accent1 4 4 2 2 6" xfId="25470"/>
    <cellStyle name="40% - Accent1 4 4 2 2 6 2" xfId="25471"/>
    <cellStyle name="40% - Accent1 4 4 2 2 6 3" xfId="25472"/>
    <cellStyle name="40% - Accent1 4 4 2 2 7" xfId="25473"/>
    <cellStyle name="40% - Accent1 4 4 2 2 7 2" xfId="25474"/>
    <cellStyle name="40% - Accent1 4 4 2 2 8" xfId="25475"/>
    <cellStyle name="40% - Accent1 4 4 2 2 9" xfId="25476"/>
    <cellStyle name="40% - Accent1 4 4 2 3" xfId="25477"/>
    <cellStyle name="40% - Accent1 4 4 2 3 2" xfId="25478"/>
    <cellStyle name="40% - Accent1 4 4 2 3 2 2" xfId="25479"/>
    <cellStyle name="40% - Accent1 4 4 2 3 2 3" xfId="25480"/>
    <cellStyle name="40% - Accent1 4 4 2 3 3" xfId="25481"/>
    <cellStyle name="40% - Accent1 4 4 2 3 3 2" xfId="25482"/>
    <cellStyle name="40% - Accent1 4 4 2 3 3 3" xfId="25483"/>
    <cellStyle name="40% - Accent1 4 4 2 3 4" xfId="25484"/>
    <cellStyle name="40% - Accent1 4 4 2 3 4 2" xfId="25485"/>
    <cellStyle name="40% - Accent1 4 4 2 3 5" xfId="25486"/>
    <cellStyle name="40% - Accent1 4 4 2 3 6" xfId="25487"/>
    <cellStyle name="40% - Accent1 4 4 2 4" xfId="25488"/>
    <cellStyle name="40% - Accent1 4 4 2 4 2" xfId="25489"/>
    <cellStyle name="40% - Accent1 4 4 2 4 2 2" xfId="25490"/>
    <cellStyle name="40% - Accent1 4 4 2 4 2 3" xfId="25491"/>
    <cellStyle name="40% - Accent1 4 4 2 4 3" xfId="25492"/>
    <cellStyle name="40% - Accent1 4 4 2 4 3 2" xfId="25493"/>
    <cellStyle name="40% - Accent1 4 4 2 4 3 3" xfId="25494"/>
    <cellStyle name="40% - Accent1 4 4 2 4 4" xfId="25495"/>
    <cellStyle name="40% - Accent1 4 4 2 4 4 2" xfId="25496"/>
    <cellStyle name="40% - Accent1 4 4 2 4 5" xfId="25497"/>
    <cellStyle name="40% - Accent1 4 4 2 4 6" xfId="25498"/>
    <cellStyle name="40% - Accent1 4 4 2 5" xfId="25499"/>
    <cellStyle name="40% - Accent1 4 4 2 5 2" xfId="25500"/>
    <cellStyle name="40% - Accent1 4 4 2 5 2 2" xfId="25501"/>
    <cellStyle name="40% - Accent1 4 4 2 5 2 3" xfId="25502"/>
    <cellStyle name="40% - Accent1 4 4 2 5 3" xfId="25503"/>
    <cellStyle name="40% - Accent1 4 4 2 5 3 2" xfId="25504"/>
    <cellStyle name="40% - Accent1 4 4 2 5 4" xfId="25505"/>
    <cellStyle name="40% - Accent1 4 4 2 5 5" xfId="25506"/>
    <cellStyle name="40% - Accent1 4 4 2 6" xfId="25507"/>
    <cellStyle name="40% - Accent1 4 4 2 6 2" xfId="25508"/>
    <cellStyle name="40% - Accent1 4 4 2 6 3" xfId="25509"/>
    <cellStyle name="40% - Accent1 4 4 2 7" xfId="25510"/>
    <cellStyle name="40% - Accent1 4 4 2 7 2" xfId="25511"/>
    <cellStyle name="40% - Accent1 4 4 2 7 3" xfId="25512"/>
    <cellStyle name="40% - Accent1 4 4 2 8" xfId="25513"/>
    <cellStyle name="40% - Accent1 4 4 2 8 2" xfId="25514"/>
    <cellStyle name="40% - Accent1 4 4 2 9" xfId="25515"/>
    <cellStyle name="40% - Accent1 4 4 3" xfId="1939"/>
    <cellStyle name="40% - Accent1 4 4 3 2" xfId="25516"/>
    <cellStyle name="40% - Accent1 4 4 3 2 2" xfId="25517"/>
    <cellStyle name="40% - Accent1 4 4 3 2 2 2" xfId="25518"/>
    <cellStyle name="40% - Accent1 4 4 3 2 2 3" xfId="25519"/>
    <cellStyle name="40% - Accent1 4 4 3 2 3" xfId="25520"/>
    <cellStyle name="40% - Accent1 4 4 3 2 3 2" xfId="25521"/>
    <cellStyle name="40% - Accent1 4 4 3 2 3 3" xfId="25522"/>
    <cellStyle name="40% - Accent1 4 4 3 2 4" xfId="25523"/>
    <cellStyle name="40% - Accent1 4 4 3 2 4 2" xfId="25524"/>
    <cellStyle name="40% - Accent1 4 4 3 2 5" xfId="25525"/>
    <cellStyle name="40% - Accent1 4 4 3 2 6" xfId="25526"/>
    <cellStyle name="40% - Accent1 4 4 3 3" xfId="25527"/>
    <cellStyle name="40% - Accent1 4 4 3 3 2" xfId="25528"/>
    <cellStyle name="40% - Accent1 4 4 3 3 2 2" xfId="25529"/>
    <cellStyle name="40% - Accent1 4 4 3 3 2 3" xfId="25530"/>
    <cellStyle name="40% - Accent1 4 4 3 3 3" xfId="25531"/>
    <cellStyle name="40% - Accent1 4 4 3 3 3 2" xfId="25532"/>
    <cellStyle name="40% - Accent1 4 4 3 3 3 3" xfId="25533"/>
    <cellStyle name="40% - Accent1 4 4 3 3 4" xfId="25534"/>
    <cellStyle name="40% - Accent1 4 4 3 3 4 2" xfId="25535"/>
    <cellStyle name="40% - Accent1 4 4 3 3 5" xfId="25536"/>
    <cellStyle name="40% - Accent1 4 4 3 3 6" xfId="25537"/>
    <cellStyle name="40% - Accent1 4 4 3 4" xfId="25538"/>
    <cellStyle name="40% - Accent1 4 4 3 4 2" xfId="25539"/>
    <cellStyle name="40% - Accent1 4 4 3 4 2 2" xfId="25540"/>
    <cellStyle name="40% - Accent1 4 4 3 4 2 3" xfId="25541"/>
    <cellStyle name="40% - Accent1 4 4 3 4 3" xfId="25542"/>
    <cellStyle name="40% - Accent1 4 4 3 4 3 2" xfId="25543"/>
    <cellStyle name="40% - Accent1 4 4 3 4 4" xfId="25544"/>
    <cellStyle name="40% - Accent1 4 4 3 4 5" xfId="25545"/>
    <cellStyle name="40% - Accent1 4 4 3 5" xfId="25546"/>
    <cellStyle name="40% - Accent1 4 4 3 5 2" xfId="25547"/>
    <cellStyle name="40% - Accent1 4 4 3 5 3" xfId="25548"/>
    <cellStyle name="40% - Accent1 4 4 3 6" xfId="25549"/>
    <cellStyle name="40% - Accent1 4 4 3 6 2" xfId="25550"/>
    <cellStyle name="40% - Accent1 4 4 3 6 3" xfId="25551"/>
    <cellStyle name="40% - Accent1 4 4 3 7" xfId="25552"/>
    <cellStyle name="40% - Accent1 4 4 3 7 2" xfId="25553"/>
    <cellStyle name="40% - Accent1 4 4 3 8" xfId="25554"/>
    <cellStyle name="40% - Accent1 4 4 3 9" xfId="25555"/>
    <cellStyle name="40% - Accent1 4 4 4" xfId="25556"/>
    <cellStyle name="40% - Accent1 4 4 4 2" xfId="25557"/>
    <cellStyle name="40% - Accent1 4 4 4 2 2" xfId="25558"/>
    <cellStyle name="40% - Accent1 4 4 4 2 2 2" xfId="25559"/>
    <cellStyle name="40% - Accent1 4 4 4 2 2 3" xfId="25560"/>
    <cellStyle name="40% - Accent1 4 4 4 2 3" xfId="25561"/>
    <cellStyle name="40% - Accent1 4 4 4 2 3 2" xfId="25562"/>
    <cellStyle name="40% - Accent1 4 4 4 2 3 3" xfId="25563"/>
    <cellStyle name="40% - Accent1 4 4 4 2 4" xfId="25564"/>
    <cellStyle name="40% - Accent1 4 4 4 2 4 2" xfId="25565"/>
    <cellStyle name="40% - Accent1 4 4 4 2 5" xfId="25566"/>
    <cellStyle name="40% - Accent1 4 4 4 2 6" xfId="25567"/>
    <cellStyle name="40% - Accent1 4 4 4 3" xfId="25568"/>
    <cellStyle name="40% - Accent1 4 4 4 3 2" xfId="25569"/>
    <cellStyle name="40% - Accent1 4 4 4 3 2 2" xfId="25570"/>
    <cellStyle name="40% - Accent1 4 4 4 3 2 3" xfId="25571"/>
    <cellStyle name="40% - Accent1 4 4 4 3 3" xfId="25572"/>
    <cellStyle name="40% - Accent1 4 4 4 3 3 2" xfId="25573"/>
    <cellStyle name="40% - Accent1 4 4 4 3 3 3" xfId="25574"/>
    <cellStyle name="40% - Accent1 4 4 4 3 4" xfId="25575"/>
    <cellStyle name="40% - Accent1 4 4 4 3 4 2" xfId="25576"/>
    <cellStyle name="40% - Accent1 4 4 4 3 5" xfId="25577"/>
    <cellStyle name="40% - Accent1 4 4 4 3 6" xfId="25578"/>
    <cellStyle name="40% - Accent1 4 4 4 4" xfId="25579"/>
    <cellStyle name="40% - Accent1 4 4 4 4 2" xfId="25580"/>
    <cellStyle name="40% - Accent1 4 4 4 4 2 2" xfId="25581"/>
    <cellStyle name="40% - Accent1 4 4 4 4 2 3" xfId="25582"/>
    <cellStyle name="40% - Accent1 4 4 4 4 3" xfId="25583"/>
    <cellStyle name="40% - Accent1 4 4 4 4 3 2" xfId="25584"/>
    <cellStyle name="40% - Accent1 4 4 4 4 4" xfId="25585"/>
    <cellStyle name="40% - Accent1 4 4 4 4 5" xfId="25586"/>
    <cellStyle name="40% - Accent1 4 4 4 5" xfId="25587"/>
    <cellStyle name="40% - Accent1 4 4 4 5 2" xfId="25588"/>
    <cellStyle name="40% - Accent1 4 4 4 5 3" xfId="25589"/>
    <cellStyle name="40% - Accent1 4 4 4 6" xfId="25590"/>
    <cellStyle name="40% - Accent1 4 4 4 6 2" xfId="25591"/>
    <cellStyle name="40% - Accent1 4 4 4 6 3" xfId="25592"/>
    <cellStyle name="40% - Accent1 4 4 4 7" xfId="25593"/>
    <cellStyle name="40% - Accent1 4 4 4 7 2" xfId="25594"/>
    <cellStyle name="40% - Accent1 4 4 4 8" xfId="25595"/>
    <cellStyle name="40% - Accent1 4 4 4 9" xfId="25596"/>
    <cellStyle name="40% - Accent1 4 4 5" xfId="25597"/>
    <cellStyle name="40% - Accent1 4 4 5 2" xfId="25598"/>
    <cellStyle name="40% - Accent1 4 4 5 2 2" xfId="25599"/>
    <cellStyle name="40% - Accent1 4 4 5 2 3" xfId="25600"/>
    <cellStyle name="40% - Accent1 4 4 5 3" xfId="25601"/>
    <cellStyle name="40% - Accent1 4 4 5 3 2" xfId="25602"/>
    <cellStyle name="40% - Accent1 4 4 5 3 3" xfId="25603"/>
    <cellStyle name="40% - Accent1 4 4 5 4" xfId="25604"/>
    <cellStyle name="40% - Accent1 4 4 5 4 2" xfId="25605"/>
    <cellStyle name="40% - Accent1 4 4 5 5" xfId="25606"/>
    <cellStyle name="40% - Accent1 4 4 5 6" xfId="25607"/>
    <cellStyle name="40% - Accent1 4 4 6" xfId="25608"/>
    <cellStyle name="40% - Accent1 4 4 6 2" xfId="25609"/>
    <cellStyle name="40% - Accent1 4 4 6 2 2" xfId="25610"/>
    <cellStyle name="40% - Accent1 4 4 6 2 3" xfId="25611"/>
    <cellStyle name="40% - Accent1 4 4 6 3" xfId="25612"/>
    <cellStyle name="40% - Accent1 4 4 6 3 2" xfId="25613"/>
    <cellStyle name="40% - Accent1 4 4 6 3 3" xfId="25614"/>
    <cellStyle name="40% - Accent1 4 4 6 4" xfId="25615"/>
    <cellStyle name="40% - Accent1 4 4 6 4 2" xfId="25616"/>
    <cellStyle name="40% - Accent1 4 4 6 5" xfId="25617"/>
    <cellStyle name="40% - Accent1 4 4 6 6" xfId="25618"/>
    <cellStyle name="40% - Accent1 4 4 7" xfId="25619"/>
    <cellStyle name="40% - Accent1 4 4 7 2" xfId="25620"/>
    <cellStyle name="40% - Accent1 4 4 7 2 2" xfId="25621"/>
    <cellStyle name="40% - Accent1 4 4 7 2 3" xfId="25622"/>
    <cellStyle name="40% - Accent1 4 4 7 3" xfId="25623"/>
    <cellStyle name="40% - Accent1 4 4 7 3 2" xfId="25624"/>
    <cellStyle name="40% - Accent1 4 4 7 4" xfId="25625"/>
    <cellStyle name="40% - Accent1 4 4 7 5" xfId="25626"/>
    <cellStyle name="40% - Accent1 4 4 8" xfId="25627"/>
    <cellStyle name="40% - Accent1 4 4 8 2" xfId="25628"/>
    <cellStyle name="40% - Accent1 4 4 8 3" xfId="25629"/>
    <cellStyle name="40% - Accent1 4 4 9" xfId="25630"/>
    <cellStyle name="40% - Accent1 4 4 9 2" xfId="25631"/>
    <cellStyle name="40% - Accent1 4 4 9 3" xfId="25632"/>
    <cellStyle name="40% - Accent1 4 5" xfId="1940"/>
    <cellStyle name="40% - Accent1 4 5 10" xfId="25633"/>
    <cellStyle name="40% - Accent1 4 5 2" xfId="1941"/>
    <cellStyle name="40% - Accent1 4 5 2 2" xfId="25634"/>
    <cellStyle name="40% - Accent1 4 5 2 2 2" xfId="25635"/>
    <cellStyle name="40% - Accent1 4 5 2 2 2 2" xfId="25636"/>
    <cellStyle name="40% - Accent1 4 5 2 2 2 3" xfId="25637"/>
    <cellStyle name="40% - Accent1 4 5 2 2 3" xfId="25638"/>
    <cellStyle name="40% - Accent1 4 5 2 2 3 2" xfId="25639"/>
    <cellStyle name="40% - Accent1 4 5 2 2 3 3" xfId="25640"/>
    <cellStyle name="40% - Accent1 4 5 2 2 4" xfId="25641"/>
    <cellStyle name="40% - Accent1 4 5 2 2 4 2" xfId="25642"/>
    <cellStyle name="40% - Accent1 4 5 2 2 5" xfId="25643"/>
    <cellStyle name="40% - Accent1 4 5 2 2 6" xfId="25644"/>
    <cellStyle name="40% - Accent1 4 5 2 3" xfId="25645"/>
    <cellStyle name="40% - Accent1 4 5 2 3 2" xfId="25646"/>
    <cellStyle name="40% - Accent1 4 5 2 3 2 2" xfId="25647"/>
    <cellStyle name="40% - Accent1 4 5 2 3 2 3" xfId="25648"/>
    <cellStyle name="40% - Accent1 4 5 2 3 3" xfId="25649"/>
    <cellStyle name="40% - Accent1 4 5 2 3 3 2" xfId="25650"/>
    <cellStyle name="40% - Accent1 4 5 2 3 3 3" xfId="25651"/>
    <cellStyle name="40% - Accent1 4 5 2 3 4" xfId="25652"/>
    <cellStyle name="40% - Accent1 4 5 2 3 4 2" xfId="25653"/>
    <cellStyle name="40% - Accent1 4 5 2 3 5" xfId="25654"/>
    <cellStyle name="40% - Accent1 4 5 2 3 6" xfId="25655"/>
    <cellStyle name="40% - Accent1 4 5 2 4" xfId="25656"/>
    <cellStyle name="40% - Accent1 4 5 2 4 2" xfId="25657"/>
    <cellStyle name="40% - Accent1 4 5 2 4 2 2" xfId="25658"/>
    <cellStyle name="40% - Accent1 4 5 2 4 2 3" xfId="25659"/>
    <cellStyle name="40% - Accent1 4 5 2 4 3" xfId="25660"/>
    <cellStyle name="40% - Accent1 4 5 2 4 3 2" xfId="25661"/>
    <cellStyle name="40% - Accent1 4 5 2 4 4" xfId="25662"/>
    <cellStyle name="40% - Accent1 4 5 2 4 5" xfId="25663"/>
    <cellStyle name="40% - Accent1 4 5 2 5" xfId="25664"/>
    <cellStyle name="40% - Accent1 4 5 2 5 2" xfId="25665"/>
    <cellStyle name="40% - Accent1 4 5 2 5 3" xfId="25666"/>
    <cellStyle name="40% - Accent1 4 5 2 6" xfId="25667"/>
    <cellStyle name="40% - Accent1 4 5 2 6 2" xfId="25668"/>
    <cellStyle name="40% - Accent1 4 5 2 6 3" xfId="25669"/>
    <cellStyle name="40% - Accent1 4 5 2 7" xfId="25670"/>
    <cellStyle name="40% - Accent1 4 5 2 7 2" xfId="25671"/>
    <cellStyle name="40% - Accent1 4 5 2 8" xfId="25672"/>
    <cellStyle name="40% - Accent1 4 5 2 9" xfId="25673"/>
    <cellStyle name="40% - Accent1 4 5 3" xfId="25674"/>
    <cellStyle name="40% - Accent1 4 5 3 2" xfId="25675"/>
    <cellStyle name="40% - Accent1 4 5 3 2 2" xfId="25676"/>
    <cellStyle name="40% - Accent1 4 5 3 2 3" xfId="25677"/>
    <cellStyle name="40% - Accent1 4 5 3 3" xfId="25678"/>
    <cellStyle name="40% - Accent1 4 5 3 3 2" xfId="25679"/>
    <cellStyle name="40% - Accent1 4 5 3 3 3" xfId="25680"/>
    <cellStyle name="40% - Accent1 4 5 3 4" xfId="25681"/>
    <cellStyle name="40% - Accent1 4 5 3 4 2" xfId="25682"/>
    <cellStyle name="40% - Accent1 4 5 3 5" xfId="25683"/>
    <cellStyle name="40% - Accent1 4 5 3 6" xfId="25684"/>
    <cellStyle name="40% - Accent1 4 5 4" xfId="25685"/>
    <cellStyle name="40% - Accent1 4 5 4 2" xfId="25686"/>
    <cellStyle name="40% - Accent1 4 5 4 2 2" xfId="25687"/>
    <cellStyle name="40% - Accent1 4 5 4 2 3" xfId="25688"/>
    <cellStyle name="40% - Accent1 4 5 4 3" xfId="25689"/>
    <cellStyle name="40% - Accent1 4 5 4 3 2" xfId="25690"/>
    <cellStyle name="40% - Accent1 4 5 4 3 3" xfId="25691"/>
    <cellStyle name="40% - Accent1 4 5 4 4" xfId="25692"/>
    <cellStyle name="40% - Accent1 4 5 4 4 2" xfId="25693"/>
    <cellStyle name="40% - Accent1 4 5 4 5" xfId="25694"/>
    <cellStyle name="40% - Accent1 4 5 4 6" xfId="25695"/>
    <cellStyle name="40% - Accent1 4 5 5" xfId="25696"/>
    <cellStyle name="40% - Accent1 4 5 5 2" xfId="25697"/>
    <cellStyle name="40% - Accent1 4 5 5 2 2" xfId="25698"/>
    <cellStyle name="40% - Accent1 4 5 5 2 3" xfId="25699"/>
    <cellStyle name="40% - Accent1 4 5 5 3" xfId="25700"/>
    <cellStyle name="40% - Accent1 4 5 5 3 2" xfId="25701"/>
    <cellStyle name="40% - Accent1 4 5 5 4" xfId="25702"/>
    <cellStyle name="40% - Accent1 4 5 5 5" xfId="25703"/>
    <cellStyle name="40% - Accent1 4 5 6" xfId="25704"/>
    <cellStyle name="40% - Accent1 4 5 6 2" xfId="25705"/>
    <cellStyle name="40% - Accent1 4 5 6 3" xfId="25706"/>
    <cellStyle name="40% - Accent1 4 5 7" xfId="25707"/>
    <cellStyle name="40% - Accent1 4 5 7 2" xfId="25708"/>
    <cellStyle name="40% - Accent1 4 5 7 3" xfId="25709"/>
    <cellStyle name="40% - Accent1 4 5 8" xfId="25710"/>
    <cellStyle name="40% - Accent1 4 5 8 2" xfId="25711"/>
    <cellStyle name="40% - Accent1 4 5 9" xfId="25712"/>
    <cellStyle name="40% - Accent1 4 6" xfId="1942"/>
    <cellStyle name="40% - Accent1 4 6 2" xfId="25713"/>
    <cellStyle name="40% - Accent1 4 6 2 2" xfId="25714"/>
    <cellStyle name="40% - Accent1 4 6 2 2 2" xfId="25715"/>
    <cellStyle name="40% - Accent1 4 6 2 2 3" xfId="25716"/>
    <cellStyle name="40% - Accent1 4 6 2 3" xfId="25717"/>
    <cellStyle name="40% - Accent1 4 6 2 3 2" xfId="25718"/>
    <cellStyle name="40% - Accent1 4 6 2 3 3" xfId="25719"/>
    <cellStyle name="40% - Accent1 4 6 2 4" xfId="25720"/>
    <cellStyle name="40% - Accent1 4 6 2 4 2" xfId="25721"/>
    <cellStyle name="40% - Accent1 4 6 2 5" xfId="25722"/>
    <cellStyle name="40% - Accent1 4 6 2 6" xfId="25723"/>
    <cellStyle name="40% - Accent1 4 6 3" xfId="25724"/>
    <cellStyle name="40% - Accent1 4 6 3 2" xfId="25725"/>
    <cellStyle name="40% - Accent1 4 6 3 2 2" xfId="25726"/>
    <cellStyle name="40% - Accent1 4 6 3 2 3" xfId="25727"/>
    <cellStyle name="40% - Accent1 4 6 3 3" xfId="25728"/>
    <cellStyle name="40% - Accent1 4 6 3 3 2" xfId="25729"/>
    <cellStyle name="40% - Accent1 4 6 3 3 3" xfId="25730"/>
    <cellStyle name="40% - Accent1 4 6 3 4" xfId="25731"/>
    <cellStyle name="40% - Accent1 4 6 3 4 2" xfId="25732"/>
    <cellStyle name="40% - Accent1 4 6 3 5" xfId="25733"/>
    <cellStyle name="40% - Accent1 4 6 3 6" xfId="25734"/>
    <cellStyle name="40% - Accent1 4 6 4" xfId="25735"/>
    <cellStyle name="40% - Accent1 4 6 4 2" xfId="25736"/>
    <cellStyle name="40% - Accent1 4 6 4 2 2" xfId="25737"/>
    <cellStyle name="40% - Accent1 4 6 4 2 3" xfId="25738"/>
    <cellStyle name="40% - Accent1 4 6 4 3" xfId="25739"/>
    <cellStyle name="40% - Accent1 4 6 4 3 2" xfId="25740"/>
    <cellStyle name="40% - Accent1 4 6 4 4" xfId="25741"/>
    <cellStyle name="40% - Accent1 4 6 4 5" xfId="25742"/>
    <cellStyle name="40% - Accent1 4 6 5" xfId="25743"/>
    <cellStyle name="40% - Accent1 4 6 5 2" xfId="25744"/>
    <cellStyle name="40% - Accent1 4 6 5 3" xfId="25745"/>
    <cellStyle name="40% - Accent1 4 6 6" xfId="25746"/>
    <cellStyle name="40% - Accent1 4 6 6 2" xfId="25747"/>
    <cellStyle name="40% - Accent1 4 6 6 3" xfId="25748"/>
    <cellStyle name="40% - Accent1 4 6 7" xfId="25749"/>
    <cellStyle name="40% - Accent1 4 6 7 2" xfId="25750"/>
    <cellStyle name="40% - Accent1 4 6 8" xfId="25751"/>
    <cellStyle name="40% - Accent1 4 6 9" xfId="25752"/>
    <cellStyle name="40% - Accent1 4 7" xfId="1943"/>
    <cellStyle name="40% - Accent1 4 7 2" xfId="25753"/>
    <cellStyle name="40% - Accent1 4 7 2 2" xfId="25754"/>
    <cellStyle name="40% - Accent1 4 7 2 2 2" xfId="25755"/>
    <cellStyle name="40% - Accent1 4 7 2 2 3" xfId="25756"/>
    <cellStyle name="40% - Accent1 4 7 2 3" xfId="25757"/>
    <cellStyle name="40% - Accent1 4 7 2 3 2" xfId="25758"/>
    <cellStyle name="40% - Accent1 4 7 2 3 3" xfId="25759"/>
    <cellStyle name="40% - Accent1 4 7 2 4" xfId="25760"/>
    <cellStyle name="40% - Accent1 4 7 2 4 2" xfId="25761"/>
    <cellStyle name="40% - Accent1 4 7 2 5" xfId="25762"/>
    <cellStyle name="40% - Accent1 4 7 2 6" xfId="25763"/>
    <cellStyle name="40% - Accent1 4 7 3" xfId="25764"/>
    <cellStyle name="40% - Accent1 4 7 3 2" xfId="25765"/>
    <cellStyle name="40% - Accent1 4 7 3 2 2" xfId="25766"/>
    <cellStyle name="40% - Accent1 4 7 3 2 3" xfId="25767"/>
    <cellStyle name="40% - Accent1 4 7 3 3" xfId="25768"/>
    <cellStyle name="40% - Accent1 4 7 3 3 2" xfId="25769"/>
    <cellStyle name="40% - Accent1 4 7 3 3 3" xfId="25770"/>
    <cellStyle name="40% - Accent1 4 7 3 4" xfId="25771"/>
    <cellStyle name="40% - Accent1 4 7 3 4 2" xfId="25772"/>
    <cellStyle name="40% - Accent1 4 7 3 5" xfId="25773"/>
    <cellStyle name="40% - Accent1 4 7 3 6" xfId="25774"/>
    <cellStyle name="40% - Accent1 4 7 4" xfId="25775"/>
    <cellStyle name="40% - Accent1 4 7 4 2" xfId="25776"/>
    <cellStyle name="40% - Accent1 4 7 4 2 2" xfId="25777"/>
    <cellStyle name="40% - Accent1 4 7 4 2 3" xfId="25778"/>
    <cellStyle name="40% - Accent1 4 7 4 3" xfId="25779"/>
    <cellStyle name="40% - Accent1 4 7 4 3 2" xfId="25780"/>
    <cellStyle name="40% - Accent1 4 7 4 4" xfId="25781"/>
    <cellStyle name="40% - Accent1 4 7 4 5" xfId="25782"/>
    <cellStyle name="40% - Accent1 4 7 5" xfId="25783"/>
    <cellStyle name="40% - Accent1 4 7 5 2" xfId="25784"/>
    <cellStyle name="40% - Accent1 4 7 5 3" xfId="25785"/>
    <cellStyle name="40% - Accent1 4 7 6" xfId="25786"/>
    <cellStyle name="40% - Accent1 4 7 6 2" xfId="25787"/>
    <cellStyle name="40% - Accent1 4 7 6 3" xfId="25788"/>
    <cellStyle name="40% - Accent1 4 7 7" xfId="25789"/>
    <cellStyle name="40% - Accent1 4 7 7 2" xfId="25790"/>
    <cellStyle name="40% - Accent1 4 7 8" xfId="25791"/>
    <cellStyle name="40% - Accent1 4 7 9" xfId="25792"/>
    <cellStyle name="40% - Accent1 4 8" xfId="25793"/>
    <cellStyle name="40% - Accent1 4 8 2" xfId="25794"/>
    <cellStyle name="40% - Accent1 4 8 2 2" xfId="25795"/>
    <cellStyle name="40% - Accent1 4 8 2 3" xfId="25796"/>
    <cellStyle name="40% - Accent1 4 8 3" xfId="25797"/>
    <cellStyle name="40% - Accent1 4 8 3 2" xfId="25798"/>
    <cellStyle name="40% - Accent1 4 8 3 3" xfId="25799"/>
    <cellStyle name="40% - Accent1 4 8 4" xfId="25800"/>
    <cellStyle name="40% - Accent1 4 8 4 2" xfId="25801"/>
    <cellStyle name="40% - Accent1 4 8 5" xfId="25802"/>
    <cellStyle name="40% - Accent1 4 8 6" xfId="25803"/>
    <cellStyle name="40% - Accent1 4 9" xfId="25804"/>
    <cellStyle name="40% - Accent1 4 9 2" xfId="25805"/>
    <cellStyle name="40% - Accent1 4 9 2 2" xfId="25806"/>
    <cellStyle name="40% - Accent1 4 9 2 3" xfId="25807"/>
    <cellStyle name="40% - Accent1 4 9 3" xfId="25808"/>
    <cellStyle name="40% - Accent1 4 9 3 2" xfId="25809"/>
    <cellStyle name="40% - Accent1 4 9 3 3" xfId="25810"/>
    <cellStyle name="40% - Accent1 4 9 4" xfId="25811"/>
    <cellStyle name="40% - Accent1 4 9 4 2" xfId="25812"/>
    <cellStyle name="40% - Accent1 4 9 5" xfId="25813"/>
    <cellStyle name="40% - Accent1 4 9 6" xfId="25814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" xfId="61991" builtinId="35" customBuiltin="1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5"/>
    <cellStyle name="40% - Accent2 4 10 2" xfId="25816"/>
    <cellStyle name="40% - Accent2 4 10 2 2" xfId="25817"/>
    <cellStyle name="40% - Accent2 4 10 2 3" xfId="25818"/>
    <cellStyle name="40% - Accent2 4 10 3" xfId="25819"/>
    <cellStyle name="40% - Accent2 4 10 3 2" xfId="25820"/>
    <cellStyle name="40% - Accent2 4 10 4" xfId="25821"/>
    <cellStyle name="40% - Accent2 4 10 5" xfId="25822"/>
    <cellStyle name="40% - Accent2 4 11" xfId="25823"/>
    <cellStyle name="40% - Accent2 4 11 2" xfId="25824"/>
    <cellStyle name="40% - Accent2 4 11 3" xfId="25825"/>
    <cellStyle name="40% - Accent2 4 12" xfId="25826"/>
    <cellStyle name="40% - Accent2 4 12 2" xfId="25827"/>
    <cellStyle name="40% - Accent2 4 12 3" xfId="25828"/>
    <cellStyle name="40% - Accent2 4 13" xfId="25829"/>
    <cellStyle name="40% - Accent2 4 13 2" xfId="25830"/>
    <cellStyle name="40% - Accent2 4 14" xfId="25831"/>
    <cellStyle name="40% - Accent2 4 15" xfId="25832"/>
    <cellStyle name="40% - Accent2 4 16" xfId="25833"/>
    <cellStyle name="40% - Accent2 4 2" xfId="2164"/>
    <cellStyle name="40% - Accent2 4 2 10" xfId="25834"/>
    <cellStyle name="40% - Accent2 4 2 10 2" xfId="25835"/>
    <cellStyle name="40% - Accent2 4 2 10 3" xfId="25836"/>
    <cellStyle name="40% - Accent2 4 2 11" xfId="25837"/>
    <cellStyle name="40% - Accent2 4 2 11 2" xfId="25838"/>
    <cellStyle name="40% - Accent2 4 2 11 3" xfId="25839"/>
    <cellStyle name="40% - Accent2 4 2 12" xfId="25840"/>
    <cellStyle name="40% - Accent2 4 2 12 2" xfId="25841"/>
    <cellStyle name="40% - Accent2 4 2 13" xfId="25842"/>
    <cellStyle name="40% - Accent2 4 2 14" xfId="25843"/>
    <cellStyle name="40% - Accent2 4 2 15" xfId="25844"/>
    <cellStyle name="40% - Accent2 4 2 2" xfId="2165"/>
    <cellStyle name="40% - Accent2 4 2 2 10" xfId="25845"/>
    <cellStyle name="40% - Accent2 4 2 2 10 2" xfId="25846"/>
    <cellStyle name="40% - Accent2 4 2 2 10 3" xfId="25847"/>
    <cellStyle name="40% - Accent2 4 2 2 11" xfId="25848"/>
    <cellStyle name="40% - Accent2 4 2 2 11 2" xfId="25849"/>
    <cellStyle name="40% - Accent2 4 2 2 12" xfId="25850"/>
    <cellStyle name="40% - Accent2 4 2 2 13" xfId="25851"/>
    <cellStyle name="40% - Accent2 4 2 2 2" xfId="2166"/>
    <cellStyle name="40% - Accent2 4 2 2 2 10" xfId="25852"/>
    <cellStyle name="40% - Accent2 4 2 2 2 10 2" xfId="25853"/>
    <cellStyle name="40% - Accent2 4 2 2 2 11" xfId="25854"/>
    <cellStyle name="40% - Accent2 4 2 2 2 12" xfId="25855"/>
    <cellStyle name="40% - Accent2 4 2 2 2 2" xfId="2167"/>
    <cellStyle name="40% - Accent2 4 2 2 2 2 10" xfId="25856"/>
    <cellStyle name="40% - Accent2 4 2 2 2 2 2" xfId="2168"/>
    <cellStyle name="40% - Accent2 4 2 2 2 2 2 2" xfId="25857"/>
    <cellStyle name="40% - Accent2 4 2 2 2 2 2 2 2" xfId="25858"/>
    <cellStyle name="40% - Accent2 4 2 2 2 2 2 2 2 2" xfId="25859"/>
    <cellStyle name="40% - Accent2 4 2 2 2 2 2 2 2 3" xfId="25860"/>
    <cellStyle name="40% - Accent2 4 2 2 2 2 2 2 3" xfId="25861"/>
    <cellStyle name="40% - Accent2 4 2 2 2 2 2 2 3 2" xfId="25862"/>
    <cellStyle name="40% - Accent2 4 2 2 2 2 2 2 3 3" xfId="25863"/>
    <cellStyle name="40% - Accent2 4 2 2 2 2 2 2 4" xfId="25864"/>
    <cellStyle name="40% - Accent2 4 2 2 2 2 2 2 4 2" xfId="25865"/>
    <cellStyle name="40% - Accent2 4 2 2 2 2 2 2 5" xfId="25866"/>
    <cellStyle name="40% - Accent2 4 2 2 2 2 2 2 6" xfId="25867"/>
    <cellStyle name="40% - Accent2 4 2 2 2 2 2 3" xfId="25868"/>
    <cellStyle name="40% - Accent2 4 2 2 2 2 2 3 2" xfId="25869"/>
    <cellStyle name="40% - Accent2 4 2 2 2 2 2 3 2 2" xfId="25870"/>
    <cellStyle name="40% - Accent2 4 2 2 2 2 2 3 2 3" xfId="25871"/>
    <cellStyle name="40% - Accent2 4 2 2 2 2 2 3 3" xfId="25872"/>
    <cellStyle name="40% - Accent2 4 2 2 2 2 2 3 3 2" xfId="25873"/>
    <cellStyle name="40% - Accent2 4 2 2 2 2 2 3 3 3" xfId="25874"/>
    <cellStyle name="40% - Accent2 4 2 2 2 2 2 3 4" xfId="25875"/>
    <cellStyle name="40% - Accent2 4 2 2 2 2 2 3 4 2" xfId="25876"/>
    <cellStyle name="40% - Accent2 4 2 2 2 2 2 3 5" xfId="25877"/>
    <cellStyle name="40% - Accent2 4 2 2 2 2 2 3 6" xfId="25878"/>
    <cellStyle name="40% - Accent2 4 2 2 2 2 2 4" xfId="25879"/>
    <cellStyle name="40% - Accent2 4 2 2 2 2 2 4 2" xfId="25880"/>
    <cellStyle name="40% - Accent2 4 2 2 2 2 2 4 2 2" xfId="25881"/>
    <cellStyle name="40% - Accent2 4 2 2 2 2 2 4 2 3" xfId="25882"/>
    <cellStyle name="40% - Accent2 4 2 2 2 2 2 4 3" xfId="25883"/>
    <cellStyle name="40% - Accent2 4 2 2 2 2 2 4 3 2" xfId="25884"/>
    <cellStyle name="40% - Accent2 4 2 2 2 2 2 4 4" xfId="25885"/>
    <cellStyle name="40% - Accent2 4 2 2 2 2 2 4 5" xfId="25886"/>
    <cellStyle name="40% - Accent2 4 2 2 2 2 2 5" xfId="25887"/>
    <cellStyle name="40% - Accent2 4 2 2 2 2 2 5 2" xfId="25888"/>
    <cellStyle name="40% - Accent2 4 2 2 2 2 2 5 3" xfId="25889"/>
    <cellStyle name="40% - Accent2 4 2 2 2 2 2 6" xfId="25890"/>
    <cellStyle name="40% - Accent2 4 2 2 2 2 2 6 2" xfId="25891"/>
    <cellStyle name="40% - Accent2 4 2 2 2 2 2 6 3" xfId="25892"/>
    <cellStyle name="40% - Accent2 4 2 2 2 2 2 7" xfId="25893"/>
    <cellStyle name="40% - Accent2 4 2 2 2 2 2 7 2" xfId="25894"/>
    <cellStyle name="40% - Accent2 4 2 2 2 2 2 8" xfId="25895"/>
    <cellStyle name="40% - Accent2 4 2 2 2 2 2 9" xfId="25896"/>
    <cellStyle name="40% - Accent2 4 2 2 2 2 3" xfId="25897"/>
    <cellStyle name="40% - Accent2 4 2 2 2 2 3 2" xfId="25898"/>
    <cellStyle name="40% - Accent2 4 2 2 2 2 3 2 2" xfId="25899"/>
    <cellStyle name="40% - Accent2 4 2 2 2 2 3 2 3" xfId="25900"/>
    <cellStyle name="40% - Accent2 4 2 2 2 2 3 3" xfId="25901"/>
    <cellStyle name="40% - Accent2 4 2 2 2 2 3 3 2" xfId="25902"/>
    <cellStyle name="40% - Accent2 4 2 2 2 2 3 3 3" xfId="25903"/>
    <cellStyle name="40% - Accent2 4 2 2 2 2 3 4" xfId="25904"/>
    <cellStyle name="40% - Accent2 4 2 2 2 2 3 4 2" xfId="25905"/>
    <cellStyle name="40% - Accent2 4 2 2 2 2 3 5" xfId="25906"/>
    <cellStyle name="40% - Accent2 4 2 2 2 2 3 6" xfId="25907"/>
    <cellStyle name="40% - Accent2 4 2 2 2 2 4" xfId="25908"/>
    <cellStyle name="40% - Accent2 4 2 2 2 2 4 2" xfId="25909"/>
    <cellStyle name="40% - Accent2 4 2 2 2 2 4 2 2" xfId="25910"/>
    <cellStyle name="40% - Accent2 4 2 2 2 2 4 2 3" xfId="25911"/>
    <cellStyle name="40% - Accent2 4 2 2 2 2 4 3" xfId="25912"/>
    <cellStyle name="40% - Accent2 4 2 2 2 2 4 3 2" xfId="25913"/>
    <cellStyle name="40% - Accent2 4 2 2 2 2 4 3 3" xfId="25914"/>
    <cellStyle name="40% - Accent2 4 2 2 2 2 4 4" xfId="25915"/>
    <cellStyle name="40% - Accent2 4 2 2 2 2 4 4 2" xfId="25916"/>
    <cellStyle name="40% - Accent2 4 2 2 2 2 4 5" xfId="25917"/>
    <cellStyle name="40% - Accent2 4 2 2 2 2 4 6" xfId="25918"/>
    <cellStyle name="40% - Accent2 4 2 2 2 2 5" xfId="25919"/>
    <cellStyle name="40% - Accent2 4 2 2 2 2 5 2" xfId="25920"/>
    <cellStyle name="40% - Accent2 4 2 2 2 2 5 2 2" xfId="25921"/>
    <cellStyle name="40% - Accent2 4 2 2 2 2 5 2 3" xfId="25922"/>
    <cellStyle name="40% - Accent2 4 2 2 2 2 5 3" xfId="25923"/>
    <cellStyle name="40% - Accent2 4 2 2 2 2 5 3 2" xfId="25924"/>
    <cellStyle name="40% - Accent2 4 2 2 2 2 5 4" xfId="25925"/>
    <cellStyle name="40% - Accent2 4 2 2 2 2 5 5" xfId="25926"/>
    <cellStyle name="40% - Accent2 4 2 2 2 2 6" xfId="25927"/>
    <cellStyle name="40% - Accent2 4 2 2 2 2 6 2" xfId="25928"/>
    <cellStyle name="40% - Accent2 4 2 2 2 2 6 3" xfId="25929"/>
    <cellStyle name="40% - Accent2 4 2 2 2 2 7" xfId="25930"/>
    <cellStyle name="40% - Accent2 4 2 2 2 2 7 2" xfId="25931"/>
    <cellStyle name="40% - Accent2 4 2 2 2 2 7 3" xfId="25932"/>
    <cellStyle name="40% - Accent2 4 2 2 2 2 8" xfId="25933"/>
    <cellStyle name="40% - Accent2 4 2 2 2 2 8 2" xfId="25934"/>
    <cellStyle name="40% - Accent2 4 2 2 2 2 9" xfId="25935"/>
    <cellStyle name="40% - Accent2 4 2 2 2 3" xfId="2169"/>
    <cellStyle name="40% - Accent2 4 2 2 2 3 2" xfId="25936"/>
    <cellStyle name="40% - Accent2 4 2 2 2 3 2 2" xfId="25937"/>
    <cellStyle name="40% - Accent2 4 2 2 2 3 2 2 2" xfId="25938"/>
    <cellStyle name="40% - Accent2 4 2 2 2 3 2 2 3" xfId="25939"/>
    <cellStyle name="40% - Accent2 4 2 2 2 3 2 3" xfId="25940"/>
    <cellStyle name="40% - Accent2 4 2 2 2 3 2 3 2" xfId="25941"/>
    <cellStyle name="40% - Accent2 4 2 2 2 3 2 3 3" xfId="25942"/>
    <cellStyle name="40% - Accent2 4 2 2 2 3 2 4" xfId="25943"/>
    <cellStyle name="40% - Accent2 4 2 2 2 3 2 4 2" xfId="25944"/>
    <cellStyle name="40% - Accent2 4 2 2 2 3 2 5" xfId="25945"/>
    <cellStyle name="40% - Accent2 4 2 2 2 3 2 6" xfId="25946"/>
    <cellStyle name="40% - Accent2 4 2 2 2 3 3" xfId="25947"/>
    <cellStyle name="40% - Accent2 4 2 2 2 3 3 2" xfId="25948"/>
    <cellStyle name="40% - Accent2 4 2 2 2 3 3 2 2" xfId="25949"/>
    <cellStyle name="40% - Accent2 4 2 2 2 3 3 2 3" xfId="25950"/>
    <cellStyle name="40% - Accent2 4 2 2 2 3 3 3" xfId="25951"/>
    <cellStyle name="40% - Accent2 4 2 2 2 3 3 3 2" xfId="25952"/>
    <cellStyle name="40% - Accent2 4 2 2 2 3 3 3 3" xfId="25953"/>
    <cellStyle name="40% - Accent2 4 2 2 2 3 3 4" xfId="25954"/>
    <cellStyle name="40% - Accent2 4 2 2 2 3 3 4 2" xfId="25955"/>
    <cellStyle name="40% - Accent2 4 2 2 2 3 3 5" xfId="25956"/>
    <cellStyle name="40% - Accent2 4 2 2 2 3 3 6" xfId="25957"/>
    <cellStyle name="40% - Accent2 4 2 2 2 3 4" xfId="25958"/>
    <cellStyle name="40% - Accent2 4 2 2 2 3 4 2" xfId="25959"/>
    <cellStyle name="40% - Accent2 4 2 2 2 3 4 2 2" xfId="25960"/>
    <cellStyle name="40% - Accent2 4 2 2 2 3 4 2 3" xfId="25961"/>
    <cellStyle name="40% - Accent2 4 2 2 2 3 4 3" xfId="25962"/>
    <cellStyle name="40% - Accent2 4 2 2 2 3 4 3 2" xfId="25963"/>
    <cellStyle name="40% - Accent2 4 2 2 2 3 4 4" xfId="25964"/>
    <cellStyle name="40% - Accent2 4 2 2 2 3 4 5" xfId="25965"/>
    <cellStyle name="40% - Accent2 4 2 2 2 3 5" xfId="25966"/>
    <cellStyle name="40% - Accent2 4 2 2 2 3 5 2" xfId="25967"/>
    <cellStyle name="40% - Accent2 4 2 2 2 3 5 3" xfId="25968"/>
    <cellStyle name="40% - Accent2 4 2 2 2 3 6" xfId="25969"/>
    <cellStyle name="40% - Accent2 4 2 2 2 3 6 2" xfId="25970"/>
    <cellStyle name="40% - Accent2 4 2 2 2 3 6 3" xfId="25971"/>
    <cellStyle name="40% - Accent2 4 2 2 2 3 7" xfId="25972"/>
    <cellStyle name="40% - Accent2 4 2 2 2 3 7 2" xfId="25973"/>
    <cellStyle name="40% - Accent2 4 2 2 2 3 8" xfId="25974"/>
    <cellStyle name="40% - Accent2 4 2 2 2 3 9" xfId="25975"/>
    <cellStyle name="40% - Accent2 4 2 2 2 4" xfId="25976"/>
    <cellStyle name="40% - Accent2 4 2 2 2 4 2" xfId="25977"/>
    <cellStyle name="40% - Accent2 4 2 2 2 4 2 2" xfId="25978"/>
    <cellStyle name="40% - Accent2 4 2 2 2 4 2 2 2" xfId="25979"/>
    <cellStyle name="40% - Accent2 4 2 2 2 4 2 2 3" xfId="25980"/>
    <cellStyle name="40% - Accent2 4 2 2 2 4 2 3" xfId="25981"/>
    <cellStyle name="40% - Accent2 4 2 2 2 4 2 3 2" xfId="25982"/>
    <cellStyle name="40% - Accent2 4 2 2 2 4 2 3 3" xfId="25983"/>
    <cellStyle name="40% - Accent2 4 2 2 2 4 2 4" xfId="25984"/>
    <cellStyle name="40% - Accent2 4 2 2 2 4 2 4 2" xfId="25985"/>
    <cellStyle name="40% - Accent2 4 2 2 2 4 2 5" xfId="25986"/>
    <cellStyle name="40% - Accent2 4 2 2 2 4 2 6" xfId="25987"/>
    <cellStyle name="40% - Accent2 4 2 2 2 4 3" xfId="25988"/>
    <cellStyle name="40% - Accent2 4 2 2 2 4 3 2" xfId="25989"/>
    <cellStyle name="40% - Accent2 4 2 2 2 4 3 2 2" xfId="25990"/>
    <cellStyle name="40% - Accent2 4 2 2 2 4 3 2 3" xfId="25991"/>
    <cellStyle name="40% - Accent2 4 2 2 2 4 3 3" xfId="25992"/>
    <cellStyle name="40% - Accent2 4 2 2 2 4 3 3 2" xfId="25993"/>
    <cellStyle name="40% - Accent2 4 2 2 2 4 3 3 3" xfId="25994"/>
    <cellStyle name="40% - Accent2 4 2 2 2 4 3 4" xfId="25995"/>
    <cellStyle name="40% - Accent2 4 2 2 2 4 3 4 2" xfId="25996"/>
    <cellStyle name="40% - Accent2 4 2 2 2 4 3 5" xfId="25997"/>
    <cellStyle name="40% - Accent2 4 2 2 2 4 3 6" xfId="25998"/>
    <cellStyle name="40% - Accent2 4 2 2 2 4 4" xfId="25999"/>
    <cellStyle name="40% - Accent2 4 2 2 2 4 4 2" xfId="26000"/>
    <cellStyle name="40% - Accent2 4 2 2 2 4 4 2 2" xfId="26001"/>
    <cellStyle name="40% - Accent2 4 2 2 2 4 4 2 3" xfId="26002"/>
    <cellStyle name="40% - Accent2 4 2 2 2 4 4 3" xfId="26003"/>
    <cellStyle name="40% - Accent2 4 2 2 2 4 4 3 2" xfId="26004"/>
    <cellStyle name="40% - Accent2 4 2 2 2 4 4 4" xfId="26005"/>
    <cellStyle name="40% - Accent2 4 2 2 2 4 4 5" xfId="26006"/>
    <cellStyle name="40% - Accent2 4 2 2 2 4 5" xfId="26007"/>
    <cellStyle name="40% - Accent2 4 2 2 2 4 5 2" xfId="26008"/>
    <cellStyle name="40% - Accent2 4 2 2 2 4 5 3" xfId="26009"/>
    <cellStyle name="40% - Accent2 4 2 2 2 4 6" xfId="26010"/>
    <cellStyle name="40% - Accent2 4 2 2 2 4 6 2" xfId="26011"/>
    <cellStyle name="40% - Accent2 4 2 2 2 4 6 3" xfId="26012"/>
    <cellStyle name="40% - Accent2 4 2 2 2 4 7" xfId="26013"/>
    <cellStyle name="40% - Accent2 4 2 2 2 4 7 2" xfId="26014"/>
    <cellStyle name="40% - Accent2 4 2 2 2 4 8" xfId="26015"/>
    <cellStyle name="40% - Accent2 4 2 2 2 4 9" xfId="26016"/>
    <cellStyle name="40% - Accent2 4 2 2 2 5" xfId="26017"/>
    <cellStyle name="40% - Accent2 4 2 2 2 5 2" xfId="26018"/>
    <cellStyle name="40% - Accent2 4 2 2 2 5 2 2" xfId="26019"/>
    <cellStyle name="40% - Accent2 4 2 2 2 5 2 3" xfId="26020"/>
    <cellStyle name="40% - Accent2 4 2 2 2 5 3" xfId="26021"/>
    <cellStyle name="40% - Accent2 4 2 2 2 5 3 2" xfId="26022"/>
    <cellStyle name="40% - Accent2 4 2 2 2 5 3 3" xfId="26023"/>
    <cellStyle name="40% - Accent2 4 2 2 2 5 4" xfId="26024"/>
    <cellStyle name="40% - Accent2 4 2 2 2 5 4 2" xfId="26025"/>
    <cellStyle name="40% - Accent2 4 2 2 2 5 5" xfId="26026"/>
    <cellStyle name="40% - Accent2 4 2 2 2 5 6" xfId="26027"/>
    <cellStyle name="40% - Accent2 4 2 2 2 6" xfId="26028"/>
    <cellStyle name="40% - Accent2 4 2 2 2 6 2" xfId="26029"/>
    <cellStyle name="40% - Accent2 4 2 2 2 6 2 2" xfId="26030"/>
    <cellStyle name="40% - Accent2 4 2 2 2 6 2 3" xfId="26031"/>
    <cellStyle name="40% - Accent2 4 2 2 2 6 3" xfId="26032"/>
    <cellStyle name="40% - Accent2 4 2 2 2 6 3 2" xfId="26033"/>
    <cellStyle name="40% - Accent2 4 2 2 2 6 3 3" xfId="26034"/>
    <cellStyle name="40% - Accent2 4 2 2 2 6 4" xfId="26035"/>
    <cellStyle name="40% - Accent2 4 2 2 2 6 4 2" xfId="26036"/>
    <cellStyle name="40% - Accent2 4 2 2 2 6 5" xfId="26037"/>
    <cellStyle name="40% - Accent2 4 2 2 2 6 6" xfId="26038"/>
    <cellStyle name="40% - Accent2 4 2 2 2 7" xfId="26039"/>
    <cellStyle name="40% - Accent2 4 2 2 2 7 2" xfId="26040"/>
    <cellStyle name="40% - Accent2 4 2 2 2 7 2 2" xfId="26041"/>
    <cellStyle name="40% - Accent2 4 2 2 2 7 2 3" xfId="26042"/>
    <cellStyle name="40% - Accent2 4 2 2 2 7 3" xfId="26043"/>
    <cellStyle name="40% - Accent2 4 2 2 2 7 3 2" xfId="26044"/>
    <cellStyle name="40% - Accent2 4 2 2 2 7 4" xfId="26045"/>
    <cellStyle name="40% - Accent2 4 2 2 2 7 5" xfId="26046"/>
    <cellStyle name="40% - Accent2 4 2 2 2 8" xfId="26047"/>
    <cellStyle name="40% - Accent2 4 2 2 2 8 2" xfId="26048"/>
    <cellStyle name="40% - Accent2 4 2 2 2 8 3" xfId="26049"/>
    <cellStyle name="40% - Accent2 4 2 2 2 9" xfId="26050"/>
    <cellStyle name="40% - Accent2 4 2 2 2 9 2" xfId="26051"/>
    <cellStyle name="40% - Accent2 4 2 2 2 9 3" xfId="26052"/>
    <cellStyle name="40% - Accent2 4 2 2 3" xfId="2170"/>
    <cellStyle name="40% - Accent2 4 2 2 3 10" xfId="26053"/>
    <cellStyle name="40% - Accent2 4 2 2 3 2" xfId="2171"/>
    <cellStyle name="40% - Accent2 4 2 2 3 2 2" xfId="26054"/>
    <cellStyle name="40% - Accent2 4 2 2 3 2 2 2" xfId="26055"/>
    <cellStyle name="40% - Accent2 4 2 2 3 2 2 2 2" xfId="26056"/>
    <cellStyle name="40% - Accent2 4 2 2 3 2 2 2 3" xfId="26057"/>
    <cellStyle name="40% - Accent2 4 2 2 3 2 2 3" xfId="26058"/>
    <cellStyle name="40% - Accent2 4 2 2 3 2 2 3 2" xfId="26059"/>
    <cellStyle name="40% - Accent2 4 2 2 3 2 2 3 3" xfId="26060"/>
    <cellStyle name="40% - Accent2 4 2 2 3 2 2 4" xfId="26061"/>
    <cellStyle name="40% - Accent2 4 2 2 3 2 2 4 2" xfId="26062"/>
    <cellStyle name="40% - Accent2 4 2 2 3 2 2 5" xfId="26063"/>
    <cellStyle name="40% - Accent2 4 2 2 3 2 2 6" xfId="26064"/>
    <cellStyle name="40% - Accent2 4 2 2 3 2 3" xfId="26065"/>
    <cellStyle name="40% - Accent2 4 2 2 3 2 3 2" xfId="26066"/>
    <cellStyle name="40% - Accent2 4 2 2 3 2 3 2 2" xfId="26067"/>
    <cellStyle name="40% - Accent2 4 2 2 3 2 3 2 3" xfId="26068"/>
    <cellStyle name="40% - Accent2 4 2 2 3 2 3 3" xfId="26069"/>
    <cellStyle name="40% - Accent2 4 2 2 3 2 3 3 2" xfId="26070"/>
    <cellStyle name="40% - Accent2 4 2 2 3 2 3 3 3" xfId="26071"/>
    <cellStyle name="40% - Accent2 4 2 2 3 2 3 4" xfId="26072"/>
    <cellStyle name="40% - Accent2 4 2 2 3 2 3 4 2" xfId="26073"/>
    <cellStyle name="40% - Accent2 4 2 2 3 2 3 5" xfId="26074"/>
    <cellStyle name="40% - Accent2 4 2 2 3 2 3 6" xfId="26075"/>
    <cellStyle name="40% - Accent2 4 2 2 3 2 4" xfId="26076"/>
    <cellStyle name="40% - Accent2 4 2 2 3 2 4 2" xfId="26077"/>
    <cellStyle name="40% - Accent2 4 2 2 3 2 4 2 2" xfId="26078"/>
    <cellStyle name="40% - Accent2 4 2 2 3 2 4 2 3" xfId="26079"/>
    <cellStyle name="40% - Accent2 4 2 2 3 2 4 3" xfId="26080"/>
    <cellStyle name="40% - Accent2 4 2 2 3 2 4 3 2" xfId="26081"/>
    <cellStyle name="40% - Accent2 4 2 2 3 2 4 4" xfId="26082"/>
    <cellStyle name="40% - Accent2 4 2 2 3 2 4 5" xfId="26083"/>
    <cellStyle name="40% - Accent2 4 2 2 3 2 5" xfId="26084"/>
    <cellStyle name="40% - Accent2 4 2 2 3 2 5 2" xfId="26085"/>
    <cellStyle name="40% - Accent2 4 2 2 3 2 5 3" xfId="26086"/>
    <cellStyle name="40% - Accent2 4 2 2 3 2 6" xfId="26087"/>
    <cellStyle name="40% - Accent2 4 2 2 3 2 6 2" xfId="26088"/>
    <cellStyle name="40% - Accent2 4 2 2 3 2 6 3" xfId="26089"/>
    <cellStyle name="40% - Accent2 4 2 2 3 2 7" xfId="26090"/>
    <cellStyle name="40% - Accent2 4 2 2 3 2 7 2" xfId="26091"/>
    <cellStyle name="40% - Accent2 4 2 2 3 2 8" xfId="26092"/>
    <cellStyle name="40% - Accent2 4 2 2 3 2 9" xfId="26093"/>
    <cellStyle name="40% - Accent2 4 2 2 3 3" xfId="26094"/>
    <cellStyle name="40% - Accent2 4 2 2 3 3 2" xfId="26095"/>
    <cellStyle name="40% - Accent2 4 2 2 3 3 2 2" xfId="26096"/>
    <cellStyle name="40% - Accent2 4 2 2 3 3 2 3" xfId="26097"/>
    <cellStyle name="40% - Accent2 4 2 2 3 3 3" xfId="26098"/>
    <cellStyle name="40% - Accent2 4 2 2 3 3 3 2" xfId="26099"/>
    <cellStyle name="40% - Accent2 4 2 2 3 3 3 3" xfId="26100"/>
    <cellStyle name="40% - Accent2 4 2 2 3 3 4" xfId="26101"/>
    <cellStyle name="40% - Accent2 4 2 2 3 3 4 2" xfId="26102"/>
    <cellStyle name="40% - Accent2 4 2 2 3 3 5" xfId="26103"/>
    <cellStyle name="40% - Accent2 4 2 2 3 3 6" xfId="26104"/>
    <cellStyle name="40% - Accent2 4 2 2 3 4" xfId="26105"/>
    <cellStyle name="40% - Accent2 4 2 2 3 4 2" xfId="26106"/>
    <cellStyle name="40% - Accent2 4 2 2 3 4 2 2" xfId="26107"/>
    <cellStyle name="40% - Accent2 4 2 2 3 4 2 3" xfId="26108"/>
    <cellStyle name="40% - Accent2 4 2 2 3 4 3" xfId="26109"/>
    <cellStyle name="40% - Accent2 4 2 2 3 4 3 2" xfId="26110"/>
    <cellStyle name="40% - Accent2 4 2 2 3 4 3 3" xfId="26111"/>
    <cellStyle name="40% - Accent2 4 2 2 3 4 4" xfId="26112"/>
    <cellStyle name="40% - Accent2 4 2 2 3 4 4 2" xfId="26113"/>
    <cellStyle name="40% - Accent2 4 2 2 3 4 5" xfId="26114"/>
    <cellStyle name="40% - Accent2 4 2 2 3 4 6" xfId="26115"/>
    <cellStyle name="40% - Accent2 4 2 2 3 5" xfId="26116"/>
    <cellStyle name="40% - Accent2 4 2 2 3 5 2" xfId="26117"/>
    <cellStyle name="40% - Accent2 4 2 2 3 5 2 2" xfId="26118"/>
    <cellStyle name="40% - Accent2 4 2 2 3 5 2 3" xfId="26119"/>
    <cellStyle name="40% - Accent2 4 2 2 3 5 3" xfId="26120"/>
    <cellStyle name="40% - Accent2 4 2 2 3 5 3 2" xfId="26121"/>
    <cellStyle name="40% - Accent2 4 2 2 3 5 4" xfId="26122"/>
    <cellStyle name="40% - Accent2 4 2 2 3 5 5" xfId="26123"/>
    <cellStyle name="40% - Accent2 4 2 2 3 6" xfId="26124"/>
    <cellStyle name="40% - Accent2 4 2 2 3 6 2" xfId="26125"/>
    <cellStyle name="40% - Accent2 4 2 2 3 6 3" xfId="26126"/>
    <cellStyle name="40% - Accent2 4 2 2 3 7" xfId="26127"/>
    <cellStyle name="40% - Accent2 4 2 2 3 7 2" xfId="26128"/>
    <cellStyle name="40% - Accent2 4 2 2 3 7 3" xfId="26129"/>
    <cellStyle name="40% - Accent2 4 2 2 3 8" xfId="26130"/>
    <cellStyle name="40% - Accent2 4 2 2 3 8 2" xfId="26131"/>
    <cellStyle name="40% - Accent2 4 2 2 3 9" xfId="26132"/>
    <cellStyle name="40% - Accent2 4 2 2 4" xfId="2172"/>
    <cellStyle name="40% - Accent2 4 2 2 4 2" xfId="26133"/>
    <cellStyle name="40% - Accent2 4 2 2 4 2 2" xfId="26134"/>
    <cellStyle name="40% - Accent2 4 2 2 4 2 2 2" xfId="26135"/>
    <cellStyle name="40% - Accent2 4 2 2 4 2 2 3" xfId="26136"/>
    <cellStyle name="40% - Accent2 4 2 2 4 2 3" xfId="26137"/>
    <cellStyle name="40% - Accent2 4 2 2 4 2 3 2" xfId="26138"/>
    <cellStyle name="40% - Accent2 4 2 2 4 2 3 3" xfId="26139"/>
    <cellStyle name="40% - Accent2 4 2 2 4 2 4" xfId="26140"/>
    <cellStyle name="40% - Accent2 4 2 2 4 2 4 2" xfId="26141"/>
    <cellStyle name="40% - Accent2 4 2 2 4 2 5" xfId="26142"/>
    <cellStyle name="40% - Accent2 4 2 2 4 2 6" xfId="26143"/>
    <cellStyle name="40% - Accent2 4 2 2 4 3" xfId="26144"/>
    <cellStyle name="40% - Accent2 4 2 2 4 3 2" xfId="26145"/>
    <cellStyle name="40% - Accent2 4 2 2 4 3 2 2" xfId="26146"/>
    <cellStyle name="40% - Accent2 4 2 2 4 3 2 3" xfId="26147"/>
    <cellStyle name="40% - Accent2 4 2 2 4 3 3" xfId="26148"/>
    <cellStyle name="40% - Accent2 4 2 2 4 3 3 2" xfId="26149"/>
    <cellStyle name="40% - Accent2 4 2 2 4 3 3 3" xfId="26150"/>
    <cellStyle name="40% - Accent2 4 2 2 4 3 4" xfId="26151"/>
    <cellStyle name="40% - Accent2 4 2 2 4 3 4 2" xfId="26152"/>
    <cellStyle name="40% - Accent2 4 2 2 4 3 5" xfId="26153"/>
    <cellStyle name="40% - Accent2 4 2 2 4 3 6" xfId="26154"/>
    <cellStyle name="40% - Accent2 4 2 2 4 4" xfId="26155"/>
    <cellStyle name="40% - Accent2 4 2 2 4 4 2" xfId="26156"/>
    <cellStyle name="40% - Accent2 4 2 2 4 4 2 2" xfId="26157"/>
    <cellStyle name="40% - Accent2 4 2 2 4 4 2 3" xfId="26158"/>
    <cellStyle name="40% - Accent2 4 2 2 4 4 3" xfId="26159"/>
    <cellStyle name="40% - Accent2 4 2 2 4 4 3 2" xfId="26160"/>
    <cellStyle name="40% - Accent2 4 2 2 4 4 4" xfId="26161"/>
    <cellStyle name="40% - Accent2 4 2 2 4 4 5" xfId="26162"/>
    <cellStyle name="40% - Accent2 4 2 2 4 5" xfId="26163"/>
    <cellStyle name="40% - Accent2 4 2 2 4 5 2" xfId="26164"/>
    <cellStyle name="40% - Accent2 4 2 2 4 5 3" xfId="26165"/>
    <cellStyle name="40% - Accent2 4 2 2 4 6" xfId="26166"/>
    <cellStyle name="40% - Accent2 4 2 2 4 6 2" xfId="26167"/>
    <cellStyle name="40% - Accent2 4 2 2 4 6 3" xfId="26168"/>
    <cellStyle name="40% - Accent2 4 2 2 4 7" xfId="26169"/>
    <cellStyle name="40% - Accent2 4 2 2 4 7 2" xfId="26170"/>
    <cellStyle name="40% - Accent2 4 2 2 4 8" xfId="26171"/>
    <cellStyle name="40% - Accent2 4 2 2 4 9" xfId="26172"/>
    <cellStyle name="40% - Accent2 4 2 2 5" xfId="26173"/>
    <cellStyle name="40% - Accent2 4 2 2 5 2" xfId="26174"/>
    <cellStyle name="40% - Accent2 4 2 2 5 2 2" xfId="26175"/>
    <cellStyle name="40% - Accent2 4 2 2 5 2 2 2" xfId="26176"/>
    <cellStyle name="40% - Accent2 4 2 2 5 2 2 3" xfId="26177"/>
    <cellStyle name="40% - Accent2 4 2 2 5 2 3" xfId="26178"/>
    <cellStyle name="40% - Accent2 4 2 2 5 2 3 2" xfId="26179"/>
    <cellStyle name="40% - Accent2 4 2 2 5 2 3 3" xfId="26180"/>
    <cellStyle name="40% - Accent2 4 2 2 5 2 4" xfId="26181"/>
    <cellStyle name="40% - Accent2 4 2 2 5 2 4 2" xfId="26182"/>
    <cellStyle name="40% - Accent2 4 2 2 5 2 5" xfId="26183"/>
    <cellStyle name="40% - Accent2 4 2 2 5 2 6" xfId="26184"/>
    <cellStyle name="40% - Accent2 4 2 2 5 3" xfId="26185"/>
    <cellStyle name="40% - Accent2 4 2 2 5 3 2" xfId="26186"/>
    <cellStyle name="40% - Accent2 4 2 2 5 3 2 2" xfId="26187"/>
    <cellStyle name="40% - Accent2 4 2 2 5 3 2 3" xfId="26188"/>
    <cellStyle name="40% - Accent2 4 2 2 5 3 3" xfId="26189"/>
    <cellStyle name="40% - Accent2 4 2 2 5 3 3 2" xfId="26190"/>
    <cellStyle name="40% - Accent2 4 2 2 5 3 3 3" xfId="26191"/>
    <cellStyle name="40% - Accent2 4 2 2 5 3 4" xfId="26192"/>
    <cellStyle name="40% - Accent2 4 2 2 5 3 4 2" xfId="26193"/>
    <cellStyle name="40% - Accent2 4 2 2 5 3 5" xfId="26194"/>
    <cellStyle name="40% - Accent2 4 2 2 5 3 6" xfId="26195"/>
    <cellStyle name="40% - Accent2 4 2 2 5 4" xfId="26196"/>
    <cellStyle name="40% - Accent2 4 2 2 5 4 2" xfId="26197"/>
    <cellStyle name="40% - Accent2 4 2 2 5 4 2 2" xfId="26198"/>
    <cellStyle name="40% - Accent2 4 2 2 5 4 2 3" xfId="26199"/>
    <cellStyle name="40% - Accent2 4 2 2 5 4 3" xfId="26200"/>
    <cellStyle name="40% - Accent2 4 2 2 5 4 3 2" xfId="26201"/>
    <cellStyle name="40% - Accent2 4 2 2 5 4 4" xfId="26202"/>
    <cellStyle name="40% - Accent2 4 2 2 5 4 5" xfId="26203"/>
    <cellStyle name="40% - Accent2 4 2 2 5 5" xfId="26204"/>
    <cellStyle name="40% - Accent2 4 2 2 5 5 2" xfId="26205"/>
    <cellStyle name="40% - Accent2 4 2 2 5 5 3" xfId="26206"/>
    <cellStyle name="40% - Accent2 4 2 2 5 6" xfId="26207"/>
    <cellStyle name="40% - Accent2 4 2 2 5 6 2" xfId="26208"/>
    <cellStyle name="40% - Accent2 4 2 2 5 6 3" xfId="26209"/>
    <cellStyle name="40% - Accent2 4 2 2 5 7" xfId="26210"/>
    <cellStyle name="40% - Accent2 4 2 2 5 7 2" xfId="26211"/>
    <cellStyle name="40% - Accent2 4 2 2 5 8" xfId="26212"/>
    <cellStyle name="40% - Accent2 4 2 2 5 9" xfId="26213"/>
    <cellStyle name="40% - Accent2 4 2 2 6" xfId="26214"/>
    <cellStyle name="40% - Accent2 4 2 2 6 2" xfId="26215"/>
    <cellStyle name="40% - Accent2 4 2 2 6 2 2" xfId="26216"/>
    <cellStyle name="40% - Accent2 4 2 2 6 2 3" xfId="26217"/>
    <cellStyle name="40% - Accent2 4 2 2 6 3" xfId="26218"/>
    <cellStyle name="40% - Accent2 4 2 2 6 3 2" xfId="26219"/>
    <cellStyle name="40% - Accent2 4 2 2 6 3 3" xfId="26220"/>
    <cellStyle name="40% - Accent2 4 2 2 6 4" xfId="26221"/>
    <cellStyle name="40% - Accent2 4 2 2 6 4 2" xfId="26222"/>
    <cellStyle name="40% - Accent2 4 2 2 6 5" xfId="26223"/>
    <cellStyle name="40% - Accent2 4 2 2 6 6" xfId="26224"/>
    <cellStyle name="40% - Accent2 4 2 2 7" xfId="26225"/>
    <cellStyle name="40% - Accent2 4 2 2 7 2" xfId="26226"/>
    <cellStyle name="40% - Accent2 4 2 2 7 2 2" xfId="26227"/>
    <cellStyle name="40% - Accent2 4 2 2 7 2 3" xfId="26228"/>
    <cellStyle name="40% - Accent2 4 2 2 7 3" xfId="26229"/>
    <cellStyle name="40% - Accent2 4 2 2 7 3 2" xfId="26230"/>
    <cellStyle name="40% - Accent2 4 2 2 7 3 3" xfId="26231"/>
    <cellStyle name="40% - Accent2 4 2 2 7 4" xfId="26232"/>
    <cellStyle name="40% - Accent2 4 2 2 7 4 2" xfId="26233"/>
    <cellStyle name="40% - Accent2 4 2 2 7 5" xfId="26234"/>
    <cellStyle name="40% - Accent2 4 2 2 7 6" xfId="26235"/>
    <cellStyle name="40% - Accent2 4 2 2 8" xfId="26236"/>
    <cellStyle name="40% - Accent2 4 2 2 8 2" xfId="26237"/>
    <cellStyle name="40% - Accent2 4 2 2 8 2 2" xfId="26238"/>
    <cellStyle name="40% - Accent2 4 2 2 8 2 3" xfId="26239"/>
    <cellStyle name="40% - Accent2 4 2 2 8 3" xfId="26240"/>
    <cellStyle name="40% - Accent2 4 2 2 8 3 2" xfId="26241"/>
    <cellStyle name="40% - Accent2 4 2 2 8 4" xfId="26242"/>
    <cellStyle name="40% - Accent2 4 2 2 8 5" xfId="26243"/>
    <cellStyle name="40% - Accent2 4 2 2 9" xfId="26244"/>
    <cellStyle name="40% - Accent2 4 2 2 9 2" xfId="26245"/>
    <cellStyle name="40% - Accent2 4 2 2 9 3" xfId="26246"/>
    <cellStyle name="40% - Accent2 4 2 3" xfId="2173"/>
    <cellStyle name="40% - Accent2 4 2 3 10" xfId="26247"/>
    <cellStyle name="40% - Accent2 4 2 3 10 2" xfId="26248"/>
    <cellStyle name="40% - Accent2 4 2 3 11" xfId="26249"/>
    <cellStyle name="40% - Accent2 4 2 3 12" xfId="26250"/>
    <cellStyle name="40% - Accent2 4 2 3 2" xfId="2174"/>
    <cellStyle name="40% - Accent2 4 2 3 2 10" xfId="26251"/>
    <cellStyle name="40% - Accent2 4 2 3 2 2" xfId="2175"/>
    <cellStyle name="40% - Accent2 4 2 3 2 2 2" xfId="26252"/>
    <cellStyle name="40% - Accent2 4 2 3 2 2 2 2" xfId="26253"/>
    <cellStyle name="40% - Accent2 4 2 3 2 2 2 2 2" xfId="26254"/>
    <cellStyle name="40% - Accent2 4 2 3 2 2 2 2 3" xfId="26255"/>
    <cellStyle name="40% - Accent2 4 2 3 2 2 2 3" xfId="26256"/>
    <cellStyle name="40% - Accent2 4 2 3 2 2 2 3 2" xfId="26257"/>
    <cellStyle name="40% - Accent2 4 2 3 2 2 2 3 3" xfId="26258"/>
    <cellStyle name="40% - Accent2 4 2 3 2 2 2 4" xfId="26259"/>
    <cellStyle name="40% - Accent2 4 2 3 2 2 2 4 2" xfId="26260"/>
    <cellStyle name="40% - Accent2 4 2 3 2 2 2 5" xfId="26261"/>
    <cellStyle name="40% - Accent2 4 2 3 2 2 2 6" xfId="26262"/>
    <cellStyle name="40% - Accent2 4 2 3 2 2 3" xfId="26263"/>
    <cellStyle name="40% - Accent2 4 2 3 2 2 3 2" xfId="26264"/>
    <cellStyle name="40% - Accent2 4 2 3 2 2 3 2 2" xfId="26265"/>
    <cellStyle name="40% - Accent2 4 2 3 2 2 3 2 3" xfId="26266"/>
    <cellStyle name="40% - Accent2 4 2 3 2 2 3 3" xfId="26267"/>
    <cellStyle name="40% - Accent2 4 2 3 2 2 3 3 2" xfId="26268"/>
    <cellStyle name="40% - Accent2 4 2 3 2 2 3 3 3" xfId="26269"/>
    <cellStyle name="40% - Accent2 4 2 3 2 2 3 4" xfId="26270"/>
    <cellStyle name="40% - Accent2 4 2 3 2 2 3 4 2" xfId="26271"/>
    <cellStyle name="40% - Accent2 4 2 3 2 2 3 5" xfId="26272"/>
    <cellStyle name="40% - Accent2 4 2 3 2 2 3 6" xfId="26273"/>
    <cellStyle name="40% - Accent2 4 2 3 2 2 4" xfId="26274"/>
    <cellStyle name="40% - Accent2 4 2 3 2 2 4 2" xfId="26275"/>
    <cellStyle name="40% - Accent2 4 2 3 2 2 4 2 2" xfId="26276"/>
    <cellStyle name="40% - Accent2 4 2 3 2 2 4 2 3" xfId="26277"/>
    <cellStyle name="40% - Accent2 4 2 3 2 2 4 3" xfId="26278"/>
    <cellStyle name="40% - Accent2 4 2 3 2 2 4 3 2" xfId="26279"/>
    <cellStyle name="40% - Accent2 4 2 3 2 2 4 4" xfId="26280"/>
    <cellStyle name="40% - Accent2 4 2 3 2 2 4 5" xfId="26281"/>
    <cellStyle name="40% - Accent2 4 2 3 2 2 5" xfId="26282"/>
    <cellStyle name="40% - Accent2 4 2 3 2 2 5 2" xfId="26283"/>
    <cellStyle name="40% - Accent2 4 2 3 2 2 5 3" xfId="26284"/>
    <cellStyle name="40% - Accent2 4 2 3 2 2 6" xfId="26285"/>
    <cellStyle name="40% - Accent2 4 2 3 2 2 6 2" xfId="26286"/>
    <cellStyle name="40% - Accent2 4 2 3 2 2 6 3" xfId="26287"/>
    <cellStyle name="40% - Accent2 4 2 3 2 2 7" xfId="26288"/>
    <cellStyle name="40% - Accent2 4 2 3 2 2 7 2" xfId="26289"/>
    <cellStyle name="40% - Accent2 4 2 3 2 2 8" xfId="26290"/>
    <cellStyle name="40% - Accent2 4 2 3 2 2 9" xfId="26291"/>
    <cellStyle name="40% - Accent2 4 2 3 2 3" xfId="26292"/>
    <cellStyle name="40% - Accent2 4 2 3 2 3 2" xfId="26293"/>
    <cellStyle name="40% - Accent2 4 2 3 2 3 2 2" xfId="26294"/>
    <cellStyle name="40% - Accent2 4 2 3 2 3 2 3" xfId="26295"/>
    <cellStyle name="40% - Accent2 4 2 3 2 3 3" xfId="26296"/>
    <cellStyle name="40% - Accent2 4 2 3 2 3 3 2" xfId="26297"/>
    <cellStyle name="40% - Accent2 4 2 3 2 3 3 3" xfId="26298"/>
    <cellStyle name="40% - Accent2 4 2 3 2 3 4" xfId="26299"/>
    <cellStyle name="40% - Accent2 4 2 3 2 3 4 2" xfId="26300"/>
    <cellStyle name="40% - Accent2 4 2 3 2 3 5" xfId="26301"/>
    <cellStyle name="40% - Accent2 4 2 3 2 3 6" xfId="26302"/>
    <cellStyle name="40% - Accent2 4 2 3 2 4" xfId="26303"/>
    <cellStyle name="40% - Accent2 4 2 3 2 4 2" xfId="26304"/>
    <cellStyle name="40% - Accent2 4 2 3 2 4 2 2" xfId="26305"/>
    <cellStyle name="40% - Accent2 4 2 3 2 4 2 3" xfId="26306"/>
    <cellStyle name="40% - Accent2 4 2 3 2 4 3" xfId="26307"/>
    <cellStyle name="40% - Accent2 4 2 3 2 4 3 2" xfId="26308"/>
    <cellStyle name="40% - Accent2 4 2 3 2 4 3 3" xfId="26309"/>
    <cellStyle name="40% - Accent2 4 2 3 2 4 4" xfId="26310"/>
    <cellStyle name="40% - Accent2 4 2 3 2 4 4 2" xfId="26311"/>
    <cellStyle name="40% - Accent2 4 2 3 2 4 5" xfId="26312"/>
    <cellStyle name="40% - Accent2 4 2 3 2 4 6" xfId="26313"/>
    <cellStyle name="40% - Accent2 4 2 3 2 5" xfId="26314"/>
    <cellStyle name="40% - Accent2 4 2 3 2 5 2" xfId="26315"/>
    <cellStyle name="40% - Accent2 4 2 3 2 5 2 2" xfId="26316"/>
    <cellStyle name="40% - Accent2 4 2 3 2 5 2 3" xfId="26317"/>
    <cellStyle name="40% - Accent2 4 2 3 2 5 3" xfId="26318"/>
    <cellStyle name="40% - Accent2 4 2 3 2 5 3 2" xfId="26319"/>
    <cellStyle name="40% - Accent2 4 2 3 2 5 4" xfId="26320"/>
    <cellStyle name="40% - Accent2 4 2 3 2 5 5" xfId="26321"/>
    <cellStyle name="40% - Accent2 4 2 3 2 6" xfId="26322"/>
    <cellStyle name="40% - Accent2 4 2 3 2 6 2" xfId="26323"/>
    <cellStyle name="40% - Accent2 4 2 3 2 6 3" xfId="26324"/>
    <cellStyle name="40% - Accent2 4 2 3 2 7" xfId="26325"/>
    <cellStyle name="40% - Accent2 4 2 3 2 7 2" xfId="26326"/>
    <cellStyle name="40% - Accent2 4 2 3 2 7 3" xfId="26327"/>
    <cellStyle name="40% - Accent2 4 2 3 2 8" xfId="26328"/>
    <cellStyle name="40% - Accent2 4 2 3 2 8 2" xfId="26329"/>
    <cellStyle name="40% - Accent2 4 2 3 2 9" xfId="26330"/>
    <cellStyle name="40% - Accent2 4 2 3 3" xfId="2176"/>
    <cellStyle name="40% - Accent2 4 2 3 3 2" xfId="26331"/>
    <cellStyle name="40% - Accent2 4 2 3 3 2 2" xfId="26332"/>
    <cellStyle name="40% - Accent2 4 2 3 3 2 2 2" xfId="26333"/>
    <cellStyle name="40% - Accent2 4 2 3 3 2 2 3" xfId="26334"/>
    <cellStyle name="40% - Accent2 4 2 3 3 2 3" xfId="26335"/>
    <cellStyle name="40% - Accent2 4 2 3 3 2 3 2" xfId="26336"/>
    <cellStyle name="40% - Accent2 4 2 3 3 2 3 3" xfId="26337"/>
    <cellStyle name="40% - Accent2 4 2 3 3 2 4" xfId="26338"/>
    <cellStyle name="40% - Accent2 4 2 3 3 2 4 2" xfId="26339"/>
    <cellStyle name="40% - Accent2 4 2 3 3 2 5" xfId="26340"/>
    <cellStyle name="40% - Accent2 4 2 3 3 2 6" xfId="26341"/>
    <cellStyle name="40% - Accent2 4 2 3 3 3" xfId="26342"/>
    <cellStyle name="40% - Accent2 4 2 3 3 3 2" xfId="26343"/>
    <cellStyle name="40% - Accent2 4 2 3 3 3 2 2" xfId="26344"/>
    <cellStyle name="40% - Accent2 4 2 3 3 3 2 3" xfId="26345"/>
    <cellStyle name="40% - Accent2 4 2 3 3 3 3" xfId="26346"/>
    <cellStyle name="40% - Accent2 4 2 3 3 3 3 2" xfId="26347"/>
    <cellStyle name="40% - Accent2 4 2 3 3 3 3 3" xfId="26348"/>
    <cellStyle name="40% - Accent2 4 2 3 3 3 4" xfId="26349"/>
    <cellStyle name="40% - Accent2 4 2 3 3 3 4 2" xfId="26350"/>
    <cellStyle name="40% - Accent2 4 2 3 3 3 5" xfId="26351"/>
    <cellStyle name="40% - Accent2 4 2 3 3 3 6" xfId="26352"/>
    <cellStyle name="40% - Accent2 4 2 3 3 4" xfId="26353"/>
    <cellStyle name="40% - Accent2 4 2 3 3 4 2" xfId="26354"/>
    <cellStyle name="40% - Accent2 4 2 3 3 4 2 2" xfId="26355"/>
    <cellStyle name="40% - Accent2 4 2 3 3 4 2 3" xfId="26356"/>
    <cellStyle name="40% - Accent2 4 2 3 3 4 3" xfId="26357"/>
    <cellStyle name="40% - Accent2 4 2 3 3 4 3 2" xfId="26358"/>
    <cellStyle name="40% - Accent2 4 2 3 3 4 4" xfId="26359"/>
    <cellStyle name="40% - Accent2 4 2 3 3 4 5" xfId="26360"/>
    <cellStyle name="40% - Accent2 4 2 3 3 5" xfId="26361"/>
    <cellStyle name="40% - Accent2 4 2 3 3 5 2" xfId="26362"/>
    <cellStyle name="40% - Accent2 4 2 3 3 5 3" xfId="26363"/>
    <cellStyle name="40% - Accent2 4 2 3 3 6" xfId="26364"/>
    <cellStyle name="40% - Accent2 4 2 3 3 6 2" xfId="26365"/>
    <cellStyle name="40% - Accent2 4 2 3 3 6 3" xfId="26366"/>
    <cellStyle name="40% - Accent2 4 2 3 3 7" xfId="26367"/>
    <cellStyle name="40% - Accent2 4 2 3 3 7 2" xfId="26368"/>
    <cellStyle name="40% - Accent2 4 2 3 3 8" xfId="26369"/>
    <cellStyle name="40% - Accent2 4 2 3 3 9" xfId="26370"/>
    <cellStyle name="40% - Accent2 4 2 3 4" xfId="26371"/>
    <cellStyle name="40% - Accent2 4 2 3 4 2" xfId="26372"/>
    <cellStyle name="40% - Accent2 4 2 3 4 2 2" xfId="26373"/>
    <cellStyle name="40% - Accent2 4 2 3 4 2 2 2" xfId="26374"/>
    <cellStyle name="40% - Accent2 4 2 3 4 2 2 3" xfId="26375"/>
    <cellStyle name="40% - Accent2 4 2 3 4 2 3" xfId="26376"/>
    <cellStyle name="40% - Accent2 4 2 3 4 2 3 2" xfId="26377"/>
    <cellStyle name="40% - Accent2 4 2 3 4 2 3 3" xfId="26378"/>
    <cellStyle name="40% - Accent2 4 2 3 4 2 4" xfId="26379"/>
    <cellStyle name="40% - Accent2 4 2 3 4 2 4 2" xfId="26380"/>
    <cellStyle name="40% - Accent2 4 2 3 4 2 5" xfId="26381"/>
    <cellStyle name="40% - Accent2 4 2 3 4 2 6" xfId="26382"/>
    <cellStyle name="40% - Accent2 4 2 3 4 3" xfId="26383"/>
    <cellStyle name="40% - Accent2 4 2 3 4 3 2" xfId="26384"/>
    <cellStyle name="40% - Accent2 4 2 3 4 3 2 2" xfId="26385"/>
    <cellStyle name="40% - Accent2 4 2 3 4 3 2 3" xfId="26386"/>
    <cellStyle name="40% - Accent2 4 2 3 4 3 3" xfId="26387"/>
    <cellStyle name="40% - Accent2 4 2 3 4 3 3 2" xfId="26388"/>
    <cellStyle name="40% - Accent2 4 2 3 4 3 3 3" xfId="26389"/>
    <cellStyle name="40% - Accent2 4 2 3 4 3 4" xfId="26390"/>
    <cellStyle name="40% - Accent2 4 2 3 4 3 4 2" xfId="26391"/>
    <cellStyle name="40% - Accent2 4 2 3 4 3 5" xfId="26392"/>
    <cellStyle name="40% - Accent2 4 2 3 4 3 6" xfId="26393"/>
    <cellStyle name="40% - Accent2 4 2 3 4 4" xfId="26394"/>
    <cellStyle name="40% - Accent2 4 2 3 4 4 2" xfId="26395"/>
    <cellStyle name="40% - Accent2 4 2 3 4 4 2 2" xfId="26396"/>
    <cellStyle name="40% - Accent2 4 2 3 4 4 2 3" xfId="26397"/>
    <cellStyle name="40% - Accent2 4 2 3 4 4 3" xfId="26398"/>
    <cellStyle name="40% - Accent2 4 2 3 4 4 3 2" xfId="26399"/>
    <cellStyle name="40% - Accent2 4 2 3 4 4 4" xfId="26400"/>
    <cellStyle name="40% - Accent2 4 2 3 4 4 5" xfId="26401"/>
    <cellStyle name="40% - Accent2 4 2 3 4 5" xfId="26402"/>
    <cellStyle name="40% - Accent2 4 2 3 4 5 2" xfId="26403"/>
    <cellStyle name="40% - Accent2 4 2 3 4 5 3" xfId="26404"/>
    <cellStyle name="40% - Accent2 4 2 3 4 6" xfId="26405"/>
    <cellStyle name="40% - Accent2 4 2 3 4 6 2" xfId="26406"/>
    <cellStyle name="40% - Accent2 4 2 3 4 6 3" xfId="26407"/>
    <cellStyle name="40% - Accent2 4 2 3 4 7" xfId="26408"/>
    <cellStyle name="40% - Accent2 4 2 3 4 7 2" xfId="26409"/>
    <cellStyle name="40% - Accent2 4 2 3 4 8" xfId="26410"/>
    <cellStyle name="40% - Accent2 4 2 3 4 9" xfId="26411"/>
    <cellStyle name="40% - Accent2 4 2 3 5" xfId="26412"/>
    <cellStyle name="40% - Accent2 4 2 3 5 2" xfId="26413"/>
    <cellStyle name="40% - Accent2 4 2 3 5 2 2" xfId="26414"/>
    <cellStyle name="40% - Accent2 4 2 3 5 2 3" xfId="26415"/>
    <cellStyle name="40% - Accent2 4 2 3 5 3" xfId="26416"/>
    <cellStyle name="40% - Accent2 4 2 3 5 3 2" xfId="26417"/>
    <cellStyle name="40% - Accent2 4 2 3 5 3 3" xfId="26418"/>
    <cellStyle name="40% - Accent2 4 2 3 5 4" xfId="26419"/>
    <cellStyle name="40% - Accent2 4 2 3 5 4 2" xfId="26420"/>
    <cellStyle name="40% - Accent2 4 2 3 5 5" xfId="26421"/>
    <cellStyle name="40% - Accent2 4 2 3 5 6" xfId="26422"/>
    <cellStyle name="40% - Accent2 4 2 3 6" xfId="26423"/>
    <cellStyle name="40% - Accent2 4 2 3 6 2" xfId="26424"/>
    <cellStyle name="40% - Accent2 4 2 3 6 2 2" xfId="26425"/>
    <cellStyle name="40% - Accent2 4 2 3 6 2 3" xfId="26426"/>
    <cellStyle name="40% - Accent2 4 2 3 6 3" xfId="26427"/>
    <cellStyle name="40% - Accent2 4 2 3 6 3 2" xfId="26428"/>
    <cellStyle name="40% - Accent2 4 2 3 6 3 3" xfId="26429"/>
    <cellStyle name="40% - Accent2 4 2 3 6 4" xfId="26430"/>
    <cellStyle name="40% - Accent2 4 2 3 6 4 2" xfId="26431"/>
    <cellStyle name="40% - Accent2 4 2 3 6 5" xfId="26432"/>
    <cellStyle name="40% - Accent2 4 2 3 6 6" xfId="26433"/>
    <cellStyle name="40% - Accent2 4 2 3 7" xfId="26434"/>
    <cellStyle name="40% - Accent2 4 2 3 7 2" xfId="26435"/>
    <cellStyle name="40% - Accent2 4 2 3 7 2 2" xfId="26436"/>
    <cellStyle name="40% - Accent2 4 2 3 7 2 3" xfId="26437"/>
    <cellStyle name="40% - Accent2 4 2 3 7 3" xfId="26438"/>
    <cellStyle name="40% - Accent2 4 2 3 7 3 2" xfId="26439"/>
    <cellStyle name="40% - Accent2 4 2 3 7 4" xfId="26440"/>
    <cellStyle name="40% - Accent2 4 2 3 7 5" xfId="26441"/>
    <cellStyle name="40% - Accent2 4 2 3 8" xfId="26442"/>
    <cellStyle name="40% - Accent2 4 2 3 8 2" xfId="26443"/>
    <cellStyle name="40% - Accent2 4 2 3 8 3" xfId="26444"/>
    <cellStyle name="40% - Accent2 4 2 3 9" xfId="26445"/>
    <cellStyle name="40% - Accent2 4 2 3 9 2" xfId="26446"/>
    <cellStyle name="40% - Accent2 4 2 3 9 3" xfId="26447"/>
    <cellStyle name="40% - Accent2 4 2 4" xfId="2177"/>
    <cellStyle name="40% - Accent2 4 2 4 10" xfId="26448"/>
    <cellStyle name="40% - Accent2 4 2 4 2" xfId="2178"/>
    <cellStyle name="40% - Accent2 4 2 4 2 2" xfId="26449"/>
    <cellStyle name="40% - Accent2 4 2 4 2 2 2" xfId="26450"/>
    <cellStyle name="40% - Accent2 4 2 4 2 2 2 2" xfId="26451"/>
    <cellStyle name="40% - Accent2 4 2 4 2 2 2 3" xfId="26452"/>
    <cellStyle name="40% - Accent2 4 2 4 2 2 3" xfId="26453"/>
    <cellStyle name="40% - Accent2 4 2 4 2 2 3 2" xfId="26454"/>
    <cellStyle name="40% - Accent2 4 2 4 2 2 3 3" xfId="26455"/>
    <cellStyle name="40% - Accent2 4 2 4 2 2 4" xfId="26456"/>
    <cellStyle name="40% - Accent2 4 2 4 2 2 4 2" xfId="26457"/>
    <cellStyle name="40% - Accent2 4 2 4 2 2 5" xfId="26458"/>
    <cellStyle name="40% - Accent2 4 2 4 2 2 6" xfId="26459"/>
    <cellStyle name="40% - Accent2 4 2 4 2 3" xfId="26460"/>
    <cellStyle name="40% - Accent2 4 2 4 2 3 2" xfId="26461"/>
    <cellStyle name="40% - Accent2 4 2 4 2 3 2 2" xfId="26462"/>
    <cellStyle name="40% - Accent2 4 2 4 2 3 2 3" xfId="26463"/>
    <cellStyle name="40% - Accent2 4 2 4 2 3 3" xfId="26464"/>
    <cellStyle name="40% - Accent2 4 2 4 2 3 3 2" xfId="26465"/>
    <cellStyle name="40% - Accent2 4 2 4 2 3 3 3" xfId="26466"/>
    <cellStyle name="40% - Accent2 4 2 4 2 3 4" xfId="26467"/>
    <cellStyle name="40% - Accent2 4 2 4 2 3 4 2" xfId="26468"/>
    <cellStyle name="40% - Accent2 4 2 4 2 3 5" xfId="26469"/>
    <cellStyle name="40% - Accent2 4 2 4 2 3 6" xfId="26470"/>
    <cellStyle name="40% - Accent2 4 2 4 2 4" xfId="26471"/>
    <cellStyle name="40% - Accent2 4 2 4 2 4 2" xfId="26472"/>
    <cellStyle name="40% - Accent2 4 2 4 2 4 2 2" xfId="26473"/>
    <cellStyle name="40% - Accent2 4 2 4 2 4 2 3" xfId="26474"/>
    <cellStyle name="40% - Accent2 4 2 4 2 4 3" xfId="26475"/>
    <cellStyle name="40% - Accent2 4 2 4 2 4 3 2" xfId="26476"/>
    <cellStyle name="40% - Accent2 4 2 4 2 4 4" xfId="26477"/>
    <cellStyle name="40% - Accent2 4 2 4 2 4 5" xfId="26478"/>
    <cellStyle name="40% - Accent2 4 2 4 2 5" xfId="26479"/>
    <cellStyle name="40% - Accent2 4 2 4 2 5 2" xfId="26480"/>
    <cellStyle name="40% - Accent2 4 2 4 2 5 3" xfId="26481"/>
    <cellStyle name="40% - Accent2 4 2 4 2 6" xfId="26482"/>
    <cellStyle name="40% - Accent2 4 2 4 2 6 2" xfId="26483"/>
    <cellStyle name="40% - Accent2 4 2 4 2 6 3" xfId="26484"/>
    <cellStyle name="40% - Accent2 4 2 4 2 7" xfId="26485"/>
    <cellStyle name="40% - Accent2 4 2 4 2 7 2" xfId="26486"/>
    <cellStyle name="40% - Accent2 4 2 4 2 8" xfId="26487"/>
    <cellStyle name="40% - Accent2 4 2 4 2 9" xfId="26488"/>
    <cellStyle name="40% - Accent2 4 2 4 3" xfId="26489"/>
    <cellStyle name="40% - Accent2 4 2 4 3 2" xfId="26490"/>
    <cellStyle name="40% - Accent2 4 2 4 3 2 2" xfId="26491"/>
    <cellStyle name="40% - Accent2 4 2 4 3 2 3" xfId="26492"/>
    <cellStyle name="40% - Accent2 4 2 4 3 3" xfId="26493"/>
    <cellStyle name="40% - Accent2 4 2 4 3 3 2" xfId="26494"/>
    <cellStyle name="40% - Accent2 4 2 4 3 3 3" xfId="26495"/>
    <cellStyle name="40% - Accent2 4 2 4 3 4" xfId="26496"/>
    <cellStyle name="40% - Accent2 4 2 4 3 4 2" xfId="26497"/>
    <cellStyle name="40% - Accent2 4 2 4 3 5" xfId="26498"/>
    <cellStyle name="40% - Accent2 4 2 4 3 6" xfId="26499"/>
    <cellStyle name="40% - Accent2 4 2 4 4" xfId="26500"/>
    <cellStyle name="40% - Accent2 4 2 4 4 2" xfId="26501"/>
    <cellStyle name="40% - Accent2 4 2 4 4 2 2" xfId="26502"/>
    <cellStyle name="40% - Accent2 4 2 4 4 2 3" xfId="26503"/>
    <cellStyle name="40% - Accent2 4 2 4 4 3" xfId="26504"/>
    <cellStyle name="40% - Accent2 4 2 4 4 3 2" xfId="26505"/>
    <cellStyle name="40% - Accent2 4 2 4 4 3 3" xfId="26506"/>
    <cellStyle name="40% - Accent2 4 2 4 4 4" xfId="26507"/>
    <cellStyle name="40% - Accent2 4 2 4 4 4 2" xfId="26508"/>
    <cellStyle name="40% - Accent2 4 2 4 4 5" xfId="26509"/>
    <cellStyle name="40% - Accent2 4 2 4 4 6" xfId="26510"/>
    <cellStyle name="40% - Accent2 4 2 4 5" xfId="26511"/>
    <cellStyle name="40% - Accent2 4 2 4 5 2" xfId="26512"/>
    <cellStyle name="40% - Accent2 4 2 4 5 2 2" xfId="26513"/>
    <cellStyle name="40% - Accent2 4 2 4 5 2 3" xfId="26514"/>
    <cellStyle name="40% - Accent2 4 2 4 5 3" xfId="26515"/>
    <cellStyle name="40% - Accent2 4 2 4 5 3 2" xfId="26516"/>
    <cellStyle name="40% - Accent2 4 2 4 5 4" xfId="26517"/>
    <cellStyle name="40% - Accent2 4 2 4 5 5" xfId="26518"/>
    <cellStyle name="40% - Accent2 4 2 4 6" xfId="26519"/>
    <cellStyle name="40% - Accent2 4 2 4 6 2" xfId="26520"/>
    <cellStyle name="40% - Accent2 4 2 4 6 3" xfId="26521"/>
    <cellStyle name="40% - Accent2 4 2 4 7" xfId="26522"/>
    <cellStyle name="40% - Accent2 4 2 4 7 2" xfId="26523"/>
    <cellStyle name="40% - Accent2 4 2 4 7 3" xfId="26524"/>
    <cellStyle name="40% - Accent2 4 2 4 8" xfId="26525"/>
    <cellStyle name="40% - Accent2 4 2 4 8 2" xfId="26526"/>
    <cellStyle name="40% - Accent2 4 2 4 9" xfId="26527"/>
    <cellStyle name="40% - Accent2 4 2 5" xfId="2179"/>
    <cellStyle name="40% - Accent2 4 2 5 2" xfId="26528"/>
    <cellStyle name="40% - Accent2 4 2 5 2 2" xfId="26529"/>
    <cellStyle name="40% - Accent2 4 2 5 2 2 2" xfId="26530"/>
    <cellStyle name="40% - Accent2 4 2 5 2 2 3" xfId="26531"/>
    <cellStyle name="40% - Accent2 4 2 5 2 3" xfId="26532"/>
    <cellStyle name="40% - Accent2 4 2 5 2 3 2" xfId="26533"/>
    <cellStyle name="40% - Accent2 4 2 5 2 3 3" xfId="26534"/>
    <cellStyle name="40% - Accent2 4 2 5 2 4" xfId="26535"/>
    <cellStyle name="40% - Accent2 4 2 5 2 4 2" xfId="26536"/>
    <cellStyle name="40% - Accent2 4 2 5 2 5" xfId="26537"/>
    <cellStyle name="40% - Accent2 4 2 5 2 6" xfId="26538"/>
    <cellStyle name="40% - Accent2 4 2 5 3" xfId="26539"/>
    <cellStyle name="40% - Accent2 4 2 5 3 2" xfId="26540"/>
    <cellStyle name="40% - Accent2 4 2 5 3 2 2" xfId="26541"/>
    <cellStyle name="40% - Accent2 4 2 5 3 2 3" xfId="26542"/>
    <cellStyle name="40% - Accent2 4 2 5 3 3" xfId="26543"/>
    <cellStyle name="40% - Accent2 4 2 5 3 3 2" xfId="26544"/>
    <cellStyle name="40% - Accent2 4 2 5 3 3 3" xfId="26545"/>
    <cellStyle name="40% - Accent2 4 2 5 3 4" xfId="26546"/>
    <cellStyle name="40% - Accent2 4 2 5 3 4 2" xfId="26547"/>
    <cellStyle name="40% - Accent2 4 2 5 3 5" xfId="26548"/>
    <cellStyle name="40% - Accent2 4 2 5 3 6" xfId="26549"/>
    <cellStyle name="40% - Accent2 4 2 5 4" xfId="26550"/>
    <cellStyle name="40% - Accent2 4 2 5 4 2" xfId="26551"/>
    <cellStyle name="40% - Accent2 4 2 5 4 2 2" xfId="26552"/>
    <cellStyle name="40% - Accent2 4 2 5 4 2 3" xfId="26553"/>
    <cellStyle name="40% - Accent2 4 2 5 4 3" xfId="26554"/>
    <cellStyle name="40% - Accent2 4 2 5 4 3 2" xfId="26555"/>
    <cellStyle name="40% - Accent2 4 2 5 4 4" xfId="26556"/>
    <cellStyle name="40% - Accent2 4 2 5 4 5" xfId="26557"/>
    <cellStyle name="40% - Accent2 4 2 5 5" xfId="26558"/>
    <cellStyle name="40% - Accent2 4 2 5 5 2" xfId="26559"/>
    <cellStyle name="40% - Accent2 4 2 5 5 3" xfId="26560"/>
    <cellStyle name="40% - Accent2 4 2 5 6" xfId="26561"/>
    <cellStyle name="40% - Accent2 4 2 5 6 2" xfId="26562"/>
    <cellStyle name="40% - Accent2 4 2 5 6 3" xfId="26563"/>
    <cellStyle name="40% - Accent2 4 2 5 7" xfId="26564"/>
    <cellStyle name="40% - Accent2 4 2 5 7 2" xfId="26565"/>
    <cellStyle name="40% - Accent2 4 2 5 8" xfId="26566"/>
    <cellStyle name="40% - Accent2 4 2 5 9" xfId="26567"/>
    <cellStyle name="40% - Accent2 4 2 6" xfId="2180"/>
    <cellStyle name="40% - Accent2 4 2 6 2" xfId="26568"/>
    <cellStyle name="40% - Accent2 4 2 6 2 2" xfId="26569"/>
    <cellStyle name="40% - Accent2 4 2 6 2 2 2" xfId="26570"/>
    <cellStyle name="40% - Accent2 4 2 6 2 2 3" xfId="26571"/>
    <cellStyle name="40% - Accent2 4 2 6 2 3" xfId="26572"/>
    <cellStyle name="40% - Accent2 4 2 6 2 3 2" xfId="26573"/>
    <cellStyle name="40% - Accent2 4 2 6 2 3 3" xfId="26574"/>
    <cellStyle name="40% - Accent2 4 2 6 2 4" xfId="26575"/>
    <cellStyle name="40% - Accent2 4 2 6 2 4 2" xfId="26576"/>
    <cellStyle name="40% - Accent2 4 2 6 2 5" xfId="26577"/>
    <cellStyle name="40% - Accent2 4 2 6 2 6" xfId="26578"/>
    <cellStyle name="40% - Accent2 4 2 6 3" xfId="26579"/>
    <cellStyle name="40% - Accent2 4 2 6 3 2" xfId="26580"/>
    <cellStyle name="40% - Accent2 4 2 6 3 2 2" xfId="26581"/>
    <cellStyle name="40% - Accent2 4 2 6 3 2 3" xfId="26582"/>
    <cellStyle name="40% - Accent2 4 2 6 3 3" xfId="26583"/>
    <cellStyle name="40% - Accent2 4 2 6 3 3 2" xfId="26584"/>
    <cellStyle name="40% - Accent2 4 2 6 3 3 3" xfId="26585"/>
    <cellStyle name="40% - Accent2 4 2 6 3 4" xfId="26586"/>
    <cellStyle name="40% - Accent2 4 2 6 3 4 2" xfId="26587"/>
    <cellStyle name="40% - Accent2 4 2 6 3 5" xfId="26588"/>
    <cellStyle name="40% - Accent2 4 2 6 3 6" xfId="26589"/>
    <cellStyle name="40% - Accent2 4 2 6 4" xfId="26590"/>
    <cellStyle name="40% - Accent2 4 2 6 4 2" xfId="26591"/>
    <cellStyle name="40% - Accent2 4 2 6 4 2 2" xfId="26592"/>
    <cellStyle name="40% - Accent2 4 2 6 4 2 3" xfId="26593"/>
    <cellStyle name="40% - Accent2 4 2 6 4 3" xfId="26594"/>
    <cellStyle name="40% - Accent2 4 2 6 4 3 2" xfId="26595"/>
    <cellStyle name="40% - Accent2 4 2 6 4 4" xfId="26596"/>
    <cellStyle name="40% - Accent2 4 2 6 4 5" xfId="26597"/>
    <cellStyle name="40% - Accent2 4 2 6 5" xfId="26598"/>
    <cellStyle name="40% - Accent2 4 2 6 5 2" xfId="26599"/>
    <cellStyle name="40% - Accent2 4 2 6 5 3" xfId="26600"/>
    <cellStyle name="40% - Accent2 4 2 6 6" xfId="26601"/>
    <cellStyle name="40% - Accent2 4 2 6 6 2" xfId="26602"/>
    <cellStyle name="40% - Accent2 4 2 6 6 3" xfId="26603"/>
    <cellStyle name="40% - Accent2 4 2 6 7" xfId="26604"/>
    <cellStyle name="40% - Accent2 4 2 6 7 2" xfId="26605"/>
    <cellStyle name="40% - Accent2 4 2 6 8" xfId="26606"/>
    <cellStyle name="40% - Accent2 4 2 6 9" xfId="26607"/>
    <cellStyle name="40% - Accent2 4 2 7" xfId="26608"/>
    <cellStyle name="40% - Accent2 4 2 7 2" xfId="26609"/>
    <cellStyle name="40% - Accent2 4 2 7 2 2" xfId="26610"/>
    <cellStyle name="40% - Accent2 4 2 7 2 3" xfId="26611"/>
    <cellStyle name="40% - Accent2 4 2 7 3" xfId="26612"/>
    <cellStyle name="40% - Accent2 4 2 7 3 2" xfId="26613"/>
    <cellStyle name="40% - Accent2 4 2 7 3 3" xfId="26614"/>
    <cellStyle name="40% - Accent2 4 2 7 4" xfId="26615"/>
    <cellStyle name="40% - Accent2 4 2 7 4 2" xfId="26616"/>
    <cellStyle name="40% - Accent2 4 2 7 5" xfId="26617"/>
    <cellStyle name="40% - Accent2 4 2 7 6" xfId="26618"/>
    <cellStyle name="40% - Accent2 4 2 8" xfId="26619"/>
    <cellStyle name="40% - Accent2 4 2 8 2" xfId="26620"/>
    <cellStyle name="40% - Accent2 4 2 8 2 2" xfId="26621"/>
    <cellStyle name="40% - Accent2 4 2 8 2 3" xfId="26622"/>
    <cellStyle name="40% - Accent2 4 2 8 3" xfId="26623"/>
    <cellStyle name="40% - Accent2 4 2 8 3 2" xfId="26624"/>
    <cellStyle name="40% - Accent2 4 2 8 3 3" xfId="26625"/>
    <cellStyle name="40% - Accent2 4 2 8 4" xfId="26626"/>
    <cellStyle name="40% - Accent2 4 2 8 4 2" xfId="26627"/>
    <cellStyle name="40% - Accent2 4 2 8 5" xfId="26628"/>
    <cellStyle name="40% - Accent2 4 2 8 6" xfId="26629"/>
    <cellStyle name="40% - Accent2 4 2 9" xfId="26630"/>
    <cellStyle name="40% - Accent2 4 2 9 2" xfId="26631"/>
    <cellStyle name="40% - Accent2 4 2 9 2 2" xfId="26632"/>
    <cellStyle name="40% - Accent2 4 2 9 2 3" xfId="26633"/>
    <cellStyle name="40% - Accent2 4 2 9 3" xfId="26634"/>
    <cellStyle name="40% - Accent2 4 2 9 3 2" xfId="26635"/>
    <cellStyle name="40% - Accent2 4 2 9 4" xfId="26636"/>
    <cellStyle name="40% - Accent2 4 2 9 5" xfId="26637"/>
    <cellStyle name="40% - Accent2 4 3" xfId="2181"/>
    <cellStyle name="40% - Accent2 4 3 10" xfId="26638"/>
    <cellStyle name="40% - Accent2 4 3 10 2" xfId="26639"/>
    <cellStyle name="40% - Accent2 4 3 10 3" xfId="26640"/>
    <cellStyle name="40% - Accent2 4 3 11" xfId="26641"/>
    <cellStyle name="40% - Accent2 4 3 11 2" xfId="26642"/>
    <cellStyle name="40% - Accent2 4 3 12" xfId="26643"/>
    <cellStyle name="40% - Accent2 4 3 13" xfId="26644"/>
    <cellStyle name="40% - Accent2 4 3 14" xfId="26645"/>
    <cellStyle name="40% - Accent2 4 3 2" xfId="2182"/>
    <cellStyle name="40% - Accent2 4 3 2 10" xfId="26646"/>
    <cellStyle name="40% - Accent2 4 3 2 10 2" xfId="26647"/>
    <cellStyle name="40% - Accent2 4 3 2 11" xfId="26648"/>
    <cellStyle name="40% - Accent2 4 3 2 12" xfId="26649"/>
    <cellStyle name="40% - Accent2 4 3 2 2" xfId="2183"/>
    <cellStyle name="40% - Accent2 4 3 2 2 10" xfId="26650"/>
    <cellStyle name="40% - Accent2 4 3 2 2 2" xfId="2184"/>
    <cellStyle name="40% - Accent2 4 3 2 2 2 2" xfId="26651"/>
    <cellStyle name="40% - Accent2 4 3 2 2 2 2 2" xfId="26652"/>
    <cellStyle name="40% - Accent2 4 3 2 2 2 2 2 2" xfId="26653"/>
    <cellStyle name="40% - Accent2 4 3 2 2 2 2 2 3" xfId="26654"/>
    <cellStyle name="40% - Accent2 4 3 2 2 2 2 3" xfId="26655"/>
    <cellStyle name="40% - Accent2 4 3 2 2 2 2 3 2" xfId="26656"/>
    <cellStyle name="40% - Accent2 4 3 2 2 2 2 3 3" xfId="26657"/>
    <cellStyle name="40% - Accent2 4 3 2 2 2 2 4" xfId="26658"/>
    <cellStyle name="40% - Accent2 4 3 2 2 2 2 4 2" xfId="26659"/>
    <cellStyle name="40% - Accent2 4 3 2 2 2 2 5" xfId="26660"/>
    <cellStyle name="40% - Accent2 4 3 2 2 2 2 6" xfId="26661"/>
    <cellStyle name="40% - Accent2 4 3 2 2 2 3" xfId="26662"/>
    <cellStyle name="40% - Accent2 4 3 2 2 2 3 2" xfId="26663"/>
    <cellStyle name="40% - Accent2 4 3 2 2 2 3 2 2" xfId="26664"/>
    <cellStyle name="40% - Accent2 4 3 2 2 2 3 2 3" xfId="26665"/>
    <cellStyle name="40% - Accent2 4 3 2 2 2 3 3" xfId="26666"/>
    <cellStyle name="40% - Accent2 4 3 2 2 2 3 3 2" xfId="26667"/>
    <cellStyle name="40% - Accent2 4 3 2 2 2 3 3 3" xfId="26668"/>
    <cellStyle name="40% - Accent2 4 3 2 2 2 3 4" xfId="26669"/>
    <cellStyle name="40% - Accent2 4 3 2 2 2 3 4 2" xfId="26670"/>
    <cellStyle name="40% - Accent2 4 3 2 2 2 3 5" xfId="26671"/>
    <cellStyle name="40% - Accent2 4 3 2 2 2 3 6" xfId="26672"/>
    <cellStyle name="40% - Accent2 4 3 2 2 2 4" xfId="26673"/>
    <cellStyle name="40% - Accent2 4 3 2 2 2 4 2" xfId="26674"/>
    <cellStyle name="40% - Accent2 4 3 2 2 2 4 2 2" xfId="26675"/>
    <cellStyle name="40% - Accent2 4 3 2 2 2 4 2 3" xfId="26676"/>
    <cellStyle name="40% - Accent2 4 3 2 2 2 4 3" xfId="26677"/>
    <cellStyle name="40% - Accent2 4 3 2 2 2 4 3 2" xfId="26678"/>
    <cellStyle name="40% - Accent2 4 3 2 2 2 4 4" xfId="26679"/>
    <cellStyle name="40% - Accent2 4 3 2 2 2 4 5" xfId="26680"/>
    <cellStyle name="40% - Accent2 4 3 2 2 2 5" xfId="26681"/>
    <cellStyle name="40% - Accent2 4 3 2 2 2 5 2" xfId="26682"/>
    <cellStyle name="40% - Accent2 4 3 2 2 2 5 3" xfId="26683"/>
    <cellStyle name="40% - Accent2 4 3 2 2 2 6" xfId="26684"/>
    <cellStyle name="40% - Accent2 4 3 2 2 2 6 2" xfId="26685"/>
    <cellStyle name="40% - Accent2 4 3 2 2 2 6 3" xfId="26686"/>
    <cellStyle name="40% - Accent2 4 3 2 2 2 7" xfId="26687"/>
    <cellStyle name="40% - Accent2 4 3 2 2 2 7 2" xfId="26688"/>
    <cellStyle name="40% - Accent2 4 3 2 2 2 8" xfId="26689"/>
    <cellStyle name="40% - Accent2 4 3 2 2 2 9" xfId="26690"/>
    <cellStyle name="40% - Accent2 4 3 2 2 3" xfId="26691"/>
    <cellStyle name="40% - Accent2 4 3 2 2 3 2" xfId="26692"/>
    <cellStyle name="40% - Accent2 4 3 2 2 3 2 2" xfId="26693"/>
    <cellStyle name="40% - Accent2 4 3 2 2 3 2 3" xfId="26694"/>
    <cellStyle name="40% - Accent2 4 3 2 2 3 3" xfId="26695"/>
    <cellStyle name="40% - Accent2 4 3 2 2 3 3 2" xfId="26696"/>
    <cellStyle name="40% - Accent2 4 3 2 2 3 3 3" xfId="26697"/>
    <cellStyle name="40% - Accent2 4 3 2 2 3 4" xfId="26698"/>
    <cellStyle name="40% - Accent2 4 3 2 2 3 4 2" xfId="26699"/>
    <cellStyle name="40% - Accent2 4 3 2 2 3 5" xfId="26700"/>
    <cellStyle name="40% - Accent2 4 3 2 2 3 6" xfId="26701"/>
    <cellStyle name="40% - Accent2 4 3 2 2 4" xfId="26702"/>
    <cellStyle name="40% - Accent2 4 3 2 2 4 2" xfId="26703"/>
    <cellStyle name="40% - Accent2 4 3 2 2 4 2 2" xfId="26704"/>
    <cellStyle name="40% - Accent2 4 3 2 2 4 2 3" xfId="26705"/>
    <cellStyle name="40% - Accent2 4 3 2 2 4 3" xfId="26706"/>
    <cellStyle name="40% - Accent2 4 3 2 2 4 3 2" xfId="26707"/>
    <cellStyle name="40% - Accent2 4 3 2 2 4 3 3" xfId="26708"/>
    <cellStyle name="40% - Accent2 4 3 2 2 4 4" xfId="26709"/>
    <cellStyle name="40% - Accent2 4 3 2 2 4 4 2" xfId="26710"/>
    <cellStyle name="40% - Accent2 4 3 2 2 4 5" xfId="26711"/>
    <cellStyle name="40% - Accent2 4 3 2 2 4 6" xfId="26712"/>
    <cellStyle name="40% - Accent2 4 3 2 2 5" xfId="26713"/>
    <cellStyle name="40% - Accent2 4 3 2 2 5 2" xfId="26714"/>
    <cellStyle name="40% - Accent2 4 3 2 2 5 2 2" xfId="26715"/>
    <cellStyle name="40% - Accent2 4 3 2 2 5 2 3" xfId="26716"/>
    <cellStyle name="40% - Accent2 4 3 2 2 5 3" xfId="26717"/>
    <cellStyle name="40% - Accent2 4 3 2 2 5 3 2" xfId="26718"/>
    <cellStyle name="40% - Accent2 4 3 2 2 5 4" xfId="26719"/>
    <cellStyle name="40% - Accent2 4 3 2 2 5 5" xfId="26720"/>
    <cellStyle name="40% - Accent2 4 3 2 2 6" xfId="26721"/>
    <cellStyle name="40% - Accent2 4 3 2 2 6 2" xfId="26722"/>
    <cellStyle name="40% - Accent2 4 3 2 2 6 3" xfId="26723"/>
    <cellStyle name="40% - Accent2 4 3 2 2 7" xfId="26724"/>
    <cellStyle name="40% - Accent2 4 3 2 2 7 2" xfId="26725"/>
    <cellStyle name="40% - Accent2 4 3 2 2 7 3" xfId="26726"/>
    <cellStyle name="40% - Accent2 4 3 2 2 8" xfId="26727"/>
    <cellStyle name="40% - Accent2 4 3 2 2 8 2" xfId="26728"/>
    <cellStyle name="40% - Accent2 4 3 2 2 9" xfId="26729"/>
    <cellStyle name="40% - Accent2 4 3 2 3" xfId="2185"/>
    <cellStyle name="40% - Accent2 4 3 2 3 2" xfId="26730"/>
    <cellStyle name="40% - Accent2 4 3 2 3 2 2" xfId="26731"/>
    <cellStyle name="40% - Accent2 4 3 2 3 2 2 2" xfId="26732"/>
    <cellStyle name="40% - Accent2 4 3 2 3 2 2 3" xfId="26733"/>
    <cellStyle name="40% - Accent2 4 3 2 3 2 3" xfId="26734"/>
    <cellStyle name="40% - Accent2 4 3 2 3 2 3 2" xfId="26735"/>
    <cellStyle name="40% - Accent2 4 3 2 3 2 3 3" xfId="26736"/>
    <cellStyle name="40% - Accent2 4 3 2 3 2 4" xfId="26737"/>
    <cellStyle name="40% - Accent2 4 3 2 3 2 4 2" xfId="26738"/>
    <cellStyle name="40% - Accent2 4 3 2 3 2 5" xfId="26739"/>
    <cellStyle name="40% - Accent2 4 3 2 3 2 6" xfId="26740"/>
    <cellStyle name="40% - Accent2 4 3 2 3 3" xfId="26741"/>
    <cellStyle name="40% - Accent2 4 3 2 3 3 2" xfId="26742"/>
    <cellStyle name="40% - Accent2 4 3 2 3 3 2 2" xfId="26743"/>
    <cellStyle name="40% - Accent2 4 3 2 3 3 2 3" xfId="26744"/>
    <cellStyle name="40% - Accent2 4 3 2 3 3 3" xfId="26745"/>
    <cellStyle name="40% - Accent2 4 3 2 3 3 3 2" xfId="26746"/>
    <cellStyle name="40% - Accent2 4 3 2 3 3 3 3" xfId="26747"/>
    <cellStyle name="40% - Accent2 4 3 2 3 3 4" xfId="26748"/>
    <cellStyle name="40% - Accent2 4 3 2 3 3 4 2" xfId="26749"/>
    <cellStyle name="40% - Accent2 4 3 2 3 3 5" xfId="26750"/>
    <cellStyle name="40% - Accent2 4 3 2 3 3 6" xfId="26751"/>
    <cellStyle name="40% - Accent2 4 3 2 3 4" xfId="26752"/>
    <cellStyle name="40% - Accent2 4 3 2 3 4 2" xfId="26753"/>
    <cellStyle name="40% - Accent2 4 3 2 3 4 2 2" xfId="26754"/>
    <cellStyle name="40% - Accent2 4 3 2 3 4 2 3" xfId="26755"/>
    <cellStyle name="40% - Accent2 4 3 2 3 4 3" xfId="26756"/>
    <cellStyle name="40% - Accent2 4 3 2 3 4 3 2" xfId="26757"/>
    <cellStyle name="40% - Accent2 4 3 2 3 4 4" xfId="26758"/>
    <cellStyle name="40% - Accent2 4 3 2 3 4 5" xfId="26759"/>
    <cellStyle name="40% - Accent2 4 3 2 3 5" xfId="26760"/>
    <cellStyle name="40% - Accent2 4 3 2 3 5 2" xfId="26761"/>
    <cellStyle name="40% - Accent2 4 3 2 3 5 3" xfId="26762"/>
    <cellStyle name="40% - Accent2 4 3 2 3 6" xfId="26763"/>
    <cellStyle name="40% - Accent2 4 3 2 3 6 2" xfId="26764"/>
    <cellStyle name="40% - Accent2 4 3 2 3 6 3" xfId="26765"/>
    <cellStyle name="40% - Accent2 4 3 2 3 7" xfId="26766"/>
    <cellStyle name="40% - Accent2 4 3 2 3 7 2" xfId="26767"/>
    <cellStyle name="40% - Accent2 4 3 2 3 8" xfId="26768"/>
    <cellStyle name="40% - Accent2 4 3 2 3 9" xfId="26769"/>
    <cellStyle name="40% - Accent2 4 3 2 4" xfId="26770"/>
    <cellStyle name="40% - Accent2 4 3 2 4 2" xfId="26771"/>
    <cellStyle name="40% - Accent2 4 3 2 4 2 2" xfId="26772"/>
    <cellStyle name="40% - Accent2 4 3 2 4 2 2 2" xfId="26773"/>
    <cellStyle name="40% - Accent2 4 3 2 4 2 2 3" xfId="26774"/>
    <cellStyle name="40% - Accent2 4 3 2 4 2 3" xfId="26775"/>
    <cellStyle name="40% - Accent2 4 3 2 4 2 3 2" xfId="26776"/>
    <cellStyle name="40% - Accent2 4 3 2 4 2 3 3" xfId="26777"/>
    <cellStyle name="40% - Accent2 4 3 2 4 2 4" xfId="26778"/>
    <cellStyle name="40% - Accent2 4 3 2 4 2 4 2" xfId="26779"/>
    <cellStyle name="40% - Accent2 4 3 2 4 2 5" xfId="26780"/>
    <cellStyle name="40% - Accent2 4 3 2 4 2 6" xfId="26781"/>
    <cellStyle name="40% - Accent2 4 3 2 4 3" xfId="26782"/>
    <cellStyle name="40% - Accent2 4 3 2 4 3 2" xfId="26783"/>
    <cellStyle name="40% - Accent2 4 3 2 4 3 2 2" xfId="26784"/>
    <cellStyle name="40% - Accent2 4 3 2 4 3 2 3" xfId="26785"/>
    <cellStyle name="40% - Accent2 4 3 2 4 3 3" xfId="26786"/>
    <cellStyle name="40% - Accent2 4 3 2 4 3 3 2" xfId="26787"/>
    <cellStyle name="40% - Accent2 4 3 2 4 3 3 3" xfId="26788"/>
    <cellStyle name="40% - Accent2 4 3 2 4 3 4" xfId="26789"/>
    <cellStyle name="40% - Accent2 4 3 2 4 3 4 2" xfId="26790"/>
    <cellStyle name="40% - Accent2 4 3 2 4 3 5" xfId="26791"/>
    <cellStyle name="40% - Accent2 4 3 2 4 3 6" xfId="26792"/>
    <cellStyle name="40% - Accent2 4 3 2 4 4" xfId="26793"/>
    <cellStyle name="40% - Accent2 4 3 2 4 4 2" xfId="26794"/>
    <cellStyle name="40% - Accent2 4 3 2 4 4 2 2" xfId="26795"/>
    <cellStyle name="40% - Accent2 4 3 2 4 4 2 3" xfId="26796"/>
    <cellStyle name="40% - Accent2 4 3 2 4 4 3" xfId="26797"/>
    <cellStyle name="40% - Accent2 4 3 2 4 4 3 2" xfId="26798"/>
    <cellStyle name="40% - Accent2 4 3 2 4 4 4" xfId="26799"/>
    <cellStyle name="40% - Accent2 4 3 2 4 4 5" xfId="26800"/>
    <cellStyle name="40% - Accent2 4 3 2 4 5" xfId="26801"/>
    <cellStyle name="40% - Accent2 4 3 2 4 5 2" xfId="26802"/>
    <cellStyle name="40% - Accent2 4 3 2 4 5 3" xfId="26803"/>
    <cellStyle name="40% - Accent2 4 3 2 4 6" xfId="26804"/>
    <cellStyle name="40% - Accent2 4 3 2 4 6 2" xfId="26805"/>
    <cellStyle name="40% - Accent2 4 3 2 4 6 3" xfId="26806"/>
    <cellStyle name="40% - Accent2 4 3 2 4 7" xfId="26807"/>
    <cellStyle name="40% - Accent2 4 3 2 4 7 2" xfId="26808"/>
    <cellStyle name="40% - Accent2 4 3 2 4 8" xfId="26809"/>
    <cellStyle name="40% - Accent2 4 3 2 4 9" xfId="26810"/>
    <cellStyle name="40% - Accent2 4 3 2 5" xfId="26811"/>
    <cellStyle name="40% - Accent2 4 3 2 5 2" xfId="26812"/>
    <cellStyle name="40% - Accent2 4 3 2 5 2 2" xfId="26813"/>
    <cellStyle name="40% - Accent2 4 3 2 5 2 3" xfId="26814"/>
    <cellStyle name="40% - Accent2 4 3 2 5 3" xfId="26815"/>
    <cellStyle name="40% - Accent2 4 3 2 5 3 2" xfId="26816"/>
    <cellStyle name="40% - Accent2 4 3 2 5 3 3" xfId="26817"/>
    <cellStyle name="40% - Accent2 4 3 2 5 4" xfId="26818"/>
    <cellStyle name="40% - Accent2 4 3 2 5 4 2" xfId="26819"/>
    <cellStyle name="40% - Accent2 4 3 2 5 5" xfId="26820"/>
    <cellStyle name="40% - Accent2 4 3 2 5 6" xfId="26821"/>
    <cellStyle name="40% - Accent2 4 3 2 6" xfId="26822"/>
    <cellStyle name="40% - Accent2 4 3 2 6 2" xfId="26823"/>
    <cellStyle name="40% - Accent2 4 3 2 6 2 2" xfId="26824"/>
    <cellStyle name="40% - Accent2 4 3 2 6 2 3" xfId="26825"/>
    <cellStyle name="40% - Accent2 4 3 2 6 3" xfId="26826"/>
    <cellStyle name="40% - Accent2 4 3 2 6 3 2" xfId="26827"/>
    <cellStyle name="40% - Accent2 4 3 2 6 3 3" xfId="26828"/>
    <cellStyle name="40% - Accent2 4 3 2 6 4" xfId="26829"/>
    <cellStyle name="40% - Accent2 4 3 2 6 4 2" xfId="26830"/>
    <cellStyle name="40% - Accent2 4 3 2 6 5" xfId="26831"/>
    <cellStyle name="40% - Accent2 4 3 2 6 6" xfId="26832"/>
    <cellStyle name="40% - Accent2 4 3 2 7" xfId="26833"/>
    <cellStyle name="40% - Accent2 4 3 2 7 2" xfId="26834"/>
    <cellStyle name="40% - Accent2 4 3 2 7 2 2" xfId="26835"/>
    <cellStyle name="40% - Accent2 4 3 2 7 2 3" xfId="26836"/>
    <cellStyle name="40% - Accent2 4 3 2 7 3" xfId="26837"/>
    <cellStyle name="40% - Accent2 4 3 2 7 3 2" xfId="26838"/>
    <cellStyle name="40% - Accent2 4 3 2 7 4" xfId="26839"/>
    <cellStyle name="40% - Accent2 4 3 2 7 5" xfId="26840"/>
    <cellStyle name="40% - Accent2 4 3 2 8" xfId="26841"/>
    <cellStyle name="40% - Accent2 4 3 2 8 2" xfId="26842"/>
    <cellStyle name="40% - Accent2 4 3 2 8 3" xfId="26843"/>
    <cellStyle name="40% - Accent2 4 3 2 9" xfId="26844"/>
    <cellStyle name="40% - Accent2 4 3 2 9 2" xfId="26845"/>
    <cellStyle name="40% - Accent2 4 3 2 9 3" xfId="26846"/>
    <cellStyle name="40% - Accent2 4 3 3" xfId="2186"/>
    <cellStyle name="40% - Accent2 4 3 3 10" xfId="26847"/>
    <cellStyle name="40% - Accent2 4 3 3 2" xfId="2187"/>
    <cellStyle name="40% - Accent2 4 3 3 2 2" xfId="26848"/>
    <cellStyle name="40% - Accent2 4 3 3 2 2 2" xfId="26849"/>
    <cellStyle name="40% - Accent2 4 3 3 2 2 2 2" xfId="26850"/>
    <cellStyle name="40% - Accent2 4 3 3 2 2 2 3" xfId="26851"/>
    <cellStyle name="40% - Accent2 4 3 3 2 2 3" xfId="26852"/>
    <cellStyle name="40% - Accent2 4 3 3 2 2 3 2" xfId="26853"/>
    <cellStyle name="40% - Accent2 4 3 3 2 2 3 3" xfId="26854"/>
    <cellStyle name="40% - Accent2 4 3 3 2 2 4" xfId="26855"/>
    <cellStyle name="40% - Accent2 4 3 3 2 2 4 2" xfId="26856"/>
    <cellStyle name="40% - Accent2 4 3 3 2 2 5" xfId="26857"/>
    <cellStyle name="40% - Accent2 4 3 3 2 2 6" xfId="26858"/>
    <cellStyle name="40% - Accent2 4 3 3 2 3" xfId="26859"/>
    <cellStyle name="40% - Accent2 4 3 3 2 3 2" xfId="26860"/>
    <cellStyle name="40% - Accent2 4 3 3 2 3 2 2" xfId="26861"/>
    <cellStyle name="40% - Accent2 4 3 3 2 3 2 3" xfId="26862"/>
    <cellStyle name="40% - Accent2 4 3 3 2 3 3" xfId="26863"/>
    <cellStyle name="40% - Accent2 4 3 3 2 3 3 2" xfId="26864"/>
    <cellStyle name="40% - Accent2 4 3 3 2 3 3 3" xfId="26865"/>
    <cellStyle name="40% - Accent2 4 3 3 2 3 4" xfId="26866"/>
    <cellStyle name="40% - Accent2 4 3 3 2 3 4 2" xfId="26867"/>
    <cellStyle name="40% - Accent2 4 3 3 2 3 5" xfId="26868"/>
    <cellStyle name="40% - Accent2 4 3 3 2 3 6" xfId="26869"/>
    <cellStyle name="40% - Accent2 4 3 3 2 4" xfId="26870"/>
    <cellStyle name="40% - Accent2 4 3 3 2 4 2" xfId="26871"/>
    <cellStyle name="40% - Accent2 4 3 3 2 4 2 2" xfId="26872"/>
    <cellStyle name="40% - Accent2 4 3 3 2 4 2 3" xfId="26873"/>
    <cellStyle name="40% - Accent2 4 3 3 2 4 3" xfId="26874"/>
    <cellStyle name="40% - Accent2 4 3 3 2 4 3 2" xfId="26875"/>
    <cellStyle name="40% - Accent2 4 3 3 2 4 4" xfId="26876"/>
    <cellStyle name="40% - Accent2 4 3 3 2 4 5" xfId="26877"/>
    <cellStyle name="40% - Accent2 4 3 3 2 5" xfId="26878"/>
    <cellStyle name="40% - Accent2 4 3 3 2 5 2" xfId="26879"/>
    <cellStyle name="40% - Accent2 4 3 3 2 5 3" xfId="26880"/>
    <cellStyle name="40% - Accent2 4 3 3 2 6" xfId="26881"/>
    <cellStyle name="40% - Accent2 4 3 3 2 6 2" xfId="26882"/>
    <cellStyle name="40% - Accent2 4 3 3 2 6 3" xfId="26883"/>
    <cellStyle name="40% - Accent2 4 3 3 2 7" xfId="26884"/>
    <cellStyle name="40% - Accent2 4 3 3 2 7 2" xfId="26885"/>
    <cellStyle name="40% - Accent2 4 3 3 2 8" xfId="26886"/>
    <cellStyle name="40% - Accent2 4 3 3 2 9" xfId="26887"/>
    <cellStyle name="40% - Accent2 4 3 3 3" xfId="26888"/>
    <cellStyle name="40% - Accent2 4 3 3 3 2" xfId="26889"/>
    <cellStyle name="40% - Accent2 4 3 3 3 2 2" xfId="26890"/>
    <cellStyle name="40% - Accent2 4 3 3 3 2 3" xfId="26891"/>
    <cellStyle name="40% - Accent2 4 3 3 3 3" xfId="26892"/>
    <cellStyle name="40% - Accent2 4 3 3 3 3 2" xfId="26893"/>
    <cellStyle name="40% - Accent2 4 3 3 3 3 3" xfId="26894"/>
    <cellStyle name="40% - Accent2 4 3 3 3 4" xfId="26895"/>
    <cellStyle name="40% - Accent2 4 3 3 3 4 2" xfId="26896"/>
    <cellStyle name="40% - Accent2 4 3 3 3 5" xfId="26897"/>
    <cellStyle name="40% - Accent2 4 3 3 3 6" xfId="26898"/>
    <cellStyle name="40% - Accent2 4 3 3 4" xfId="26899"/>
    <cellStyle name="40% - Accent2 4 3 3 4 2" xfId="26900"/>
    <cellStyle name="40% - Accent2 4 3 3 4 2 2" xfId="26901"/>
    <cellStyle name="40% - Accent2 4 3 3 4 2 3" xfId="26902"/>
    <cellStyle name="40% - Accent2 4 3 3 4 3" xfId="26903"/>
    <cellStyle name="40% - Accent2 4 3 3 4 3 2" xfId="26904"/>
    <cellStyle name="40% - Accent2 4 3 3 4 3 3" xfId="26905"/>
    <cellStyle name="40% - Accent2 4 3 3 4 4" xfId="26906"/>
    <cellStyle name="40% - Accent2 4 3 3 4 4 2" xfId="26907"/>
    <cellStyle name="40% - Accent2 4 3 3 4 5" xfId="26908"/>
    <cellStyle name="40% - Accent2 4 3 3 4 6" xfId="26909"/>
    <cellStyle name="40% - Accent2 4 3 3 5" xfId="26910"/>
    <cellStyle name="40% - Accent2 4 3 3 5 2" xfId="26911"/>
    <cellStyle name="40% - Accent2 4 3 3 5 2 2" xfId="26912"/>
    <cellStyle name="40% - Accent2 4 3 3 5 2 3" xfId="26913"/>
    <cellStyle name="40% - Accent2 4 3 3 5 3" xfId="26914"/>
    <cellStyle name="40% - Accent2 4 3 3 5 3 2" xfId="26915"/>
    <cellStyle name="40% - Accent2 4 3 3 5 4" xfId="26916"/>
    <cellStyle name="40% - Accent2 4 3 3 5 5" xfId="26917"/>
    <cellStyle name="40% - Accent2 4 3 3 6" xfId="26918"/>
    <cellStyle name="40% - Accent2 4 3 3 6 2" xfId="26919"/>
    <cellStyle name="40% - Accent2 4 3 3 6 3" xfId="26920"/>
    <cellStyle name="40% - Accent2 4 3 3 7" xfId="26921"/>
    <cellStyle name="40% - Accent2 4 3 3 7 2" xfId="26922"/>
    <cellStyle name="40% - Accent2 4 3 3 7 3" xfId="26923"/>
    <cellStyle name="40% - Accent2 4 3 3 8" xfId="26924"/>
    <cellStyle name="40% - Accent2 4 3 3 8 2" xfId="26925"/>
    <cellStyle name="40% - Accent2 4 3 3 9" xfId="26926"/>
    <cellStyle name="40% - Accent2 4 3 4" xfId="2188"/>
    <cellStyle name="40% - Accent2 4 3 4 2" xfId="26927"/>
    <cellStyle name="40% - Accent2 4 3 4 2 2" xfId="26928"/>
    <cellStyle name="40% - Accent2 4 3 4 2 2 2" xfId="26929"/>
    <cellStyle name="40% - Accent2 4 3 4 2 2 3" xfId="26930"/>
    <cellStyle name="40% - Accent2 4 3 4 2 3" xfId="26931"/>
    <cellStyle name="40% - Accent2 4 3 4 2 3 2" xfId="26932"/>
    <cellStyle name="40% - Accent2 4 3 4 2 3 3" xfId="26933"/>
    <cellStyle name="40% - Accent2 4 3 4 2 4" xfId="26934"/>
    <cellStyle name="40% - Accent2 4 3 4 2 4 2" xfId="26935"/>
    <cellStyle name="40% - Accent2 4 3 4 2 5" xfId="26936"/>
    <cellStyle name="40% - Accent2 4 3 4 2 6" xfId="26937"/>
    <cellStyle name="40% - Accent2 4 3 4 3" xfId="26938"/>
    <cellStyle name="40% - Accent2 4 3 4 3 2" xfId="26939"/>
    <cellStyle name="40% - Accent2 4 3 4 3 2 2" xfId="26940"/>
    <cellStyle name="40% - Accent2 4 3 4 3 2 3" xfId="26941"/>
    <cellStyle name="40% - Accent2 4 3 4 3 3" xfId="26942"/>
    <cellStyle name="40% - Accent2 4 3 4 3 3 2" xfId="26943"/>
    <cellStyle name="40% - Accent2 4 3 4 3 3 3" xfId="26944"/>
    <cellStyle name="40% - Accent2 4 3 4 3 4" xfId="26945"/>
    <cellStyle name="40% - Accent2 4 3 4 3 4 2" xfId="26946"/>
    <cellStyle name="40% - Accent2 4 3 4 3 5" xfId="26947"/>
    <cellStyle name="40% - Accent2 4 3 4 3 6" xfId="26948"/>
    <cellStyle name="40% - Accent2 4 3 4 4" xfId="26949"/>
    <cellStyle name="40% - Accent2 4 3 4 4 2" xfId="26950"/>
    <cellStyle name="40% - Accent2 4 3 4 4 2 2" xfId="26951"/>
    <cellStyle name="40% - Accent2 4 3 4 4 2 3" xfId="26952"/>
    <cellStyle name="40% - Accent2 4 3 4 4 3" xfId="26953"/>
    <cellStyle name="40% - Accent2 4 3 4 4 3 2" xfId="26954"/>
    <cellStyle name="40% - Accent2 4 3 4 4 4" xfId="26955"/>
    <cellStyle name="40% - Accent2 4 3 4 4 5" xfId="26956"/>
    <cellStyle name="40% - Accent2 4 3 4 5" xfId="26957"/>
    <cellStyle name="40% - Accent2 4 3 4 5 2" xfId="26958"/>
    <cellStyle name="40% - Accent2 4 3 4 5 3" xfId="26959"/>
    <cellStyle name="40% - Accent2 4 3 4 6" xfId="26960"/>
    <cellStyle name="40% - Accent2 4 3 4 6 2" xfId="26961"/>
    <cellStyle name="40% - Accent2 4 3 4 6 3" xfId="26962"/>
    <cellStyle name="40% - Accent2 4 3 4 7" xfId="26963"/>
    <cellStyle name="40% - Accent2 4 3 4 7 2" xfId="26964"/>
    <cellStyle name="40% - Accent2 4 3 4 8" xfId="26965"/>
    <cellStyle name="40% - Accent2 4 3 4 9" xfId="26966"/>
    <cellStyle name="40% - Accent2 4 3 5" xfId="2189"/>
    <cellStyle name="40% - Accent2 4 3 5 2" xfId="26967"/>
    <cellStyle name="40% - Accent2 4 3 5 2 2" xfId="26968"/>
    <cellStyle name="40% - Accent2 4 3 5 2 2 2" xfId="26969"/>
    <cellStyle name="40% - Accent2 4 3 5 2 2 3" xfId="26970"/>
    <cellStyle name="40% - Accent2 4 3 5 2 3" xfId="26971"/>
    <cellStyle name="40% - Accent2 4 3 5 2 3 2" xfId="26972"/>
    <cellStyle name="40% - Accent2 4 3 5 2 3 3" xfId="26973"/>
    <cellStyle name="40% - Accent2 4 3 5 2 4" xfId="26974"/>
    <cellStyle name="40% - Accent2 4 3 5 2 4 2" xfId="26975"/>
    <cellStyle name="40% - Accent2 4 3 5 2 5" xfId="26976"/>
    <cellStyle name="40% - Accent2 4 3 5 2 6" xfId="26977"/>
    <cellStyle name="40% - Accent2 4 3 5 3" xfId="26978"/>
    <cellStyle name="40% - Accent2 4 3 5 3 2" xfId="26979"/>
    <cellStyle name="40% - Accent2 4 3 5 3 2 2" xfId="26980"/>
    <cellStyle name="40% - Accent2 4 3 5 3 2 3" xfId="26981"/>
    <cellStyle name="40% - Accent2 4 3 5 3 3" xfId="26982"/>
    <cellStyle name="40% - Accent2 4 3 5 3 3 2" xfId="26983"/>
    <cellStyle name="40% - Accent2 4 3 5 3 3 3" xfId="26984"/>
    <cellStyle name="40% - Accent2 4 3 5 3 4" xfId="26985"/>
    <cellStyle name="40% - Accent2 4 3 5 3 4 2" xfId="26986"/>
    <cellStyle name="40% - Accent2 4 3 5 3 5" xfId="26987"/>
    <cellStyle name="40% - Accent2 4 3 5 3 6" xfId="26988"/>
    <cellStyle name="40% - Accent2 4 3 5 4" xfId="26989"/>
    <cellStyle name="40% - Accent2 4 3 5 4 2" xfId="26990"/>
    <cellStyle name="40% - Accent2 4 3 5 4 2 2" xfId="26991"/>
    <cellStyle name="40% - Accent2 4 3 5 4 2 3" xfId="26992"/>
    <cellStyle name="40% - Accent2 4 3 5 4 3" xfId="26993"/>
    <cellStyle name="40% - Accent2 4 3 5 4 3 2" xfId="26994"/>
    <cellStyle name="40% - Accent2 4 3 5 4 4" xfId="26995"/>
    <cellStyle name="40% - Accent2 4 3 5 4 5" xfId="26996"/>
    <cellStyle name="40% - Accent2 4 3 5 5" xfId="26997"/>
    <cellStyle name="40% - Accent2 4 3 5 5 2" xfId="26998"/>
    <cellStyle name="40% - Accent2 4 3 5 5 3" xfId="26999"/>
    <cellStyle name="40% - Accent2 4 3 5 6" xfId="27000"/>
    <cellStyle name="40% - Accent2 4 3 5 6 2" xfId="27001"/>
    <cellStyle name="40% - Accent2 4 3 5 6 3" xfId="27002"/>
    <cellStyle name="40% - Accent2 4 3 5 7" xfId="27003"/>
    <cellStyle name="40% - Accent2 4 3 5 7 2" xfId="27004"/>
    <cellStyle name="40% - Accent2 4 3 5 8" xfId="27005"/>
    <cellStyle name="40% - Accent2 4 3 5 9" xfId="27006"/>
    <cellStyle name="40% - Accent2 4 3 6" xfId="27007"/>
    <cellStyle name="40% - Accent2 4 3 6 2" xfId="27008"/>
    <cellStyle name="40% - Accent2 4 3 6 2 2" xfId="27009"/>
    <cellStyle name="40% - Accent2 4 3 6 2 3" xfId="27010"/>
    <cellStyle name="40% - Accent2 4 3 6 3" xfId="27011"/>
    <cellStyle name="40% - Accent2 4 3 6 3 2" xfId="27012"/>
    <cellStyle name="40% - Accent2 4 3 6 3 3" xfId="27013"/>
    <cellStyle name="40% - Accent2 4 3 6 4" xfId="27014"/>
    <cellStyle name="40% - Accent2 4 3 6 4 2" xfId="27015"/>
    <cellStyle name="40% - Accent2 4 3 6 5" xfId="27016"/>
    <cellStyle name="40% - Accent2 4 3 6 6" xfId="27017"/>
    <cellStyle name="40% - Accent2 4 3 7" xfId="27018"/>
    <cellStyle name="40% - Accent2 4 3 7 2" xfId="27019"/>
    <cellStyle name="40% - Accent2 4 3 7 2 2" xfId="27020"/>
    <cellStyle name="40% - Accent2 4 3 7 2 3" xfId="27021"/>
    <cellStyle name="40% - Accent2 4 3 7 3" xfId="27022"/>
    <cellStyle name="40% - Accent2 4 3 7 3 2" xfId="27023"/>
    <cellStyle name="40% - Accent2 4 3 7 3 3" xfId="27024"/>
    <cellStyle name="40% - Accent2 4 3 7 4" xfId="27025"/>
    <cellStyle name="40% - Accent2 4 3 7 4 2" xfId="27026"/>
    <cellStyle name="40% - Accent2 4 3 7 5" xfId="27027"/>
    <cellStyle name="40% - Accent2 4 3 7 6" xfId="27028"/>
    <cellStyle name="40% - Accent2 4 3 8" xfId="27029"/>
    <cellStyle name="40% - Accent2 4 3 8 2" xfId="27030"/>
    <cellStyle name="40% - Accent2 4 3 8 2 2" xfId="27031"/>
    <cellStyle name="40% - Accent2 4 3 8 2 3" xfId="27032"/>
    <cellStyle name="40% - Accent2 4 3 8 3" xfId="27033"/>
    <cellStyle name="40% - Accent2 4 3 8 3 2" xfId="27034"/>
    <cellStyle name="40% - Accent2 4 3 8 4" xfId="27035"/>
    <cellStyle name="40% - Accent2 4 3 8 5" xfId="27036"/>
    <cellStyle name="40% - Accent2 4 3 9" xfId="27037"/>
    <cellStyle name="40% - Accent2 4 3 9 2" xfId="27038"/>
    <cellStyle name="40% - Accent2 4 3 9 3" xfId="27039"/>
    <cellStyle name="40% - Accent2 4 4" xfId="2190"/>
    <cellStyle name="40% - Accent2 4 4 10" xfId="27040"/>
    <cellStyle name="40% - Accent2 4 4 10 2" xfId="27041"/>
    <cellStyle name="40% - Accent2 4 4 11" xfId="27042"/>
    <cellStyle name="40% - Accent2 4 4 12" xfId="27043"/>
    <cellStyle name="40% - Accent2 4 4 2" xfId="2191"/>
    <cellStyle name="40% - Accent2 4 4 2 10" xfId="27044"/>
    <cellStyle name="40% - Accent2 4 4 2 2" xfId="2192"/>
    <cellStyle name="40% - Accent2 4 4 2 2 2" xfId="27045"/>
    <cellStyle name="40% - Accent2 4 4 2 2 2 2" xfId="27046"/>
    <cellStyle name="40% - Accent2 4 4 2 2 2 2 2" xfId="27047"/>
    <cellStyle name="40% - Accent2 4 4 2 2 2 2 3" xfId="27048"/>
    <cellStyle name="40% - Accent2 4 4 2 2 2 3" xfId="27049"/>
    <cellStyle name="40% - Accent2 4 4 2 2 2 3 2" xfId="27050"/>
    <cellStyle name="40% - Accent2 4 4 2 2 2 3 3" xfId="27051"/>
    <cellStyle name="40% - Accent2 4 4 2 2 2 4" xfId="27052"/>
    <cellStyle name="40% - Accent2 4 4 2 2 2 4 2" xfId="27053"/>
    <cellStyle name="40% - Accent2 4 4 2 2 2 5" xfId="27054"/>
    <cellStyle name="40% - Accent2 4 4 2 2 2 6" xfId="27055"/>
    <cellStyle name="40% - Accent2 4 4 2 2 3" xfId="27056"/>
    <cellStyle name="40% - Accent2 4 4 2 2 3 2" xfId="27057"/>
    <cellStyle name="40% - Accent2 4 4 2 2 3 2 2" xfId="27058"/>
    <cellStyle name="40% - Accent2 4 4 2 2 3 2 3" xfId="27059"/>
    <cellStyle name="40% - Accent2 4 4 2 2 3 3" xfId="27060"/>
    <cellStyle name="40% - Accent2 4 4 2 2 3 3 2" xfId="27061"/>
    <cellStyle name="40% - Accent2 4 4 2 2 3 3 3" xfId="27062"/>
    <cellStyle name="40% - Accent2 4 4 2 2 3 4" xfId="27063"/>
    <cellStyle name="40% - Accent2 4 4 2 2 3 4 2" xfId="27064"/>
    <cellStyle name="40% - Accent2 4 4 2 2 3 5" xfId="27065"/>
    <cellStyle name="40% - Accent2 4 4 2 2 3 6" xfId="27066"/>
    <cellStyle name="40% - Accent2 4 4 2 2 4" xfId="27067"/>
    <cellStyle name="40% - Accent2 4 4 2 2 4 2" xfId="27068"/>
    <cellStyle name="40% - Accent2 4 4 2 2 4 2 2" xfId="27069"/>
    <cellStyle name="40% - Accent2 4 4 2 2 4 2 3" xfId="27070"/>
    <cellStyle name="40% - Accent2 4 4 2 2 4 3" xfId="27071"/>
    <cellStyle name="40% - Accent2 4 4 2 2 4 3 2" xfId="27072"/>
    <cellStyle name="40% - Accent2 4 4 2 2 4 4" xfId="27073"/>
    <cellStyle name="40% - Accent2 4 4 2 2 4 5" xfId="27074"/>
    <cellStyle name="40% - Accent2 4 4 2 2 5" xfId="27075"/>
    <cellStyle name="40% - Accent2 4 4 2 2 5 2" xfId="27076"/>
    <cellStyle name="40% - Accent2 4 4 2 2 5 3" xfId="27077"/>
    <cellStyle name="40% - Accent2 4 4 2 2 6" xfId="27078"/>
    <cellStyle name="40% - Accent2 4 4 2 2 6 2" xfId="27079"/>
    <cellStyle name="40% - Accent2 4 4 2 2 6 3" xfId="27080"/>
    <cellStyle name="40% - Accent2 4 4 2 2 7" xfId="27081"/>
    <cellStyle name="40% - Accent2 4 4 2 2 7 2" xfId="27082"/>
    <cellStyle name="40% - Accent2 4 4 2 2 8" xfId="27083"/>
    <cellStyle name="40% - Accent2 4 4 2 2 9" xfId="27084"/>
    <cellStyle name="40% - Accent2 4 4 2 3" xfId="27085"/>
    <cellStyle name="40% - Accent2 4 4 2 3 2" xfId="27086"/>
    <cellStyle name="40% - Accent2 4 4 2 3 2 2" xfId="27087"/>
    <cellStyle name="40% - Accent2 4 4 2 3 2 3" xfId="27088"/>
    <cellStyle name="40% - Accent2 4 4 2 3 3" xfId="27089"/>
    <cellStyle name="40% - Accent2 4 4 2 3 3 2" xfId="27090"/>
    <cellStyle name="40% - Accent2 4 4 2 3 3 3" xfId="27091"/>
    <cellStyle name="40% - Accent2 4 4 2 3 4" xfId="27092"/>
    <cellStyle name="40% - Accent2 4 4 2 3 4 2" xfId="27093"/>
    <cellStyle name="40% - Accent2 4 4 2 3 5" xfId="27094"/>
    <cellStyle name="40% - Accent2 4 4 2 3 6" xfId="27095"/>
    <cellStyle name="40% - Accent2 4 4 2 4" xfId="27096"/>
    <cellStyle name="40% - Accent2 4 4 2 4 2" xfId="27097"/>
    <cellStyle name="40% - Accent2 4 4 2 4 2 2" xfId="27098"/>
    <cellStyle name="40% - Accent2 4 4 2 4 2 3" xfId="27099"/>
    <cellStyle name="40% - Accent2 4 4 2 4 3" xfId="27100"/>
    <cellStyle name="40% - Accent2 4 4 2 4 3 2" xfId="27101"/>
    <cellStyle name="40% - Accent2 4 4 2 4 3 3" xfId="27102"/>
    <cellStyle name="40% - Accent2 4 4 2 4 4" xfId="27103"/>
    <cellStyle name="40% - Accent2 4 4 2 4 4 2" xfId="27104"/>
    <cellStyle name="40% - Accent2 4 4 2 4 5" xfId="27105"/>
    <cellStyle name="40% - Accent2 4 4 2 4 6" xfId="27106"/>
    <cellStyle name="40% - Accent2 4 4 2 5" xfId="27107"/>
    <cellStyle name="40% - Accent2 4 4 2 5 2" xfId="27108"/>
    <cellStyle name="40% - Accent2 4 4 2 5 2 2" xfId="27109"/>
    <cellStyle name="40% - Accent2 4 4 2 5 2 3" xfId="27110"/>
    <cellStyle name="40% - Accent2 4 4 2 5 3" xfId="27111"/>
    <cellStyle name="40% - Accent2 4 4 2 5 3 2" xfId="27112"/>
    <cellStyle name="40% - Accent2 4 4 2 5 4" xfId="27113"/>
    <cellStyle name="40% - Accent2 4 4 2 5 5" xfId="27114"/>
    <cellStyle name="40% - Accent2 4 4 2 6" xfId="27115"/>
    <cellStyle name="40% - Accent2 4 4 2 6 2" xfId="27116"/>
    <cellStyle name="40% - Accent2 4 4 2 6 3" xfId="27117"/>
    <cellStyle name="40% - Accent2 4 4 2 7" xfId="27118"/>
    <cellStyle name="40% - Accent2 4 4 2 7 2" xfId="27119"/>
    <cellStyle name="40% - Accent2 4 4 2 7 3" xfId="27120"/>
    <cellStyle name="40% - Accent2 4 4 2 8" xfId="27121"/>
    <cellStyle name="40% - Accent2 4 4 2 8 2" xfId="27122"/>
    <cellStyle name="40% - Accent2 4 4 2 9" xfId="27123"/>
    <cellStyle name="40% - Accent2 4 4 3" xfId="2193"/>
    <cellStyle name="40% - Accent2 4 4 3 2" xfId="27124"/>
    <cellStyle name="40% - Accent2 4 4 3 2 2" xfId="27125"/>
    <cellStyle name="40% - Accent2 4 4 3 2 2 2" xfId="27126"/>
    <cellStyle name="40% - Accent2 4 4 3 2 2 3" xfId="27127"/>
    <cellStyle name="40% - Accent2 4 4 3 2 3" xfId="27128"/>
    <cellStyle name="40% - Accent2 4 4 3 2 3 2" xfId="27129"/>
    <cellStyle name="40% - Accent2 4 4 3 2 3 3" xfId="27130"/>
    <cellStyle name="40% - Accent2 4 4 3 2 4" xfId="27131"/>
    <cellStyle name="40% - Accent2 4 4 3 2 4 2" xfId="27132"/>
    <cellStyle name="40% - Accent2 4 4 3 2 5" xfId="27133"/>
    <cellStyle name="40% - Accent2 4 4 3 2 6" xfId="27134"/>
    <cellStyle name="40% - Accent2 4 4 3 3" xfId="27135"/>
    <cellStyle name="40% - Accent2 4 4 3 3 2" xfId="27136"/>
    <cellStyle name="40% - Accent2 4 4 3 3 2 2" xfId="27137"/>
    <cellStyle name="40% - Accent2 4 4 3 3 2 3" xfId="27138"/>
    <cellStyle name="40% - Accent2 4 4 3 3 3" xfId="27139"/>
    <cellStyle name="40% - Accent2 4 4 3 3 3 2" xfId="27140"/>
    <cellStyle name="40% - Accent2 4 4 3 3 3 3" xfId="27141"/>
    <cellStyle name="40% - Accent2 4 4 3 3 4" xfId="27142"/>
    <cellStyle name="40% - Accent2 4 4 3 3 4 2" xfId="27143"/>
    <cellStyle name="40% - Accent2 4 4 3 3 5" xfId="27144"/>
    <cellStyle name="40% - Accent2 4 4 3 3 6" xfId="27145"/>
    <cellStyle name="40% - Accent2 4 4 3 4" xfId="27146"/>
    <cellStyle name="40% - Accent2 4 4 3 4 2" xfId="27147"/>
    <cellStyle name="40% - Accent2 4 4 3 4 2 2" xfId="27148"/>
    <cellStyle name="40% - Accent2 4 4 3 4 2 3" xfId="27149"/>
    <cellStyle name="40% - Accent2 4 4 3 4 3" xfId="27150"/>
    <cellStyle name="40% - Accent2 4 4 3 4 3 2" xfId="27151"/>
    <cellStyle name="40% - Accent2 4 4 3 4 4" xfId="27152"/>
    <cellStyle name="40% - Accent2 4 4 3 4 5" xfId="27153"/>
    <cellStyle name="40% - Accent2 4 4 3 5" xfId="27154"/>
    <cellStyle name="40% - Accent2 4 4 3 5 2" xfId="27155"/>
    <cellStyle name="40% - Accent2 4 4 3 5 3" xfId="27156"/>
    <cellStyle name="40% - Accent2 4 4 3 6" xfId="27157"/>
    <cellStyle name="40% - Accent2 4 4 3 6 2" xfId="27158"/>
    <cellStyle name="40% - Accent2 4 4 3 6 3" xfId="27159"/>
    <cellStyle name="40% - Accent2 4 4 3 7" xfId="27160"/>
    <cellStyle name="40% - Accent2 4 4 3 7 2" xfId="27161"/>
    <cellStyle name="40% - Accent2 4 4 3 8" xfId="27162"/>
    <cellStyle name="40% - Accent2 4 4 3 9" xfId="27163"/>
    <cellStyle name="40% - Accent2 4 4 4" xfId="27164"/>
    <cellStyle name="40% - Accent2 4 4 4 2" xfId="27165"/>
    <cellStyle name="40% - Accent2 4 4 4 2 2" xfId="27166"/>
    <cellStyle name="40% - Accent2 4 4 4 2 2 2" xfId="27167"/>
    <cellStyle name="40% - Accent2 4 4 4 2 2 3" xfId="27168"/>
    <cellStyle name="40% - Accent2 4 4 4 2 3" xfId="27169"/>
    <cellStyle name="40% - Accent2 4 4 4 2 3 2" xfId="27170"/>
    <cellStyle name="40% - Accent2 4 4 4 2 3 3" xfId="27171"/>
    <cellStyle name="40% - Accent2 4 4 4 2 4" xfId="27172"/>
    <cellStyle name="40% - Accent2 4 4 4 2 4 2" xfId="27173"/>
    <cellStyle name="40% - Accent2 4 4 4 2 5" xfId="27174"/>
    <cellStyle name="40% - Accent2 4 4 4 2 6" xfId="27175"/>
    <cellStyle name="40% - Accent2 4 4 4 3" xfId="27176"/>
    <cellStyle name="40% - Accent2 4 4 4 3 2" xfId="27177"/>
    <cellStyle name="40% - Accent2 4 4 4 3 2 2" xfId="27178"/>
    <cellStyle name="40% - Accent2 4 4 4 3 2 3" xfId="27179"/>
    <cellStyle name="40% - Accent2 4 4 4 3 3" xfId="27180"/>
    <cellStyle name="40% - Accent2 4 4 4 3 3 2" xfId="27181"/>
    <cellStyle name="40% - Accent2 4 4 4 3 3 3" xfId="27182"/>
    <cellStyle name="40% - Accent2 4 4 4 3 4" xfId="27183"/>
    <cellStyle name="40% - Accent2 4 4 4 3 4 2" xfId="27184"/>
    <cellStyle name="40% - Accent2 4 4 4 3 5" xfId="27185"/>
    <cellStyle name="40% - Accent2 4 4 4 3 6" xfId="27186"/>
    <cellStyle name="40% - Accent2 4 4 4 4" xfId="27187"/>
    <cellStyle name="40% - Accent2 4 4 4 4 2" xfId="27188"/>
    <cellStyle name="40% - Accent2 4 4 4 4 2 2" xfId="27189"/>
    <cellStyle name="40% - Accent2 4 4 4 4 2 3" xfId="27190"/>
    <cellStyle name="40% - Accent2 4 4 4 4 3" xfId="27191"/>
    <cellStyle name="40% - Accent2 4 4 4 4 3 2" xfId="27192"/>
    <cellStyle name="40% - Accent2 4 4 4 4 4" xfId="27193"/>
    <cellStyle name="40% - Accent2 4 4 4 4 5" xfId="27194"/>
    <cellStyle name="40% - Accent2 4 4 4 5" xfId="27195"/>
    <cellStyle name="40% - Accent2 4 4 4 5 2" xfId="27196"/>
    <cellStyle name="40% - Accent2 4 4 4 5 3" xfId="27197"/>
    <cellStyle name="40% - Accent2 4 4 4 6" xfId="27198"/>
    <cellStyle name="40% - Accent2 4 4 4 6 2" xfId="27199"/>
    <cellStyle name="40% - Accent2 4 4 4 6 3" xfId="27200"/>
    <cellStyle name="40% - Accent2 4 4 4 7" xfId="27201"/>
    <cellStyle name="40% - Accent2 4 4 4 7 2" xfId="27202"/>
    <cellStyle name="40% - Accent2 4 4 4 8" xfId="27203"/>
    <cellStyle name="40% - Accent2 4 4 4 9" xfId="27204"/>
    <cellStyle name="40% - Accent2 4 4 5" xfId="27205"/>
    <cellStyle name="40% - Accent2 4 4 5 2" xfId="27206"/>
    <cellStyle name="40% - Accent2 4 4 5 2 2" xfId="27207"/>
    <cellStyle name="40% - Accent2 4 4 5 2 3" xfId="27208"/>
    <cellStyle name="40% - Accent2 4 4 5 3" xfId="27209"/>
    <cellStyle name="40% - Accent2 4 4 5 3 2" xfId="27210"/>
    <cellStyle name="40% - Accent2 4 4 5 3 3" xfId="27211"/>
    <cellStyle name="40% - Accent2 4 4 5 4" xfId="27212"/>
    <cellStyle name="40% - Accent2 4 4 5 4 2" xfId="27213"/>
    <cellStyle name="40% - Accent2 4 4 5 5" xfId="27214"/>
    <cellStyle name="40% - Accent2 4 4 5 6" xfId="27215"/>
    <cellStyle name="40% - Accent2 4 4 6" xfId="27216"/>
    <cellStyle name="40% - Accent2 4 4 6 2" xfId="27217"/>
    <cellStyle name="40% - Accent2 4 4 6 2 2" xfId="27218"/>
    <cellStyle name="40% - Accent2 4 4 6 2 3" xfId="27219"/>
    <cellStyle name="40% - Accent2 4 4 6 3" xfId="27220"/>
    <cellStyle name="40% - Accent2 4 4 6 3 2" xfId="27221"/>
    <cellStyle name="40% - Accent2 4 4 6 3 3" xfId="27222"/>
    <cellStyle name="40% - Accent2 4 4 6 4" xfId="27223"/>
    <cellStyle name="40% - Accent2 4 4 6 4 2" xfId="27224"/>
    <cellStyle name="40% - Accent2 4 4 6 5" xfId="27225"/>
    <cellStyle name="40% - Accent2 4 4 6 6" xfId="27226"/>
    <cellStyle name="40% - Accent2 4 4 7" xfId="27227"/>
    <cellStyle name="40% - Accent2 4 4 7 2" xfId="27228"/>
    <cellStyle name="40% - Accent2 4 4 7 2 2" xfId="27229"/>
    <cellStyle name="40% - Accent2 4 4 7 2 3" xfId="27230"/>
    <cellStyle name="40% - Accent2 4 4 7 3" xfId="27231"/>
    <cellStyle name="40% - Accent2 4 4 7 3 2" xfId="27232"/>
    <cellStyle name="40% - Accent2 4 4 7 4" xfId="27233"/>
    <cellStyle name="40% - Accent2 4 4 7 5" xfId="27234"/>
    <cellStyle name="40% - Accent2 4 4 8" xfId="27235"/>
    <cellStyle name="40% - Accent2 4 4 8 2" xfId="27236"/>
    <cellStyle name="40% - Accent2 4 4 8 3" xfId="27237"/>
    <cellStyle name="40% - Accent2 4 4 9" xfId="27238"/>
    <cellStyle name="40% - Accent2 4 4 9 2" xfId="27239"/>
    <cellStyle name="40% - Accent2 4 4 9 3" xfId="27240"/>
    <cellStyle name="40% - Accent2 4 5" xfId="2194"/>
    <cellStyle name="40% - Accent2 4 5 10" xfId="27241"/>
    <cellStyle name="40% - Accent2 4 5 2" xfId="2195"/>
    <cellStyle name="40% - Accent2 4 5 2 2" xfId="27242"/>
    <cellStyle name="40% - Accent2 4 5 2 2 2" xfId="27243"/>
    <cellStyle name="40% - Accent2 4 5 2 2 2 2" xfId="27244"/>
    <cellStyle name="40% - Accent2 4 5 2 2 2 3" xfId="27245"/>
    <cellStyle name="40% - Accent2 4 5 2 2 3" xfId="27246"/>
    <cellStyle name="40% - Accent2 4 5 2 2 3 2" xfId="27247"/>
    <cellStyle name="40% - Accent2 4 5 2 2 3 3" xfId="27248"/>
    <cellStyle name="40% - Accent2 4 5 2 2 4" xfId="27249"/>
    <cellStyle name="40% - Accent2 4 5 2 2 4 2" xfId="27250"/>
    <cellStyle name="40% - Accent2 4 5 2 2 5" xfId="27251"/>
    <cellStyle name="40% - Accent2 4 5 2 2 6" xfId="27252"/>
    <cellStyle name="40% - Accent2 4 5 2 3" xfId="27253"/>
    <cellStyle name="40% - Accent2 4 5 2 3 2" xfId="27254"/>
    <cellStyle name="40% - Accent2 4 5 2 3 2 2" xfId="27255"/>
    <cellStyle name="40% - Accent2 4 5 2 3 2 3" xfId="27256"/>
    <cellStyle name="40% - Accent2 4 5 2 3 3" xfId="27257"/>
    <cellStyle name="40% - Accent2 4 5 2 3 3 2" xfId="27258"/>
    <cellStyle name="40% - Accent2 4 5 2 3 3 3" xfId="27259"/>
    <cellStyle name="40% - Accent2 4 5 2 3 4" xfId="27260"/>
    <cellStyle name="40% - Accent2 4 5 2 3 4 2" xfId="27261"/>
    <cellStyle name="40% - Accent2 4 5 2 3 5" xfId="27262"/>
    <cellStyle name="40% - Accent2 4 5 2 3 6" xfId="27263"/>
    <cellStyle name="40% - Accent2 4 5 2 4" xfId="27264"/>
    <cellStyle name="40% - Accent2 4 5 2 4 2" xfId="27265"/>
    <cellStyle name="40% - Accent2 4 5 2 4 2 2" xfId="27266"/>
    <cellStyle name="40% - Accent2 4 5 2 4 2 3" xfId="27267"/>
    <cellStyle name="40% - Accent2 4 5 2 4 3" xfId="27268"/>
    <cellStyle name="40% - Accent2 4 5 2 4 3 2" xfId="27269"/>
    <cellStyle name="40% - Accent2 4 5 2 4 4" xfId="27270"/>
    <cellStyle name="40% - Accent2 4 5 2 4 5" xfId="27271"/>
    <cellStyle name="40% - Accent2 4 5 2 5" xfId="27272"/>
    <cellStyle name="40% - Accent2 4 5 2 5 2" xfId="27273"/>
    <cellStyle name="40% - Accent2 4 5 2 5 3" xfId="27274"/>
    <cellStyle name="40% - Accent2 4 5 2 6" xfId="27275"/>
    <cellStyle name="40% - Accent2 4 5 2 6 2" xfId="27276"/>
    <cellStyle name="40% - Accent2 4 5 2 6 3" xfId="27277"/>
    <cellStyle name="40% - Accent2 4 5 2 7" xfId="27278"/>
    <cellStyle name="40% - Accent2 4 5 2 7 2" xfId="27279"/>
    <cellStyle name="40% - Accent2 4 5 2 8" xfId="27280"/>
    <cellStyle name="40% - Accent2 4 5 2 9" xfId="27281"/>
    <cellStyle name="40% - Accent2 4 5 3" xfId="27282"/>
    <cellStyle name="40% - Accent2 4 5 3 2" xfId="27283"/>
    <cellStyle name="40% - Accent2 4 5 3 2 2" xfId="27284"/>
    <cellStyle name="40% - Accent2 4 5 3 2 3" xfId="27285"/>
    <cellStyle name="40% - Accent2 4 5 3 3" xfId="27286"/>
    <cellStyle name="40% - Accent2 4 5 3 3 2" xfId="27287"/>
    <cellStyle name="40% - Accent2 4 5 3 3 3" xfId="27288"/>
    <cellStyle name="40% - Accent2 4 5 3 4" xfId="27289"/>
    <cellStyle name="40% - Accent2 4 5 3 4 2" xfId="27290"/>
    <cellStyle name="40% - Accent2 4 5 3 5" xfId="27291"/>
    <cellStyle name="40% - Accent2 4 5 3 6" xfId="27292"/>
    <cellStyle name="40% - Accent2 4 5 4" xfId="27293"/>
    <cellStyle name="40% - Accent2 4 5 4 2" xfId="27294"/>
    <cellStyle name="40% - Accent2 4 5 4 2 2" xfId="27295"/>
    <cellStyle name="40% - Accent2 4 5 4 2 3" xfId="27296"/>
    <cellStyle name="40% - Accent2 4 5 4 3" xfId="27297"/>
    <cellStyle name="40% - Accent2 4 5 4 3 2" xfId="27298"/>
    <cellStyle name="40% - Accent2 4 5 4 3 3" xfId="27299"/>
    <cellStyle name="40% - Accent2 4 5 4 4" xfId="27300"/>
    <cellStyle name="40% - Accent2 4 5 4 4 2" xfId="27301"/>
    <cellStyle name="40% - Accent2 4 5 4 5" xfId="27302"/>
    <cellStyle name="40% - Accent2 4 5 4 6" xfId="27303"/>
    <cellStyle name="40% - Accent2 4 5 5" xfId="27304"/>
    <cellStyle name="40% - Accent2 4 5 5 2" xfId="27305"/>
    <cellStyle name="40% - Accent2 4 5 5 2 2" xfId="27306"/>
    <cellStyle name="40% - Accent2 4 5 5 2 3" xfId="27307"/>
    <cellStyle name="40% - Accent2 4 5 5 3" xfId="27308"/>
    <cellStyle name="40% - Accent2 4 5 5 3 2" xfId="27309"/>
    <cellStyle name="40% - Accent2 4 5 5 4" xfId="27310"/>
    <cellStyle name="40% - Accent2 4 5 5 5" xfId="27311"/>
    <cellStyle name="40% - Accent2 4 5 6" xfId="27312"/>
    <cellStyle name="40% - Accent2 4 5 6 2" xfId="27313"/>
    <cellStyle name="40% - Accent2 4 5 6 3" xfId="27314"/>
    <cellStyle name="40% - Accent2 4 5 7" xfId="27315"/>
    <cellStyle name="40% - Accent2 4 5 7 2" xfId="27316"/>
    <cellStyle name="40% - Accent2 4 5 7 3" xfId="27317"/>
    <cellStyle name="40% - Accent2 4 5 8" xfId="27318"/>
    <cellStyle name="40% - Accent2 4 5 8 2" xfId="27319"/>
    <cellStyle name="40% - Accent2 4 5 9" xfId="27320"/>
    <cellStyle name="40% - Accent2 4 6" xfId="2196"/>
    <cellStyle name="40% - Accent2 4 6 2" xfId="27321"/>
    <cellStyle name="40% - Accent2 4 6 2 2" xfId="27322"/>
    <cellStyle name="40% - Accent2 4 6 2 2 2" xfId="27323"/>
    <cellStyle name="40% - Accent2 4 6 2 2 3" xfId="27324"/>
    <cellStyle name="40% - Accent2 4 6 2 3" xfId="27325"/>
    <cellStyle name="40% - Accent2 4 6 2 3 2" xfId="27326"/>
    <cellStyle name="40% - Accent2 4 6 2 3 3" xfId="27327"/>
    <cellStyle name="40% - Accent2 4 6 2 4" xfId="27328"/>
    <cellStyle name="40% - Accent2 4 6 2 4 2" xfId="27329"/>
    <cellStyle name="40% - Accent2 4 6 2 5" xfId="27330"/>
    <cellStyle name="40% - Accent2 4 6 2 6" xfId="27331"/>
    <cellStyle name="40% - Accent2 4 6 3" xfId="27332"/>
    <cellStyle name="40% - Accent2 4 6 3 2" xfId="27333"/>
    <cellStyle name="40% - Accent2 4 6 3 2 2" xfId="27334"/>
    <cellStyle name="40% - Accent2 4 6 3 2 3" xfId="27335"/>
    <cellStyle name="40% - Accent2 4 6 3 3" xfId="27336"/>
    <cellStyle name="40% - Accent2 4 6 3 3 2" xfId="27337"/>
    <cellStyle name="40% - Accent2 4 6 3 3 3" xfId="27338"/>
    <cellStyle name="40% - Accent2 4 6 3 4" xfId="27339"/>
    <cellStyle name="40% - Accent2 4 6 3 4 2" xfId="27340"/>
    <cellStyle name="40% - Accent2 4 6 3 5" xfId="27341"/>
    <cellStyle name="40% - Accent2 4 6 3 6" xfId="27342"/>
    <cellStyle name="40% - Accent2 4 6 4" xfId="27343"/>
    <cellStyle name="40% - Accent2 4 6 4 2" xfId="27344"/>
    <cellStyle name="40% - Accent2 4 6 4 2 2" xfId="27345"/>
    <cellStyle name="40% - Accent2 4 6 4 2 3" xfId="27346"/>
    <cellStyle name="40% - Accent2 4 6 4 3" xfId="27347"/>
    <cellStyle name="40% - Accent2 4 6 4 3 2" xfId="27348"/>
    <cellStyle name="40% - Accent2 4 6 4 4" xfId="27349"/>
    <cellStyle name="40% - Accent2 4 6 4 5" xfId="27350"/>
    <cellStyle name="40% - Accent2 4 6 5" xfId="27351"/>
    <cellStyle name="40% - Accent2 4 6 5 2" xfId="27352"/>
    <cellStyle name="40% - Accent2 4 6 5 3" xfId="27353"/>
    <cellStyle name="40% - Accent2 4 6 6" xfId="27354"/>
    <cellStyle name="40% - Accent2 4 6 6 2" xfId="27355"/>
    <cellStyle name="40% - Accent2 4 6 6 3" xfId="27356"/>
    <cellStyle name="40% - Accent2 4 6 7" xfId="27357"/>
    <cellStyle name="40% - Accent2 4 6 7 2" xfId="27358"/>
    <cellStyle name="40% - Accent2 4 6 8" xfId="27359"/>
    <cellStyle name="40% - Accent2 4 6 9" xfId="27360"/>
    <cellStyle name="40% - Accent2 4 7" xfId="2197"/>
    <cellStyle name="40% - Accent2 4 7 2" xfId="27361"/>
    <cellStyle name="40% - Accent2 4 7 2 2" xfId="27362"/>
    <cellStyle name="40% - Accent2 4 7 2 2 2" xfId="27363"/>
    <cellStyle name="40% - Accent2 4 7 2 2 3" xfId="27364"/>
    <cellStyle name="40% - Accent2 4 7 2 3" xfId="27365"/>
    <cellStyle name="40% - Accent2 4 7 2 3 2" xfId="27366"/>
    <cellStyle name="40% - Accent2 4 7 2 3 3" xfId="27367"/>
    <cellStyle name="40% - Accent2 4 7 2 4" xfId="27368"/>
    <cellStyle name="40% - Accent2 4 7 2 4 2" xfId="27369"/>
    <cellStyle name="40% - Accent2 4 7 2 5" xfId="27370"/>
    <cellStyle name="40% - Accent2 4 7 2 6" xfId="27371"/>
    <cellStyle name="40% - Accent2 4 7 3" xfId="27372"/>
    <cellStyle name="40% - Accent2 4 7 3 2" xfId="27373"/>
    <cellStyle name="40% - Accent2 4 7 3 2 2" xfId="27374"/>
    <cellStyle name="40% - Accent2 4 7 3 2 3" xfId="27375"/>
    <cellStyle name="40% - Accent2 4 7 3 3" xfId="27376"/>
    <cellStyle name="40% - Accent2 4 7 3 3 2" xfId="27377"/>
    <cellStyle name="40% - Accent2 4 7 3 3 3" xfId="27378"/>
    <cellStyle name="40% - Accent2 4 7 3 4" xfId="27379"/>
    <cellStyle name="40% - Accent2 4 7 3 4 2" xfId="27380"/>
    <cellStyle name="40% - Accent2 4 7 3 5" xfId="27381"/>
    <cellStyle name="40% - Accent2 4 7 3 6" xfId="27382"/>
    <cellStyle name="40% - Accent2 4 7 4" xfId="27383"/>
    <cellStyle name="40% - Accent2 4 7 4 2" xfId="27384"/>
    <cellStyle name="40% - Accent2 4 7 4 2 2" xfId="27385"/>
    <cellStyle name="40% - Accent2 4 7 4 2 3" xfId="27386"/>
    <cellStyle name="40% - Accent2 4 7 4 3" xfId="27387"/>
    <cellStyle name="40% - Accent2 4 7 4 3 2" xfId="27388"/>
    <cellStyle name="40% - Accent2 4 7 4 4" xfId="27389"/>
    <cellStyle name="40% - Accent2 4 7 4 5" xfId="27390"/>
    <cellStyle name="40% - Accent2 4 7 5" xfId="27391"/>
    <cellStyle name="40% - Accent2 4 7 5 2" xfId="27392"/>
    <cellStyle name="40% - Accent2 4 7 5 3" xfId="27393"/>
    <cellStyle name="40% - Accent2 4 7 6" xfId="27394"/>
    <cellStyle name="40% - Accent2 4 7 6 2" xfId="27395"/>
    <cellStyle name="40% - Accent2 4 7 6 3" xfId="27396"/>
    <cellStyle name="40% - Accent2 4 7 7" xfId="27397"/>
    <cellStyle name="40% - Accent2 4 7 7 2" xfId="27398"/>
    <cellStyle name="40% - Accent2 4 7 8" xfId="27399"/>
    <cellStyle name="40% - Accent2 4 7 9" xfId="27400"/>
    <cellStyle name="40% - Accent2 4 8" xfId="27401"/>
    <cellStyle name="40% - Accent2 4 8 2" xfId="27402"/>
    <cellStyle name="40% - Accent2 4 8 2 2" xfId="27403"/>
    <cellStyle name="40% - Accent2 4 8 2 3" xfId="27404"/>
    <cellStyle name="40% - Accent2 4 8 3" xfId="27405"/>
    <cellStyle name="40% - Accent2 4 8 3 2" xfId="27406"/>
    <cellStyle name="40% - Accent2 4 8 3 3" xfId="27407"/>
    <cellStyle name="40% - Accent2 4 8 4" xfId="27408"/>
    <cellStyle name="40% - Accent2 4 8 4 2" xfId="27409"/>
    <cellStyle name="40% - Accent2 4 8 5" xfId="27410"/>
    <cellStyle name="40% - Accent2 4 8 6" xfId="27411"/>
    <cellStyle name="40% - Accent2 4 9" xfId="27412"/>
    <cellStyle name="40% - Accent2 4 9 2" xfId="27413"/>
    <cellStyle name="40% - Accent2 4 9 2 2" xfId="27414"/>
    <cellStyle name="40% - Accent2 4 9 2 3" xfId="27415"/>
    <cellStyle name="40% - Accent2 4 9 3" xfId="27416"/>
    <cellStyle name="40% - Accent2 4 9 3 2" xfId="27417"/>
    <cellStyle name="40% - Accent2 4 9 3 3" xfId="27418"/>
    <cellStyle name="40% - Accent2 4 9 4" xfId="27419"/>
    <cellStyle name="40% - Accent2 4 9 4 2" xfId="27420"/>
    <cellStyle name="40% - Accent2 4 9 5" xfId="27421"/>
    <cellStyle name="40% - Accent2 4 9 6" xfId="27422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" xfId="61995" builtinId="39" customBuiltin="1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3"/>
    <cellStyle name="40% - Accent3 4 10 2" xfId="27424"/>
    <cellStyle name="40% - Accent3 4 10 2 2" xfId="27425"/>
    <cellStyle name="40% - Accent3 4 10 2 3" xfId="27426"/>
    <cellStyle name="40% - Accent3 4 10 3" xfId="27427"/>
    <cellStyle name="40% - Accent3 4 10 3 2" xfId="27428"/>
    <cellStyle name="40% - Accent3 4 10 4" xfId="27429"/>
    <cellStyle name="40% - Accent3 4 10 5" xfId="27430"/>
    <cellStyle name="40% - Accent3 4 11" xfId="27431"/>
    <cellStyle name="40% - Accent3 4 11 2" xfId="27432"/>
    <cellStyle name="40% - Accent3 4 11 3" xfId="27433"/>
    <cellStyle name="40% - Accent3 4 12" xfId="27434"/>
    <cellStyle name="40% - Accent3 4 12 2" xfId="27435"/>
    <cellStyle name="40% - Accent3 4 12 3" xfId="27436"/>
    <cellStyle name="40% - Accent3 4 13" xfId="27437"/>
    <cellStyle name="40% - Accent3 4 13 2" xfId="27438"/>
    <cellStyle name="40% - Accent3 4 14" xfId="27439"/>
    <cellStyle name="40% - Accent3 4 15" xfId="27440"/>
    <cellStyle name="40% - Accent3 4 16" xfId="27441"/>
    <cellStyle name="40% - Accent3 4 2" xfId="2419"/>
    <cellStyle name="40% - Accent3 4 2 10" xfId="27442"/>
    <cellStyle name="40% - Accent3 4 2 10 2" xfId="27443"/>
    <cellStyle name="40% - Accent3 4 2 10 3" xfId="27444"/>
    <cellStyle name="40% - Accent3 4 2 11" xfId="27445"/>
    <cellStyle name="40% - Accent3 4 2 11 2" xfId="27446"/>
    <cellStyle name="40% - Accent3 4 2 11 3" xfId="27447"/>
    <cellStyle name="40% - Accent3 4 2 12" xfId="27448"/>
    <cellStyle name="40% - Accent3 4 2 12 2" xfId="27449"/>
    <cellStyle name="40% - Accent3 4 2 13" xfId="27450"/>
    <cellStyle name="40% - Accent3 4 2 14" xfId="27451"/>
    <cellStyle name="40% - Accent3 4 2 15" xfId="27452"/>
    <cellStyle name="40% - Accent3 4 2 2" xfId="2420"/>
    <cellStyle name="40% - Accent3 4 2 2 10" xfId="27453"/>
    <cellStyle name="40% - Accent3 4 2 2 10 2" xfId="27454"/>
    <cellStyle name="40% - Accent3 4 2 2 10 3" xfId="27455"/>
    <cellStyle name="40% - Accent3 4 2 2 11" xfId="27456"/>
    <cellStyle name="40% - Accent3 4 2 2 11 2" xfId="27457"/>
    <cellStyle name="40% - Accent3 4 2 2 12" xfId="27458"/>
    <cellStyle name="40% - Accent3 4 2 2 13" xfId="27459"/>
    <cellStyle name="40% - Accent3 4 2 2 2" xfId="2421"/>
    <cellStyle name="40% - Accent3 4 2 2 2 10" xfId="27460"/>
    <cellStyle name="40% - Accent3 4 2 2 2 10 2" xfId="27461"/>
    <cellStyle name="40% - Accent3 4 2 2 2 11" xfId="27462"/>
    <cellStyle name="40% - Accent3 4 2 2 2 12" xfId="27463"/>
    <cellStyle name="40% - Accent3 4 2 2 2 2" xfId="2422"/>
    <cellStyle name="40% - Accent3 4 2 2 2 2 10" xfId="27464"/>
    <cellStyle name="40% - Accent3 4 2 2 2 2 2" xfId="2423"/>
    <cellStyle name="40% - Accent3 4 2 2 2 2 2 2" xfId="27465"/>
    <cellStyle name="40% - Accent3 4 2 2 2 2 2 2 2" xfId="27466"/>
    <cellStyle name="40% - Accent3 4 2 2 2 2 2 2 2 2" xfId="27467"/>
    <cellStyle name="40% - Accent3 4 2 2 2 2 2 2 2 3" xfId="27468"/>
    <cellStyle name="40% - Accent3 4 2 2 2 2 2 2 3" xfId="27469"/>
    <cellStyle name="40% - Accent3 4 2 2 2 2 2 2 3 2" xfId="27470"/>
    <cellStyle name="40% - Accent3 4 2 2 2 2 2 2 3 3" xfId="27471"/>
    <cellStyle name="40% - Accent3 4 2 2 2 2 2 2 4" xfId="27472"/>
    <cellStyle name="40% - Accent3 4 2 2 2 2 2 2 4 2" xfId="27473"/>
    <cellStyle name="40% - Accent3 4 2 2 2 2 2 2 5" xfId="27474"/>
    <cellStyle name="40% - Accent3 4 2 2 2 2 2 2 6" xfId="27475"/>
    <cellStyle name="40% - Accent3 4 2 2 2 2 2 3" xfId="27476"/>
    <cellStyle name="40% - Accent3 4 2 2 2 2 2 3 2" xfId="27477"/>
    <cellStyle name="40% - Accent3 4 2 2 2 2 2 3 2 2" xfId="27478"/>
    <cellStyle name="40% - Accent3 4 2 2 2 2 2 3 2 3" xfId="27479"/>
    <cellStyle name="40% - Accent3 4 2 2 2 2 2 3 3" xfId="27480"/>
    <cellStyle name="40% - Accent3 4 2 2 2 2 2 3 3 2" xfId="27481"/>
    <cellStyle name="40% - Accent3 4 2 2 2 2 2 3 3 3" xfId="27482"/>
    <cellStyle name="40% - Accent3 4 2 2 2 2 2 3 4" xfId="27483"/>
    <cellStyle name="40% - Accent3 4 2 2 2 2 2 3 4 2" xfId="27484"/>
    <cellStyle name="40% - Accent3 4 2 2 2 2 2 3 5" xfId="27485"/>
    <cellStyle name="40% - Accent3 4 2 2 2 2 2 3 6" xfId="27486"/>
    <cellStyle name="40% - Accent3 4 2 2 2 2 2 4" xfId="27487"/>
    <cellStyle name="40% - Accent3 4 2 2 2 2 2 4 2" xfId="27488"/>
    <cellStyle name="40% - Accent3 4 2 2 2 2 2 4 2 2" xfId="27489"/>
    <cellStyle name="40% - Accent3 4 2 2 2 2 2 4 2 3" xfId="27490"/>
    <cellStyle name="40% - Accent3 4 2 2 2 2 2 4 3" xfId="27491"/>
    <cellStyle name="40% - Accent3 4 2 2 2 2 2 4 3 2" xfId="27492"/>
    <cellStyle name="40% - Accent3 4 2 2 2 2 2 4 4" xfId="27493"/>
    <cellStyle name="40% - Accent3 4 2 2 2 2 2 4 5" xfId="27494"/>
    <cellStyle name="40% - Accent3 4 2 2 2 2 2 5" xfId="27495"/>
    <cellStyle name="40% - Accent3 4 2 2 2 2 2 5 2" xfId="27496"/>
    <cellStyle name="40% - Accent3 4 2 2 2 2 2 5 3" xfId="27497"/>
    <cellStyle name="40% - Accent3 4 2 2 2 2 2 6" xfId="27498"/>
    <cellStyle name="40% - Accent3 4 2 2 2 2 2 6 2" xfId="27499"/>
    <cellStyle name="40% - Accent3 4 2 2 2 2 2 6 3" xfId="27500"/>
    <cellStyle name="40% - Accent3 4 2 2 2 2 2 7" xfId="27501"/>
    <cellStyle name="40% - Accent3 4 2 2 2 2 2 7 2" xfId="27502"/>
    <cellStyle name="40% - Accent3 4 2 2 2 2 2 8" xfId="27503"/>
    <cellStyle name="40% - Accent3 4 2 2 2 2 2 9" xfId="27504"/>
    <cellStyle name="40% - Accent3 4 2 2 2 2 3" xfId="27505"/>
    <cellStyle name="40% - Accent3 4 2 2 2 2 3 2" xfId="27506"/>
    <cellStyle name="40% - Accent3 4 2 2 2 2 3 2 2" xfId="27507"/>
    <cellStyle name="40% - Accent3 4 2 2 2 2 3 2 3" xfId="27508"/>
    <cellStyle name="40% - Accent3 4 2 2 2 2 3 3" xfId="27509"/>
    <cellStyle name="40% - Accent3 4 2 2 2 2 3 3 2" xfId="27510"/>
    <cellStyle name="40% - Accent3 4 2 2 2 2 3 3 3" xfId="27511"/>
    <cellStyle name="40% - Accent3 4 2 2 2 2 3 4" xfId="27512"/>
    <cellStyle name="40% - Accent3 4 2 2 2 2 3 4 2" xfId="27513"/>
    <cellStyle name="40% - Accent3 4 2 2 2 2 3 5" xfId="27514"/>
    <cellStyle name="40% - Accent3 4 2 2 2 2 3 6" xfId="27515"/>
    <cellStyle name="40% - Accent3 4 2 2 2 2 4" xfId="27516"/>
    <cellStyle name="40% - Accent3 4 2 2 2 2 4 2" xfId="27517"/>
    <cellStyle name="40% - Accent3 4 2 2 2 2 4 2 2" xfId="27518"/>
    <cellStyle name="40% - Accent3 4 2 2 2 2 4 2 3" xfId="27519"/>
    <cellStyle name="40% - Accent3 4 2 2 2 2 4 3" xfId="27520"/>
    <cellStyle name="40% - Accent3 4 2 2 2 2 4 3 2" xfId="27521"/>
    <cellStyle name="40% - Accent3 4 2 2 2 2 4 3 3" xfId="27522"/>
    <cellStyle name="40% - Accent3 4 2 2 2 2 4 4" xfId="27523"/>
    <cellStyle name="40% - Accent3 4 2 2 2 2 4 4 2" xfId="27524"/>
    <cellStyle name="40% - Accent3 4 2 2 2 2 4 5" xfId="27525"/>
    <cellStyle name="40% - Accent3 4 2 2 2 2 4 6" xfId="27526"/>
    <cellStyle name="40% - Accent3 4 2 2 2 2 5" xfId="27527"/>
    <cellStyle name="40% - Accent3 4 2 2 2 2 5 2" xfId="27528"/>
    <cellStyle name="40% - Accent3 4 2 2 2 2 5 2 2" xfId="27529"/>
    <cellStyle name="40% - Accent3 4 2 2 2 2 5 2 3" xfId="27530"/>
    <cellStyle name="40% - Accent3 4 2 2 2 2 5 3" xfId="27531"/>
    <cellStyle name="40% - Accent3 4 2 2 2 2 5 3 2" xfId="27532"/>
    <cellStyle name="40% - Accent3 4 2 2 2 2 5 4" xfId="27533"/>
    <cellStyle name="40% - Accent3 4 2 2 2 2 5 5" xfId="27534"/>
    <cellStyle name="40% - Accent3 4 2 2 2 2 6" xfId="27535"/>
    <cellStyle name="40% - Accent3 4 2 2 2 2 6 2" xfId="27536"/>
    <cellStyle name="40% - Accent3 4 2 2 2 2 6 3" xfId="27537"/>
    <cellStyle name="40% - Accent3 4 2 2 2 2 7" xfId="27538"/>
    <cellStyle name="40% - Accent3 4 2 2 2 2 7 2" xfId="27539"/>
    <cellStyle name="40% - Accent3 4 2 2 2 2 7 3" xfId="27540"/>
    <cellStyle name="40% - Accent3 4 2 2 2 2 8" xfId="27541"/>
    <cellStyle name="40% - Accent3 4 2 2 2 2 8 2" xfId="27542"/>
    <cellStyle name="40% - Accent3 4 2 2 2 2 9" xfId="27543"/>
    <cellStyle name="40% - Accent3 4 2 2 2 3" xfId="2424"/>
    <cellStyle name="40% - Accent3 4 2 2 2 3 2" xfId="27544"/>
    <cellStyle name="40% - Accent3 4 2 2 2 3 2 2" xfId="27545"/>
    <cellStyle name="40% - Accent3 4 2 2 2 3 2 2 2" xfId="27546"/>
    <cellStyle name="40% - Accent3 4 2 2 2 3 2 2 3" xfId="27547"/>
    <cellStyle name="40% - Accent3 4 2 2 2 3 2 3" xfId="27548"/>
    <cellStyle name="40% - Accent3 4 2 2 2 3 2 3 2" xfId="27549"/>
    <cellStyle name="40% - Accent3 4 2 2 2 3 2 3 3" xfId="27550"/>
    <cellStyle name="40% - Accent3 4 2 2 2 3 2 4" xfId="27551"/>
    <cellStyle name="40% - Accent3 4 2 2 2 3 2 4 2" xfId="27552"/>
    <cellStyle name="40% - Accent3 4 2 2 2 3 2 5" xfId="27553"/>
    <cellStyle name="40% - Accent3 4 2 2 2 3 2 6" xfId="27554"/>
    <cellStyle name="40% - Accent3 4 2 2 2 3 3" xfId="27555"/>
    <cellStyle name="40% - Accent3 4 2 2 2 3 3 2" xfId="27556"/>
    <cellStyle name="40% - Accent3 4 2 2 2 3 3 2 2" xfId="27557"/>
    <cellStyle name="40% - Accent3 4 2 2 2 3 3 2 3" xfId="27558"/>
    <cellStyle name="40% - Accent3 4 2 2 2 3 3 3" xfId="27559"/>
    <cellStyle name="40% - Accent3 4 2 2 2 3 3 3 2" xfId="27560"/>
    <cellStyle name="40% - Accent3 4 2 2 2 3 3 3 3" xfId="27561"/>
    <cellStyle name="40% - Accent3 4 2 2 2 3 3 4" xfId="27562"/>
    <cellStyle name="40% - Accent3 4 2 2 2 3 3 4 2" xfId="27563"/>
    <cellStyle name="40% - Accent3 4 2 2 2 3 3 5" xfId="27564"/>
    <cellStyle name="40% - Accent3 4 2 2 2 3 3 6" xfId="27565"/>
    <cellStyle name="40% - Accent3 4 2 2 2 3 4" xfId="27566"/>
    <cellStyle name="40% - Accent3 4 2 2 2 3 4 2" xfId="27567"/>
    <cellStyle name="40% - Accent3 4 2 2 2 3 4 2 2" xfId="27568"/>
    <cellStyle name="40% - Accent3 4 2 2 2 3 4 2 3" xfId="27569"/>
    <cellStyle name="40% - Accent3 4 2 2 2 3 4 3" xfId="27570"/>
    <cellStyle name="40% - Accent3 4 2 2 2 3 4 3 2" xfId="27571"/>
    <cellStyle name="40% - Accent3 4 2 2 2 3 4 4" xfId="27572"/>
    <cellStyle name="40% - Accent3 4 2 2 2 3 4 5" xfId="27573"/>
    <cellStyle name="40% - Accent3 4 2 2 2 3 5" xfId="27574"/>
    <cellStyle name="40% - Accent3 4 2 2 2 3 5 2" xfId="27575"/>
    <cellStyle name="40% - Accent3 4 2 2 2 3 5 3" xfId="27576"/>
    <cellStyle name="40% - Accent3 4 2 2 2 3 6" xfId="27577"/>
    <cellStyle name="40% - Accent3 4 2 2 2 3 6 2" xfId="27578"/>
    <cellStyle name="40% - Accent3 4 2 2 2 3 6 3" xfId="27579"/>
    <cellStyle name="40% - Accent3 4 2 2 2 3 7" xfId="27580"/>
    <cellStyle name="40% - Accent3 4 2 2 2 3 7 2" xfId="27581"/>
    <cellStyle name="40% - Accent3 4 2 2 2 3 8" xfId="27582"/>
    <cellStyle name="40% - Accent3 4 2 2 2 3 9" xfId="27583"/>
    <cellStyle name="40% - Accent3 4 2 2 2 4" xfId="27584"/>
    <cellStyle name="40% - Accent3 4 2 2 2 4 2" xfId="27585"/>
    <cellStyle name="40% - Accent3 4 2 2 2 4 2 2" xfId="27586"/>
    <cellStyle name="40% - Accent3 4 2 2 2 4 2 2 2" xfId="27587"/>
    <cellStyle name="40% - Accent3 4 2 2 2 4 2 2 3" xfId="27588"/>
    <cellStyle name="40% - Accent3 4 2 2 2 4 2 3" xfId="27589"/>
    <cellStyle name="40% - Accent3 4 2 2 2 4 2 3 2" xfId="27590"/>
    <cellStyle name="40% - Accent3 4 2 2 2 4 2 3 3" xfId="27591"/>
    <cellStyle name="40% - Accent3 4 2 2 2 4 2 4" xfId="27592"/>
    <cellStyle name="40% - Accent3 4 2 2 2 4 2 4 2" xfId="27593"/>
    <cellStyle name="40% - Accent3 4 2 2 2 4 2 5" xfId="27594"/>
    <cellStyle name="40% - Accent3 4 2 2 2 4 2 6" xfId="27595"/>
    <cellStyle name="40% - Accent3 4 2 2 2 4 3" xfId="27596"/>
    <cellStyle name="40% - Accent3 4 2 2 2 4 3 2" xfId="27597"/>
    <cellStyle name="40% - Accent3 4 2 2 2 4 3 2 2" xfId="27598"/>
    <cellStyle name="40% - Accent3 4 2 2 2 4 3 2 3" xfId="27599"/>
    <cellStyle name="40% - Accent3 4 2 2 2 4 3 3" xfId="27600"/>
    <cellStyle name="40% - Accent3 4 2 2 2 4 3 3 2" xfId="27601"/>
    <cellStyle name="40% - Accent3 4 2 2 2 4 3 3 3" xfId="27602"/>
    <cellStyle name="40% - Accent3 4 2 2 2 4 3 4" xfId="27603"/>
    <cellStyle name="40% - Accent3 4 2 2 2 4 3 4 2" xfId="27604"/>
    <cellStyle name="40% - Accent3 4 2 2 2 4 3 5" xfId="27605"/>
    <cellStyle name="40% - Accent3 4 2 2 2 4 3 6" xfId="27606"/>
    <cellStyle name="40% - Accent3 4 2 2 2 4 4" xfId="27607"/>
    <cellStyle name="40% - Accent3 4 2 2 2 4 4 2" xfId="27608"/>
    <cellStyle name="40% - Accent3 4 2 2 2 4 4 2 2" xfId="27609"/>
    <cellStyle name="40% - Accent3 4 2 2 2 4 4 2 3" xfId="27610"/>
    <cellStyle name="40% - Accent3 4 2 2 2 4 4 3" xfId="27611"/>
    <cellStyle name="40% - Accent3 4 2 2 2 4 4 3 2" xfId="27612"/>
    <cellStyle name="40% - Accent3 4 2 2 2 4 4 4" xfId="27613"/>
    <cellStyle name="40% - Accent3 4 2 2 2 4 4 5" xfId="27614"/>
    <cellStyle name="40% - Accent3 4 2 2 2 4 5" xfId="27615"/>
    <cellStyle name="40% - Accent3 4 2 2 2 4 5 2" xfId="27616"/>
    <cellStyle name="40% - Accent3 4 2 2 2 4 5 3" xfId="27617"/>
    <cellStyle name="40% - Accent3 4 2 2 2 4 6" xfId="27618"/>
    <cellStyle name="40% - Accent3 4 2 2 2 4 6 2" xfId="27619"/>
    <cellStyle name="40% - Accent3 4 2 2 2 4 6 3" xfId="27620"/>
    <cellStyle name="40% - Accent3 4 2 2 2 4 7" xfId="27621"/>
    <cellStyle name="40% - Accent3 4 2 2 2 4 7 2" xfId="27622"/>
    <cellStyle name="40% - Accent3 4 2 2 2 4 8" xfId="27623"/>
    <cellStyle name="40% - Accent3 4 2 2 2 4 9" xfId="27624"/>
    <cellStyle name="40% - Accent3 4 2 2 2 5" xfId="27625"/>
    <cellStyle name="40% - Accent3 4 2 2 2 5 2" xfId="27626"/>
    <cellStyle name="40% - Accent3 4 2 2 2 5 2 2" xfId="27627"/>
    <cellStyle name="40% - Accent3 4 2 2 2 5 2 3" xfId="27628"/>
    <cellStyle name="40% - Accent3 4 2 2 2 5 3" xfId="27629"/>
    <cellStyle name="40% - Accent3 4 2 2 2 5 3 2" xfId="27630"/>
    <cellStyle name="40% - Accent3 4 2 2 2 5 3 3" xfId="27631"/>
    <cellStyle name="40% - Accent3 4 2 2 2 5 4" xfId="27632"/>
    <cellStyle name="40% - Accent3 4 2 2 2 5 4 2" xfId="27633"/>
    <cellStyle name="40% - Accent3 4 2 2 2 5 5" xfId="27634"/>
    <cellStyle name="40% - Accent3 4 2 2 2 5 6" xfId="27635"/>
    <cellStyle name="40% - Accent3 4 2 2 2 6" xfId="27636"/>
    <cellStyle name="40% - Accent3 4 2 2 2 6 2" xfId="27637"/>
    <cellStyle name="40% - Accent3 4 2 2 2 6 2 2" xfId="27638"/>
    <cellStyle name="40% - Accent3 4 2 2 2 6 2 3" xfId="27639"/>
    <cellStyle name="40% - Accent3 4 2 2 2 6 3" xfId="27640"/>
    <cellStyle name="40% - Accent3 4 2 2 2 6 3 2" xfId="27641"/>
    <cellStyle name="40% - Accent3 4 2 2 2 6 3 3" xfId="27642"/>
    <cellStyle name="40% - Accent3 4 2 2 2 6 4" xfId="27643"/>
    <cellStyle name="40% - Accent3 4 2 2 2 6 4 2" xfId="27644"/>
    <cellStyle name="40% - Accent3 4 2 2 2 6 5" xfId="27645"/>
    <cellStyle name="40% - Accent3 4 2 2 2 6 6" xfId="27646"/>
    <cellStyle name="40% - Accent3 4 2 2 2 7" xfId="27647"/>
    <cellStyle name="40% - Accent3 4 2 2 2 7 2" xfId="27648"/>
    <cellStyle name="40% - Accent3 4 2 2 2 7 2 2" xfId="27649"/>
    <cellStyle name="40% - Accent3 4 2 2 2 7 2 3" xfId="27650"/>
    <cellStyle name="40% - Accent3 4 2 2 2 7 3" xfId="27651"/>
    <cellStyle name="40% - Accent3 4 2 2 2 7 3 2" xfId="27652"/>
    <cellStyle name="40% - Accent3 4 2 2 2 7 4" xfId="27653"/>
    <cellStyle name="40% - Accent3 4 2 2 2 7 5" xfId="27654"/>
    <cellStyle name="40% - Accent3 4 2 2 2 8" xfId="27655"/>
    <cellStyle name="40% - Accent3 4 2 2 2 8 2" xfId="27656"/>
    <cellStyle name="40% - Accent3 4 2 2 2 8 3" xfId="27657"/>
    <cellStyle name="40% - Accent3 4 2 2 2 9" xfId="27658"/>
    <cellStyle name="40% - Accent3 4 2 2 2 9 2" xfId="27659"/>
    <cellStyle name="40% - Accent3 4 2 2 2 9 3" xfId="27660"/>
    <cellStyle name="40% - Accent3 4 2 2 3" xfId="2425"/>
    <cellStyle name="40% - Accent3 4 2 2 3 10" xfId="27661"/>
    <cellStyle name="40% - Accent3 4 2 2 3 2" xfId="2426"/>
    <cellStyle name="40% - Accent3 4 2 2 3 2 2" xfId="27662"/>
    <cellStyle name="40% - Accent3 4 2 2 3 2 2 2" xfId="27663"/>
    <cellStyle name="40% - Accent3 4 2 2 3 2 2 2 2" xfId="27664"/>
    <cellStyle name="40% - Accent3 4 2 2 3 2 2 2 3" xfId="27665"/>
    <cellStyle name="40% - Accent3 4 2 2 3 2 2 3" xfId="27666"/>
    <cellStyle name="40% - Accent3 4 2 2 3 2 2 3 2" xfId="27667"/>
    <cellStyle name="40% - Accent3 4 2 2 3 2 2 3 3" xfId="27668"/>
    <cellStyle name="40% - Accent3 4 2 2 3 2 2 4" xfId="27669"/>
    <cellStyle name="40% - Accent3 4 2 2 3 2 2 4 2" xfId="27670"/>
    <cellStyle name="40% - Accent3 4 2 2 3 2 2 5" xfId="27671"/>
    <cellStyle name="40% - Accent3 4 2 2 3 2 2 6" xfId="27672"/>
    <cellStyle name="40% - Accent3 4 2 2 3 2 3" xfId="27673"/>
    <cellStyle name="40% - Accent3 4 2 2 3 2 3 2" xfId="27674"/>
    <cellStyle name="40% - Accent3 4 2 2 3 2 3 2 2" xfId="27675"/>
    <cellStyle name="40% - Accent3 4 2 2 3 2 3 2 3" xfId="27676"/>
    <cellStyle name="40% - Accent3 4 2 2 3 2 3 3" xfId="27677"/>
    <cellStyle name="40% - Accent3 4 2 2 3 2 3 3 2" xfId="27678"/>
    <cellStyle name="40% - Accent3 4 2 2 3 2 3 3 3" xfId="27679"/>
    <cellStyle name="40% - Accent3 4 2 2 3 2 3 4" xfId="27680"/>
    <cellStyle name="40% - Accent3 4 2 2 3 2 3 4 2" xfId="27681"/>
    <cellStyle name="40% - Accent3 4 2 2 3 2 3 5" xfId="27682"/>
    <cellStyle name="40% - Accent3 4 2 2 3 2 3 6" xfId="27683"/>
    <cellStyle name="40% - Accent3 4 2 2 3 2 4" xfId="27684"/>
    <cellStyle name="40% - Accent3 4 2 2 3 2 4 2" xfId="27685"/>
    <cellStyle name="40% - Accent3 4 2 2 3 2 4 2 2" xfId="27686"/>
    <cellStyle name="40% - Accent3 4 2 2 3 2 4 2 3" xfId="27687"/>
    <cellStyle name="40% - Accent3 4 2 2 3 2 4 3" xfId="27688"/>
    <cellStyle name="40% - Accent3 4 2 2 3 2 4 3 2" xfId="27689"/>
    <cellStyle name="40% - Accent3 4 2 2 3 2 4 4" xfId="27690"/>
    <cellStyle name="40% - Accent3 4 2 2 3 2 4 5" xfId="27691"/>
    <cellStyle name="40% - Accent3 4 2 2 3 2 5" xfId="27692"/>
    <cellStyle name="40% - Accent3 4 2 2 3 2 5 2" xfId="27693"/>
    <cellStyle name="40% - Accent3 4 2 2 3 2 5 3" xfId="27694"/>
    <cellStyle name="40% - Accent3 4 2 2 3 2 6" xfId="27695"/>
    <cellStyle name="40% - Accent3 4 2 2 3 2 6 2" xfId="27696"/>
    <cellStyle name="40% - Accent3 4 2 2 3 2 6 3" xfId="27697"/>
    <cellStyle name="40% - Accent3 4 2 2 3 2 7" xfId="27698"/>
    <cellStyle name="40% - Accent3 4 2 2 3 2 7 2" xfId="27699"/>
    <cellStyle name="40% - Accent3 4 2 2 3 2 8" xfId="27700"/>
    <cellStyle name="40% - Accent3 4 2 2 3 2 9" xfId="27701"/>
    <cellStyle name="40% - Accent3 4 2 2 3 3" xfId="27702"/>
    <cellStyle name="40% - Accent3 4 2 2 3 3 2" xfId="27703"/>
    <cellStyle name="40% - Accent3 4 2 2 3 3 2 2" xfId="27704"/>
    <cellStyle name="40% - Accent3 4 2 2 3 3 2 3" xfId="27705"/>
    <cellStyle name="40% - Accent3 4 2 2 3 3 3" xfId="27706"/>
    <cellStyle name="40% - Accent3 4 2 2 3 3 3 2" xfId="27707"/>
    <cellStyle name="40% - Accent3 4 2 2 3 3 3 3" xfId="27708"/>
    <cellStyle name="40% - Accent3 4 2 2 3 3 4" xfId="27709"/>
    <cellStyle name="40% - Accent3 4 2 2 3 3 4 2" xfId="27710"/>
    <cellStyle name="40% - Accent3 4 2 2 3 3 5" xfId="27711"/>
    <cellStyle name="40% - Accent3 4 2 2 3 3 6" xfId="27712"/>
    <cellStyle name="40% - Accent3 4 2 2 3 4" xfId="27713"/>
    <cellStyle name="40% - Accent3 4 2 2 3 4 2" xfId="27714"/>
    <cellStyle name="40% - Accent3 4 2 2 3 4 2 2" xfId="27715"/>
    <cellStyle name="40% - Accent3 4 2 2 3 4 2 3" xfId="27716"/>
    <cellStyle name="40% - Accent3 4 2 2 3 4 3" xfId="27717"/>
    <cellStyle name="40% - Accent3 4 2 2 3 4 3 2" xfId="27718"/>
    <cellStyle name="40% - Accent3 4 2 2 3 4 3 3" xfId="27719"/>
    <cellStyle name="40% - Accent3 4 2 2 3 4 4" xfId="27720"/>
    <cellStyle name="40% - Accent3 4 2 2 3 4 4 2" xfId="27721"/>
    <cellStyle name="40% - Accent3 4 2 2 3 4 5" xfId="27722"/>
    <cellStyle name="40% - Accent3 4 2 2 3 4 6" xfId="27723"/>
    <cellStyle name="40% - Accent3 4 2 2 3 5" xfId="27724"/>
    <cellStyle name="40% - Accent3 4 2 2 3 5 2" xfId="27725"/>
    <cellStyle name="40% - Accent3 4 2 2 3 5 2 2" xfId="27726"/>
    <cellStyle name="40% - Accent3 4 2 2 3 5 2 3" xfId="27727"/>
    <cellStyle name="40% - Accent3 4 2 2 3 5 3" xfId="27728"/>
    <cellStyle name="40% - Accent3 4 2 2 3 5 3 2" xfId="27729"/>
    <cellStyle name="40% - Accent3 4 2 2 3 5 4" xfId="27730"/>
    <cellStyle name="40% - Accent3 4 2 2 3 5 5" xfId="27731"/>
    <cellStyle name="40% - Accent3 4 2 2 3 6" xfId="27732"/>
    <cellStyle name="40% - Accent3 4 2 2 3 6 2" xfId="27733"/>
    <cellStyle name="40% - Accent3 4 2 2 3 6 3" xfId="27734"/>
    <cellStyle name="40% - Accent3 4 2 2 3 7" xfId="27735"/>
    <cellStyle name="40% - Accent3 4 2 2 3 7 2" xfId="27736"/>
    <cellStyle name="40% - Accent3 4 2 2 3 7 3" xfId="27737"/>
    <cellStyle name="40% - Accent3 4 2 2 3 8" xfId="27738"/>
    <cellStyle name="40% - Accent3 4 2 2 3 8 2" xfId="27739"/>
    <cellStyle name="40% - Accent3 4 2 2 3 9" xfId="27740"/>
    <cellStyle name="40% - Accent3 4 2 2 4" xfId="2427"/>
    <cellStyle name="40% - Accent3 4 2 2 4 2" xfId="27741"/>
    <cellStyle name="40% - Accent3 4 2 2 4 2 2" xfId="27742"/>
    <cellStyle name="40% - Accent3 4 2 2 4 2 2 2" xfId="27743"/>
    <cellStyle name="40% - Accent3 4 2 2 4 2 2 3" xfId="27744"/>
    <cellStyle name="40% - Accent3 4 2 2 4 2 3" xfId="27745"/>
    <cellStyle name="40% - Accent3 4 2 2 4 2 3 2" xfId="27746"/>
    <cellStyle name="40% - Accent3 4 2 2 4 2 3 3" xfId="27747"/>
    <cellStyle name="40% - Accent3 4 2 2 4 2 4" xfId="27748"/>
    <cellStyle name="40% - Accent3 4 2 2 4 2 4 2" xfId="27749"/>
    <cellStyle name="40% - Accent3 4 2 2 4 2 5" xfId="27750"/>
    <cellStyle name="40% - Accent3 4 2 2 4 2 6" xfId="27751"/>
    <cellStyle name="40% - Accent3 4 2 2 4 3" xfId="27752"/>
    <cellStyle name="40% - Accent3 4 2 2 4 3 2" xfId="27753"/>
    <cellStyle name="40% - Accent3 4 2 2 4 3 2 2" xfId="27754"/>
    <cellStyle name="40% - Accent3 4 2 2 4 3 2 3" xfId="27755"/>
    <cellStyle name="40% - Accent3 4 2 2 4 3 3" xfId="27756"/>
    <cellStyle name="40% - Accent3 4 2 2 4 3 3 2" xfId="27757"/>
    <cellStyle name="40% - Accent3 4 2 2 4 3 3 3" xfId="27758"/>
    <cellStyle name="40% - Accent3 4 2 2 4 3 4" xfId="27759"/>
    <cellStyle name="40% - Accent3 4 2 2 4 3 4 2" xfId="27760"/>
    <cellStyle name="40% - Accent3 4 2 2 4 3 5" xfId="27761"/>
    <cellStyle name="40% - Accent3 4 2 2 4 3 6" xfId="27762"/>
    <cellStyle name="40% - Accent3 4 2 2 4 4" xfId="27763"/>
    <cellStyle name="40% - Accent3 4 2 2 4 4 2" xfId="27764"/>
    <cellStyle name="40% - Accent3 4 2 2 4 4 2 2" xfId="27765"/>
    <cellStyle name="40% - Accent3 4 2 2 4 4 2 3" xfId="27766"/>
    <cellStyle name="40% - Accent3 4 2 2 4 4 3" xfId="27767"/>
    <cellStyle name="40% - Accent3 4 2 2 4 4 3 2" xfId="27768"/>
    <cellStyle name="40% - Accent3 4 2 2 4 4 4" xfId="27769"/>
    <cellStyle name="40% - Accent3 4 2 2 4 4 5" xfId="27770"/>
    <cellStyle name="40% - Accent3 4 2 2 4 5" xfId="27771"/>
    <cellStyle name="40% - Accent3 4 2 2 4 5 2" xfId="27772"/>
    <cellStyle name="40% - Accent3 4 2 2 4 5 3" xfId="27773"/>
    <cellStyle name="40% - Accent3 4 2 2 4 6" xfId="27774"/>
    <cellStyle name="40% - Accent3 4 2 2 4 6 2" xfId="27775"/>
    <cellStyle name="40% - Accent3 4 2 2 4 6 3" xfId="27776"/>
    <cellStyle name="40% - Accent3 4 2 2 4 7" xfId="27777"/>
    <cellStyle name="40% - Accent3 4 2 2 4 7 2" xfId="27778"/>
    <cellStyle name="40% - Accent3 4 2 2 4 8" xfId="27779"/>
    <cellStyle name="40% - Accent3 4 2 2 4 9" xfId="27780"/>
    <cellStyle name="40% - Accent3 4 2 2 5" xfId="27781"/>
    <cellStyle name="40% - Accent3 4 2 2 5 2" xfId="27782"/>
    <cellStyle name="40% - Accent3 4 2 2 5 2 2" xfId="27783"/>
    <cellStyle name="40% - Accent3 4 2 2 5 2 2 2" xfId="27784"/>
    <cellStyle name="40% - Accent3 4 2 2 5 2 2 3" xfId="27785"/>
    <cellStyle name="40% - Accent3 4 2 2 5 2 3" xfId="27786"/>
    <cellStyle name="40% - Accent3 4 2 2 5 2 3 2" xfId="27787"/>
    <cellStyle name="40% - Accent3 4 2 2 5 2 3 3" xfId="27788"/>
    <cellStyle name="40% - Accent3 4 2 2 5 2 4" xfId="27789"/>
    <cellStyle name="40% - Accent3 4 2 2 5 2 4 2" xfId="27790"/>
    <cellStyle name="40% - Accent3 4 2 2 5 2 5" xfId="27791"/>
    <cellStyle name="40% - Accent3 4 2 2 5 2 6" xfId="27792"/>
    <cellStyle name="40% - Accent3 4 2 2 5 3" xfId="27793"/>
    <cellStyle name="40% - Accent3 4 2 2 5 3 2" xfId="27794"/>
    <cellStyle name="40% - Accent3 4 2 2 5 3 2 2" xfId="27795"/>
    <cellStyle name="40% - Accent3 4 2 2 5 3 2 3" xfId="27796"/>
    <cellStyle name="40% - Accent3 4 2 2 5 3 3" xfId="27797"/>
    <cellStyle name="40% - Accent3 4 2 2 5 3 3 2" xfId="27798"/>
    <cellStyle name="40% - Accent3 4 2 2 5 3 3 3" xfId="27799"/>
    <cellStyle name="40% - Accent3 4 2 2 5 3 4" xfId="27800"/>
    <cellStyle name="40% - Accent3 4 2 2 5 3 4 2" xfId="27801"/>
    <cellStyle name="40% - Accent3 4 2 2 5 3 5" xfId="27802"/>
    <cellStyle name="40% - Accent3 4 2 2 5 3 6" xfId="27803"/>
    <cellStyle name="40% - Accent3 4 2 2 5 4" xfId="27804"/>
    <cellStyle name="40% - Accent3 4 2 2 5 4 2" xfId="27805"/>
    <cellStyle name="40% - Accent3 4 2 2 5 4 2 2" xfId="27806"/>
    <cellStyle name="40% - Accent3 4 2 2 5 4 2 3" xfId="27807"/>
    <cellStyle name="40% - Accent3 4 2 2 5 4 3" xfId="27808"/>
    <cellStyle name="40% - Accent3 4 2 2 5 4 3 2" xfId="27809"/>
    <cellStyle name="40% - Accent3 4 2 2 5 4 4" xfId="27810"/>
    <cellStyle name="40% - Accent3 4 2 2 5 4 5" xfId="27811"/>
    <cellStyle name="40% - Accent3 4 2 2 5 5" xfId="27812"/>
    <cellStyle name="40% - Accent3 4 2 2 5 5 2" xfId="27813"/>
    <cellStyle name="40% - Accent3 4 2 2 5 5 3" xfId="27814"/>
    <cellStyle name="40% - Accent3 4 2 2 5 6" xfId="27815"/>
    <cellStyle name="40% - Accent3 4 2 2 5 6 2" xfId="27816"/>
    <cellStyle name="40% - Accent3 4 2 2 5 6 3" xfId="27817"/>
    <cellStyle name="40% - Accent3 4 2 2 5 7" xfId="27818"/>
    <cellStyle name="40% - Accent3 4 2 2 5 7 2" xfId="27819"/>
    <cellStyle name="40% - Accent3 4 2 2 5 8" xfId="27820"/>
    <cellStyle name="40% - Accent3 4 2 2 5 9" xfId="27821"/>
    <cellStyle name="40% - Accent3 4 2 2 6" xfId="27822"/>
    <cellStyle name="40% - Accent3 4 2 2 6 2" xfId="27823"/>
    <cellStyle name="40% - Accent3 4 2 2 6 2 2" xfId="27824"/>
    <cellStyle name="40% - Accent3 4 2 2 6 2 3" xfId="27825"/>
    <cellStyle name="40% - Accent3 4 2 2 6 3" xfId="27826"/>
    <cellStyle name="40% - Accent3 4 2 2 6 3 2" xfId="27827"/>
    <cellStyle name="40% - Accent3 4 2 2 6 3 3" xfId="27828"/>
    <cellStyle name="40% - Accent3 4 2 2 6 4" xfId="27829"/>
    <cellStyle name="40% - Accent3 4 2 2 6 4 2" xfId="27830"/>
    <cellStyle name="40% - Accent3 4 2 2 6 5" xfId="27831"/>
    <cellStyle name="40% - Accent3 4 2 2 6 6" xfId="27832"/>
    <cellStyle name="40% - Accent3 4 2 2 7" xfId="27833"/>
    <cellStyle name="40% - Accent3 4 2 2 7 2" xfId="27834"/>
    <cellStyle name="40% - Accent3 4 2 2 7 2 2" xfId="27835"/>
    <cellStyle name="40% - Accent3 4 2 2 7 2 3" xfId="27836"/>
    <cellStyle name="40% - Accent3 4 2 2 7 3" xfId="27837"/>
    <cellStyle name="40% - Accent3 4 2 2 7 3 2" xfId="27838"/>
    <cellStyle name="40% - Accent3 4 2 2 7 3 3" xfId="27839"/>
    <cellStyle name="40% - Accent3 4 2 2 7 4" xfId="27840"/>
    <cellStyle name="40% - Accent3 4 2 2 7 4 2" xfId="27841"/>
    <cellStyle name="40% - Accent3 4 2 2 7 5" xfId="27842"/>
    <cellStyle name="40% - Accent3 4 2 2 7 6" xfId="27843"/>
    <cellStyle name="40% - Accent3 4 2 2 8" xfId="27844"/>
    <cellStyle name="40% - Accent3 4 2 2 8 2" xfId="27845"/>
    <cellStyle name="40% - Accent3 4 2 2 8 2 2" xfId="27846"/>
    <cellStyle name="40% - Accent3 4 2 2 8 2 3" xfId="27847"/>
    <cellStyle name="40% - Accent3 4 2 2 8 3" xfId="27848"/>
    <cellStyle name="40% - Accent3 4 2 2 8 3 2" xfId="27849"/>
    <cellStyle name="40% - Accent3 4 2 2 8 4" xfId="27850"/>
    <cellStyle name="40% - Accent3 4 2 2 8 5" xfId="27851"/>
    <cellStyle name="40% - Accent3 4 2 2 9" xfId="27852"/>
    <cellStyle name="40% - Accent3 4 2 2 9 2" xfId="27853"/>
    <cellStyle name="40% - Accent3 4 2 2 9 3" xfId="27854"/>
    <cellStyle name="40% - Accent3 4 2 3" xfId="2428"/>
    <cellStyle name="40% - Accent3 4 2 3 10" xfId="27855"/>
    <cellStyle name="40% - Accent3 4 2 3 10 2" xfId="27856"/>
    <cellStyle name="40% - Accent3 4 2 3 11" xfId="27857"/>
    <cellStyle name="40% - Accent3 4 2 3 12" xfId="27858"/>
    <cellStyle name="40% - Accent3 4 2 3 2" xfId="2429"/>
    <cellStyle name="40% - Accent3 4 2 3 2 10" xfId="27859"/>
    <cellStyle name="40% - Accent3 4 2 3 2 2" xfId="2430"/>
    <cellStyle name="40% - Accent3 4 2 3 2 2 2" xfId="27860"/>
    <cellStyle name="40% - Accent3 4 2 3 2 2 2 2" xfId="27861"/>
    <cellStyle name="40% - Accent3 4 2 3 2 2 2 2 2" xfId="27862"/>
    <cellStyle name="40% - Accent3 4 2 3 2 2 2 2 3" xfId="27863"/>
    <cellStyle name="40% - Accent3 4 2 3 2 2 2 3" xfId="27864"/>
    <cellStyle name="40% - Accent3 4 2 3 2 2 2 3 2" xfId="27865"/>
    <cellStyle name="40% - Accent3 4 2 3 2 2 2 3 3" xfId="27866"/>
    <cellStyle name="40% - Accent3 4 2 3 2 2 2 4" xfId="27867"/>
    <cellStyle name="40% - Accent3 4 2 3 2 2 2 4 2" xfId="27868"/>
    <cellStyle name="40% - Accent3 4 2 3 2 2 2 5" xfId="27869"/>
    <cellStyle name="40% - Accent3 4 2 3 2 2 2 6" xfId="27870"/>
    <cellStyle name="40% - Accent3 4 2 3 2 2 3" xfId="27871"/>
    <cellStyle name="40% - Accent3 4 2 3 2 2 3 2" xfId="27872"/>
    <cellStyle name="40% - Accent3 4 2 3 2 2 3 2 2" xfId="27873"/>
    <cellStyle name="40% - Accent3 4 2 3 2 2 3 2 3" xfId="27874"/>
    <cellStyle name="40% - Accent3 4 2 3 2 2 3 3" xfId="27875"/>
    <cellStyle name="40% - Accent3 4 2 3 2 2 3 3 2" xfId="27876"/>
    <cellStyle name="40% - Accent3 4 2 3 2 2 3 3 3" xfId="27877"/>
    <cellStyle name="40% - Accent3 4 2 3 2 2 3 4" xfId="27878"/>
    <cellStyle name="40% - Accent3 4 2 3 2 2 3 4 2" xfId="27879"/>
    <cellStyle name="40% - Accent3 4 2 3 2 2 3 5" xfId="27880"/>
    <cellStyle name="40% - Accent3 4 2 3 2 2 3 6" xfId="27881"/>
    <cellStyle name="40% - Accent3 4 2 3 2 2 4" xfId="27882"/>
    <cellStyle name="40% - Accent3 4 2 3 2 2 4 2" xfId="27883"/>
    <cellStyle name="40% - Accent3 4 2 3 2 2 4 2 2" xfId="27884"/>
    <cellStyle name="40% - Accent3 4 2 3 2 2 4 2 3" xfId="27885"/>
    <cellStyle name="40% - Accent3 4 2 3 2 2 4 3" xfId="27886"/>
    <cellStyle name="40% - Accent3 4 2 3 2 2 4 3 2" xfId="27887"/>
    <cellStyle name="40% - Accent3 4 2 3 2 2 4 4" xfId="27888"/>
    <cellStyle name="40% - Accent3 4 2 3 2 2 4 5" xfId="27889"/>
    <cellStyle name="40% - Accent3 4 2 3 2 2 5" xfId="27890"/>
    <cellStyle name="40% - Accent3 4 2 3 2 2 5 2" xfId="27891"/>
    <cellStyle name="40% - Accent3 4 2 3 2 2 5 3" xfId="27892"/>
    <cellStyle name="40% - Accent3 4 2 3 2 2 6" xfId="27893"/>
    <cellStyle name="40% - Accent3 4 2 3 2 2 6 2" xfId="27894"/>
    <cellStyle name="40% - Accent3 4 2 3 2 2 6 3" xfId="27895"/>
    <cellStyle name="40% - Accent3 4 2 3 2 2 7" xfId="27896"/>
    <cellStyle name="40% - Accent3 4 2 3 2 2 7 2" xfId="27897"/>
    <cellStyle name="40% - Accent3 4 2 3 2 2 8" xfId="27898"/>
    <cellStyle name="40% - Accent3 4 2 3 2 2 9" xfId="27899"/>
    <cellStyle name="40% - Accent3 4 2 3 2 3" xfId="27900"/>
    <cellStyle name="40% - Accent3 4 2 3 2 3 2" xfId="27901"/>
    <cellStyle name="40% - Accent3 4 2 3 2 3 2 2" xfId="27902"/>
    <cellStyle name="40% - Accent3 4 2 3 2 3 2 3" xfId="27903"/>
    <cellStyle name="40% - Accent3 4 2 3 2 3 3" xfId="27904"/>
    <cellStyle name="40% - Accent3 4 2 3 2 3 3 2" xfId="27905"/>
    <cellStyle name="40% - Accent3 4 2 3 2 3 3 3" xfId="27906"/>
    <cellStyle name="40% - Accent3 4 2 3 2 3 4" xfId="27907"/>
    <cellStyle name="40% - Accent3 4 2 3 2 3 4 2" xfId="27908"/>
    <cellStyle name="40% - Accent3 4 2 3 2 3 5" xfId="27909"/>
    <cellStyle name="40% - Accent3 4 2 3 2 3 6" xfId="27910"/>
    <cellStyle name="40% - Accent3 4 2 3 2 4" xfId="27911"/>
    <cellStyle name="40% - Accent3 4 2 3 2 4 2" xfId="27912"/>
    <cellStyle name="40% - Accent3 4 2 3 2 4 2 2" xfId="27913"/>
    <cellStyle name="40% - Accent3 4 2 3 2 4 2 3" xfId="27914"/>
    <cellStyle name="40% - Accent3 4 2 3 2 4 3" xfId="27915"/>
    <cellStyle name="40% - Accent3 4 2 3 2 4 3 2" xfId="27916"/>
    <cellStyle name="40% - Accent3 4 2 3 2 4 3 3" xfId="27917"/>
    <cellStyle name="40% - Accent3 4 2 3 2 4 4" xfId="27918"/>
    <cellStyle name="40% - Accent3 4 2 3 2 4 4 2" xfId="27919"/>
    <cellStyle name="40% - Accent3 4 2 3 2 4 5" xfId="27920"/>
    <cellStyle name="40% - Accent3 4 2 3 2 4 6" xfId="27921"/>
    <cellStyle name="40% - Accent3 4 2 3 2 5" xfId="27922"/>
    <cellStyle name="40% - Accent3 4 2 3 2 5 2" xfId="27923"/>
    <cellStyle name="40% - Accent3 4 2 3 2 5 2 2" xfId="27924"/>
    <cellStyle name="40% - Accent3 4 2 3 2 5 2 3" xfId="27925"/>
    <cellStyle name="40% - Accent3 4 2 3 2 5 3" xfId="27926"/>
    <cellStyle name="40% - Accent3 4 2 3 2 5 3 2" xfId="27927"/>
    <cellStyle name="40% - Accent3 4 2 3 2 5 4" xfId="27928"/>
    <cellStyle name="40% - Accent3 4 2 3 2 5 5" xfId="27929"/>
    <cellStyle name="40% - Accent3 4 2 3 2 6" xfId="27930"/>
    <cellStyle name="40% - Accent3 4 2 3 2 6 2" xfId="27931"/>
    <cellStyle name="40% - Accent3 4 2 3 2 6 3" xfId="27932"/>
    <cellStyle name="40% - Accent3 4 2 3 2 7" xfId="27933"/>
    <cellStyle name="40% - Accent3 4 2 3 2 7 2" xfId="27934"/>
    <cellStyle name="40% - Accent3 4 2 3 2 7 3" xfId="27935"/>
    <cellStyle name="40% - Accent3 4 2 3 2 8" xfId="27936"/>
    <cellStyle name="40% - Accent3 4 2 3 2 8 2" xfId="27937"/>
    <cellStyle name="40% - Accent3 4 2 3 2 9" xfId="27938"/>
    <cellStyle name="40% - Accent3 4 2 3 3" xfId="2431"/>
    <cellStyle name="40% - Accent3 4 2 3 3 2" xfId="27939"/>
    <cellStyle name="40% - Accent3 4 2 3 3 2 2" xfId="27940"/>
    <cellStyle name="40% - Accent3 4 2 3 3 2 2 2" xfId="27941"/>
    <cellStyle name="40% - Accent3 4 2 3 3 2 2 3" xfId="27942"/>
    <cellStyle name="40% - Accent3 4 2 3 3 2 3" xfId="27943"/>
    <cellStyle name="40% - Accent3 4 2 3 3 2 3 2" xfId="27944"/>
    <cellStyle name="40% - Accent3 4 2 3 3 2 3 3" xfId="27945"/>
    <cellStyle name="40% - Accent3 4 2 3 3 2 4" xfId="27946"/>
    <cellStyle name="40% - Accent3 4 2 3 3 2 4 2" xfId="27947"/>
    <cellStyle name="40% - Accent3 4 2 3 3 2 5" xfId="27948"/>
    <cellStyle name="40% - Accent3 4 2 3 3 2 6" xfId="27949"/>
    <cellStyle name="40% - Accent3 4 2 3 3 3" xfId="27950"/>
    <cellStyle name="40% - Accent3 4 2 3 3 3 2" xfId="27951"/>
    <cellStyle name="40% - Accent3 4 2 3 3 3 2 2" xfId="27952"/>
    <cellStyle name="40% - Accent3 4 2 3 3 3 2 3" xfId="27953"/>
    <cellStyle name="40% - Accent3 4 2 3 3 3 3" xfId="27954"/>
    <cellStyle name="40% - Accent3 4 2 3 3 3 3 2" xfId="27955"/>
    <cellStyle name="40% - Accent3 4 2 3 3 3 3 3" xfId="27956"/>
    <cellStyle name="40% - Accent3 4 2 3 3 3 4" xfId="27957"/>
    <cellStyle name="40% - Accent3 4 2 3 3 3 4 2" xfId="27958"/>
    <cellStyle name="40% - Accent3 4 2 3 3 3 5" xfId="27959"/>
    <cellStyle name="40% - Accent3 4 2 3 3 3 6" xfId="27960"/>
    <cellStyle name="40% - Accent3 4 2 3 3 4" xfId="27961"/>
    <cellStyle name="40% - Accent3 4 2 3 3 4 2" xfId="27962"/>
    <cellStyle name="40% - Accent3 4 2 3 3 4 2 2" xfId="27963"/>
    <cellStyle name="40% - Accent3 4 2 3 3 4 2 3" xfId="27964"/>
    <cellStyle name="40% - Accent3 4 2 3 3 4 3" xfId="27965"/>
    <cellStyle name="40% - Accent3 4 2 3 3 4 3 2" xfId="27966"/>
    <cellStyle name="40% - Accent3 4 2 3 3 4 4" xfId="27967"/>
    <cellStyle name="40% - Accent3 4 2 3 3 4 5" xfId="27968"/>
    <cellStyle name="40% - Accent3 4 2 3 3 5" xfId="27969"/>
    <cellStyle name="40% - Accent3 4 2 3 3 5 2" xfId="27970"/>
    <cellStyle name="40% - Accent3 4 2 3 3 5 3" xfId="27971"/>
    <cellStyle name="40% - Accent3 4 2 3 3 6" xfId="27972"/>
    <cellStyle name="40% - Accent3 4 2 3 3 6 2" xfId="27973"/>
    <cellStyle name="40% - Accent3 4 2 3 3 6 3" xfId="27974"/>
    <cellStyle name="40% - Accent3 4 2 3 3 7" xfId="27975"/>
    <cellStyle name="40% - Accent3 4 2 3 3 7 2" xfId="27976"/>
    <cellStyle name="40% - Accent3 4 2 3 3 8" xfId="27977"/>
    <cellStyle name="40% - Accent3 4 2 3 3 9" xfId="27978"/>
    <cellStyle name="40% - Accent3 4 2 3 4" xfId="27979"/>
    <cellStyle name="40% - Accent3 4 2 3 4 2" xfId="27980"/>
    <cellStyle name="40% - Accent3 4 2 3 4 2 2" xfId="27981"/>
    <cellStyle name="40% - Accent3 4 2 3 4 2 2 2" xfId="27982"/>
    <cellStyle name="40% - Accent3 4 2 3 4 2 2 3" xfId="27983"/>
    <cellStyle name="40% - Accent3 4 2 3 4 2 3" xfId="27984"/>
    <cellStyle name="40% - Accent3 4 2 3 4 2 3 2" xfId="27985"/>
    <cellStyle name="40% - Accent3 4 2 3 4 2 3 3" xfId="27986"/>
    <cellStyle name="40% - Accent3 4 2 3 4 2 4" xfId="27987"/>
    <cellStyle name="40% - Accent3 4 2 3 4 2 4 2" xfId="27988"/>
    <cellStyle name="40% - Accent3 4 2 3 4 2 5" xfId="27989"/>
    <cellStyle name="40% - Accent3 4 2 3 4 2 6" xfId="27990"/>
    <cellStyle name="40% - Accent3 4 2 3 4 3" xfId="27991"/>
    <cellStyle name="40% - Accent3 4 2 3 4 3 2" xfId="27992"/>
    <cellStyle name="40% - Accent3 4 2 3 4 3 2 2" xfId="27993"/>
    <cellStyle name="40% - Accent3 4 2 3 4 3 2 3" xfId="27994"/>
    <cellStyle name="40% - Accent3 4 2 3 4 3 3" xfId="27995"/>
    <cellStyle name="40% - Accent3 4 2 3 4 3 3 2" xfId="27996"/>
    <cellStyle name="40% - Accent3 4 2 3 4 3 3 3" xfId="27997"/>
    <cellStyle name="40% - Accent3 4 2 3 4 3 4" xfId="27998"/>
    <cellStyle name="40% - Accent3 4 2 3 4 3 4 2" xfId="27999"/>
    <cellStyle name="40% - Accent3 4 2 3 4 3 5" xfId="28000"/>
    <cellStyle name="40% - Accent3 4 2 3 4 3 6" xfId="28001"/>
    <cellStyle name="40% - Accent3 4 2 3 4 4" xfId="28002"/>
    <cellStyle name="40% - Accent3 4 2 3 4 4 2" xfId="28003"/>
    <cellStyle name="40% - Accent3 4 2 3 4 4 2 2" xfId="28004"/>
    <cellStyle name="40% - Accent3 4 2 3 4 4 2 3" xfId="28005"/>
    <cellStyle name="40% - Accent3 4 2 3 4 4 3" xfId="28006"/>
    <cellStyle name="40% - Accent3 4 2 3 4 4 3 2" xfId="28007"/>
    <cellStyle name="40% - Accent3 4 2 3 4 4 4" xfId="28008"/>
    <cellStyle name="40% - Accent3 4 2 3 4 4 5" xfId="28009"/>
    <cellStyle name="40% - Accent3 4 2 3 4 5" xfId="28010"/>
    <cellStyle name="40% - Accent3 4 2 3 4 5 2" xfId="28011"/>
    <cellStyle name="40% - Accent3 4 2 3 4 5 3" xfId="28012"/>
    <cellStyle name="40% - Accent3 4 2 3 4 6" xfId="28013"/>
    <cellStyle name="40% - Accent3 4 2 3 4 6 2" xfId="28014"/>
    <cellStyle name="40% - Accent3 4 2 3 4 6 3" xfId="28015"/>
    <cellStyle name="40% - Accent3 4 2 3 4 7" xfId="28016"/>
    <cellStyle name="40% - Accent3 4 2 3 4 7 2" xfId="28017"/>
    <cellStyle name="40% - Accent3 4 2 3 4 8" xfId="28018"/>
    <cellStyle name="40% - Accent3 4 2 3 4 9" xfId="28019"/>
    <cellStyle name="40% - Accent3 4 2 3 5" xfId="28020"/>
    <cellStyle name="40% - Accent3 4 2 3 5 2" xfId="28021"/>
    <cellStyle name="40% - Accent3 4 2 3 5 2 2" xfId="28022"/>
    <cellStyle name="40% - Accent3 4 2 3 5 2 3" xfId="28023"/>
    <cellStyle name="40% - Accent3 4 2 3 5 3" xfId="28024"/>
    <cellStyle name="40% - Accent3 4 2 3 5 3 2" xfId="28025"/>
    <cellStyle name="40% - Accent3 4 2 3 5 3 3" xfId="28026"/>
    <cellStyle name="40% - Accent3 4 2 3 5 4" xfId="28027"/>
    <cellStyle name="40% - Accent3 4 2 3 5 4 2" xfId="28028"/>
    <cellStyle name="40% - Accent3 4 2 3 5 5" xfId="28029"/>
    <cellStyle name="40% - Accent3 4 2 3 5 6" xfId="28030"/>
    <cellStyle name="40% - Accent3 4 2 3 6" xfId="28031"/>
    <cellStyle name="40% - Accent3 4 2 3 6 2" xfId="28032"/>
    <cellStyle name="40% - Accent3 4 2 3 6 2 2" xfId="28033"/>
    <cellStyle name="40% - Accent3 4 2 3 6 2 3" xfId="28034"/>
    <cellStyle name="40% - Accent3 4 2 3 6 3" xfId="28035"/>
    <cellStyle name="40% - Accent3 4 2 3 6 3 2" xfId="28036"/>
    <cellStyle name="40% - Accent3 4 2 3 6 3 3" xfId="28037"/>
    <cellStyle name="40% - Accent3 4 2 3 6 4" xfId="28038"/>
    <cellStyle name="40% - Accent3 4 2 3 6 4 2" xfId="28039"/>
    <cellStyle name="40% - Accent3 4 2 3 6 5" xfId="28040"/>
    <cellStyle name="40% - Accent3 4 2 3 6 6" xfId="28041"/>
    <cellStyle name="40% - Accent3 4 2 3 7" xfId="28042"/>
    <cellStyle name="40% - Accent3 4 2 3 7 2" xfId="28043"/>
    <cellStyle name="40% - Accent3 4 2 3 7 2 2" xfId="28044"/>
    <cellStyle name="40% - Accent3 4 2 3 7 2 3" xfId="28045"/>
    <cellStyle name="40% - Accent3 4 2 3 7 3" xfId="28046"/>
    <cellStyle name="40% - Accent3 4 2 3 7 3 2" xfId="28047"/>
    <cellStyle name="40% - Accent3 4 2 3 7 4" xfId="28048"/>
    <cellStyle name="40% - Accent3 4 2 3 7 5" xfId="28049"/>
    <cellStyle name="40% - Accent3 4 2 3 8" xfId="28050"/>
    <cellStyle name="40% - Accent3 4 2 3 8 2" xfId="28051"/>
    <cellStyle name="40% - Accent3 4 2 3 8 3" xfId="28052"/>
    <cellStyle name="40% - Accent3 4 2 3 9" xfId="28053"/>
    <cellStyle name="40% - Accent3 4 2 3 9 2" xfId="28054"/>
    <cellStyle name="40% - Accent3 4 2 3 9 3" xfId="28055"/>
    <cellStyle name="40% - Accent3 4 2 4" xfId="2432"/>
    <cellStyle name="40% - Accent3 4 2 4 10" xfId="28056"/>
    <cellStyle name="40% - Accent3 4 2 4 2" xfId="2433"/>
    <cellStyle name="40% - Accent3 4 2 4 2 2" xfId="28057"/>
    <cellStyle name="40% - Accent3 4 2 4 2 2 2" xfId="28058"/>
    <cellStyle name="40% - Accent3 4 2 4 2 2 2 2" xfId="28059"/>
    <cellStyle name="40% - Accent3 4 2 4 2 2 2 3" xfId="28060"/>
    <cellStyle name="40% - Accent3 4 2 4 2 2 3" xfId="28061"/>
    <cellStyle name="40% - Accent3 4 2 4 2 2 3 2" xfId="28062"/>
    <cellStyle name="40% - Accent3 4 2 4 2 2 3 3" xfId="28063"/>
    <cellStyle name="40% - Accent3 4 2 4 2 2 4" xfId="28064"/>
    <cellStyle name="40% - Accent3 4 2 4 2 2 4 2" xfId="28065"/>
    <cellStyle name="40% - Accent3 4 2 4 2 2 5" xfId="28066"/>
    <cellStyle name="40% - Accent3 4 2 4 2 2 6" xfId="28067"/>
    <cellStyle name="40% - Accent3 4 2 4 2 3" xfId="28068"/>
    <cellStyle name="40% - Accent3 4 2 4 2 3 2" xfId="28069"/>
    <cellStyle name="40% - Accent3 4 2 4 2 3 2 2" xfId="28070"/>
    <cellStyle name="40% - Accent3 4 2 4 2 3 2 3" xfId="28071"/>
    <cellStyle name="40% - Accent3 4 2 4 2 3 3" xfId="28072"/>
    <cellStyle name="40% - Accent3 4 2 4 2 3 3 2" xfId="28073"/>
    <cellStyle name="40% - Accent3 4 2 4 2 3 3 3" xfId="28074"/>
    <cellStyle name="40% - Accent3 4 2 4 2 3 4" xfId="28075"/>
    <cellStyle name="40% - Accent3 4 2 4 2 3 4 2" xfId="28076"/>
    <cellStyle name="40% - Accent3 4 2 4 2 3 5" xfId="28077"/>
    <cellStyle name="40% - Accent3 4 2 4 2 3 6" xfId="28078"/>
    <cellStyle name="40% - Accent3 4 2 4 2 4" xfId="28079"/>
    <cellStyle name="40% - Accent3 4 2 4 2 4 2" xfId="28080"/>
    <cellStyle name="40% - Accent3 4 2 4 2 4 2 2" xfId="28081"/>
    <cellStyle name="40% - Accent3 4 2 4 2 4 2 3" xfId="28082"/>
    <cellStyle name="40% - Accent3 4 2 4 2 4 3" xfId="28083"/>
    <cellStyle name="40% - Accent3 4 2 4 2 4 3 2" xfId="28084"/>
    <cellStyle name="40% - Accent3 4 2 4 2 4 4" xfId="28085"/>
    <cellStyle name="40% - Accent3 4 2 4 2 4 5" xfId="28086"/>
    <cellStyle name="40% - Accent3 4 2 4 2 5" xfId="28087"/>
    <cellStyle name="40% - Accent3 4 2 4 2 5 2" xfId="28088"/>
    <cellStyle name="40% - Accent3 4 2 4 2 5 3" xfId="28089"/>
    <cellStyle name="40% - Accent3 4 2 4 2 6" xfId="28090"/>
    <cellStyle name="40% - Accent3 4 2 4 2 6 2" xfId="28091"/>
    <cellStyle name="40% - Accent3 4 2 4 2 6 3" xfId="28092"/>
    <cellStyle name="40% - Accent3 4 2 4 2 7" xfId="28093"/>
    <cellStyle name="40% - Accent3 4 2 4 2 7 2" xfId="28094"/>
    <cellStyle name="40% - Accent3 4 2 4 2 8" xfId="28095"/>
    <cellStyle name="40% - Accent3 4 2 4 2 9" xfId="28096"/>
    <cellStyle name="40% - Accent3 4 2 4 3" xfId="28097"/>
    <cellStyle name="40% - Accent3 4 2 4 3 2" xfId="28098"/>
    <cellStyle name="40% - Accent3 4 2 4 3 2 2" xfId="28099"/>
    <cellStyle name="40% - Accent3 4 2 4 3 2 3" xfId="28100"/>
    <cellStyle name="40% - Accent3 4 2 4 3 3" xfId="28101"/>
    <cellStyle name="40% - Accent3 4 2 4 3 3 2" xfId="28102"/>
    <cellStyle name="40% - Accent3 4 2 4 3 3 3" xfId="28103"/>
    <cellStyle name="40% - Accent3 4 2 4 3 4" xfId="28104"/>
    <cellStyle name="40% - Accent3 4 2 4 3 4 2" xfId="28105"/>
    <cellStyle name="40% - Accent3 4 2 4 3 5" xfId="28106"/>
    <cellStyle name="40% - Accent3 4 2 4 3 6" xfId="28107"/>
    <cellStyle name="40% - Accent3 4 2 4 4" xfId="28108"/>
    <cellStyle name="40% - Accent3 4 2 4 4 2" xfId="28109"/>
    <cellStyle name="40% - Accent3 4 2 4 4 2 2" xfId="28110"/>
    <cellStyle name="40% - Accent3 4 2 4 4 2 3" xfId="28111"/>
    <cellStyle name="40% - Accent3 4 2 4 4 3" xfId="28112"/>
    <cellStyle name="40% - Accent3 4 2 4 4 3 2" xfId="28113"/>
    <cellStyle name="40% - Accent3 4 2 4 4 3 3" xfId="28114"/>
    <cellStyle name="40% - Accent3 4 2 4 4 4" xfId="28115"/>
    <cellStyle name="40% - Accent3 4 2 4 4 4 2" xfId="28116"/>
    <cellStyle name="40% - Accent3 4 2 4 4 5" xfId="28117"/>
    <cellStyle name="40% - Accent3 4 2 4 4 6" xfId="28118"/>
    <cellStyle name="40% - Accent3 4 2 4 5" xfId="28119"/>
    <cellStyle name="40% - Accent3 4 2 4 5 2" xfId="28120"/>
    <cellStyle name="40% - Accent3 4 2 4 5 2 2" xfId="28121"/>
    <cellStyle name="40% - Accent3 4 2 4 5 2 3" xfId="28122"/>
    <cellStyle name="40% - Accent3 4 2 4 5 3" xfId="28123"/>
    <cellStyle name="40% - Accent3 4 2 4 5 3 2" xfId="28124"/>
    <cellStyle name="40% - Accent3 4 2 4 5 4" xfId="28125"/>
    <cellStyle name="40% - Accent3 4 2 4 5 5" xfId="28126"/>
    <cellStyle name="40% - Accent3 4 2 4 6" xfId="28127"/>
    <cellStyle name="40% - Accent3 4 2 4 6 2" xfId="28128"/>
    <cellStyle name="40% - Accent3 4 2 4 6 3" xfId="28129"/>
    <cellStyle name="40% - Accent3 4 2 4 7" xfId="28130"/>
    <cellStyle name="40% - Accent3 4 2 4 7 2" xfId="28131"/>
    <cellStyle name="40% - Accent3 4 2 4 7 3" xfId="28132"/>
    <cellStyle name="40% - Accent3 4 2 4 8" xfId="28133"/>
    <cellStyle name="40% - Accent3 4 2 4 8 2" xfId="28134"/>
    <cellStyle name="40% - Accent3 4 2 4 9" xfId="28135"/>
    <cellStyle name="40% - Accent3 4 2 5" xfId="2434"/>
    <cellStyle name="40% - Accent3 4 2 5 2" xfId="28136"/>
    <cellStyle name="40% - Accent3 4 2 5 2 2" xfId="28137"/>
    <cellStyle name="40% - Accent3 4 2 5 2 2 2" xfId="28138"/>
    <cellStyle name="40% - Accent3 4 2 5 2 2 3" xfId="28139"/>
    <cellStyle name="40% - Accent3 4 2 5 2 3" xfId="28140"/>
    <cellStyle name="40% - Accent3 4 2 5 2 3 2" xfId="28141"/>
    <cellStyle name="40% - Accent3 4 2 5 2 3 3" xfId="28142"/>
    <cellStyle name="40% - Accent3 4 2 5 2 4" xfId="28143"/>
    <cellStyle name="40% - Accent3 4 2 5 2 4 2" xfId="28144"/>
    <cellStyle name="40% - Accent3 4 2 5 2 5" xfId="28145"/>
    <cellStyle name="40% - Accent3 4 2 5 2 6" xfId="28146"/>
    <cellStyle name="40% - Accent3 4 2 5 3" xfId="28147"/>
    <cellStyle name="40% - Accent3 4 2 5 3 2" xfId="28148"/>
    <cellStyle name="40% - Accent3 4 2 5 3 2 2" xfId="28149"/>
    <cellStyle name="40% - Accent3 4 2 5 3 2 3" xfId="28150"/>
    <cellStyle name="40% - Accent3 4 2 5 3 3" xfId="28151"/>
    <cellStyle name="40% - Accent3 4 2 5 3 3 2" xfId="28152"/>
    <cellStyle name="40% - Accent3 4 2 5 3 3 3" xfId="28153"/>
    <cellStyle name="40% - Accent3 4 2 5 3 4" xfId="28154"/>
    <cellStyle name="40% - Accent3 4 2 5 3 4 2" xfId="28155"/>
    <cellStyle name="40% - Accent3 4 2 5 3 5" xfId="28156"/>
    <cellStyle name="40% - Accent3 4 2 5 3 6" xfId="28157"/>
    <cellStyle name="40% - Accent3 4 2 5 4" xfId="28158"/>
    <cellStyle name="40% - Accent3 4 2 5 4 2" xfId="28159"/>
    <cellStyle name="40% - Accent3 4 2 5 4 2 2" xfId="28160"/>
    <cellStyle name="40% - Accent3 4 2 5 4 2 3" xfId="28161"/>
    <cellStyle name="40% - Accent3 4 2 5 4 3" xfId="28162"/>
    <cellStyle name="40% - Accent3 4 2 5 4 3 2" xfId="28163"/>
    <cellStyle name="40% - Accent3 4 2 5 4 4" xfId="28164"/>
    <cellStyle name="40% - Accent3 4 2 5 4 5" xfId="28165"/>
    <cellStyle name="40% - Accent3 4 2 5 5" xfId="28166"/>
    <cellStyle name="40% - Accent3 4 2 5 5 2" xfId="28167"/>
    <cellStyle name="40% - Accent3 4 2 5 5 3" xfId="28168"/>
    <cellStyle name="40% - Accent3 4 2 5 6" xfId="28169"/>
    <cellStyle name="40% - Accent3 4 2 5 6 2" xfId="28170"/>
    <cellStyle name="40% - Accent3 4 2 5 6 3" xfId="28171"/>
    <cellStyle name="40% - Accent3 4 2 5 7" xfId="28172"/>
    <cellStyle name="40% - Accent3 4 2 5 7 2" xfId="28173"/>
    <cellStyle name="40% - Accent3 4 2 5 8" xfId="28174"/>
    <cellStyle name="40% - Accent3 4 2 5 9" xfId="28175"/>
    <cellStyle name="40% - Accent3 4 2 6" xfId="2435"/>
    <cellStyle name="40% - Accent3 4 2 6 2" xfId="28176"/>
    <cellStyle name="40% - Accent3 4 2 6 2 2" xfId="28177"/>
    <cellStyle name="40% - Accent3 4 2 6 2 2 2" xfId="28178"/>
    <cellStyle name="40% - Accent3 4 2 6 2 2 3" xfId="28179"/>
    <cellStyle name="40% - Accent3 4 2 6 2 3" xfId="28180"/>
    <cellStyle name="40% - Accent3 4 2 6 2 3 2" xfId="28181"/>
    <cellStyle name="40% - Accent3 4 2 6 2 3 3" xfId="28182"/>
    <cellStyle name="40% - Accent3 4 2 6 2 4" xfId="28183"/>
    <cellStyle name="40% - Accent3 4 2 6 2 4 2" xfId="28184"/>
    <cellStyle name="40% - Accent3 4 2 6 2 5" xfId="28185"/>
    <cellStyle name="40% - Accent3 4 2 6 2 6" xfId="28186"/>
    <cellStyle name="40% - Accent3 4 2 6 3" xfId="28187"/>
    <cellStyle name="40% - Accent3 4 2 6 3 2" xfId="28188"/>
    <cellStyle name="40% - Accent3 4 2 6 3 2 2" xfId="28189"/>
    <cellStyle name="40% - Accent3 4 2 6 3 2 3" xfId="28190"/>
    <cellStyle name="40% - Accent3 4 2 6 3 3" xfId="28191"/>
    <cellStyle name="40% - Accent3 4 2 6 3 3 2" xfId="28192"/>
    <cellStyle name="40% - Accent3 4 2 6 3 3 3" xfId="28193"/>
    <cellStyle name="40% - Accent3 4 2 6 3 4" xfId="28194"/>
    <cellStyle name="40% - Accent3 4 2 6 3 4 2" xfId="28195"/>
    <cellStyle name="40% - Accent3 4 2 6 3 5" xfId="28196"/>
    <cellStyle name="40% - Accent3 4 2 6 3 6" xfId="28197"/>
    <cellStyle name="40% - Accent3 4 2 6 4" xfId="28198"/>
    <cellStyle name="40% - Accent3 4 2 6 4 2" xfId="28199"/>
    <cellStyle name="40% - Accent3 4 2 6 4 2 2" xfId="28200"/>
    <cellStyle name="40% - Accent3 4 2 6 4 2 3" xfId="28201"/>
    <cellStyle name="40% - Accent3 4 2 6 4 3" xfId="28202"/>
    <cellStyle name="40% - Accent3 4 2 6 4 3 2" xfId="28203"/>
    <cellStyle name="40% - Accent3 4 2 6 4 4" xfId="28204"/>
    <cellStyle name="40% - Accent3 4 2 6 4 5" xfId="28205"/>
    <cellStyle name="40% - Accent3 4 2 6 5" xfId="28206"/>
    <cellStyle name="40% - Accent3 4 2 6 5 2" xfId="28207"/>
    <cellStyle name="40% - Accent3 4 2 6 5 3" xfId="28208"/>
    <cellStyle name="40% - Accent3 4 2 6 6" xfId="28209"/>
    <cellStyle name="40% - Accent3 4 2 6 6 2" xfId="28210"/>
    <cellStyle name="40% - Accent3 4 2 6 6 3" xfId="28211"/>
    <cellStyle name="40% - Accent3 4 2 6 7" xfId="28212"/>
    <cellStyle name="40% - Accent3 4 2 6 7 2" xfId="28213"/>
    <cellStyle name="40% - Accent3 4 2 6 8" xfId="28214"/>
    <cellStyle name="40% - Accent3 4 2 6 9" xfId="28215"/>
    <cellStyle name="40% - Accent3 4 2 7" xfId="28216"/>
    <cellStyle name="40% - Accent3 4 2 7 2" xfId="28217"/>
    <cellStyle name="40% - Accent3 4 2 7 2 2" xfId="28218"/>
    <cellStyle name="40% - Accent3 4 2 7 2 3" xfId="28219"/>
    <cellStyle name="40% - Accent3 4 2 7 3" xfId="28220"/>
    <cellStyle name="40% - Accent3 4 2 7 3 2" xfId="28221"/>
    <cellStyle name="40% - Accent3 4 2 7 3 3" xfId="28222"/>
    <cellStyle name="40% - Accent3 4 2 7 4" xfId="28223"/>
    <cellStyle name="40% - Accent3 4 2 7 4 2" xfId="28224"/>
    <cellStyle name="40% - Accent3 4 2 7 5" xfId="28225"/>
    <cellStyle name="40% - Accent3 4 2 7 6" xfId="28226"/>
    <cellStyle name="40% - Accent3 4 2 8" xfId="28227"/>
    <cellStyle name="40% - Accent3 4 2 8 2" xfId="28228"/>
    <cellStyle name="40% - Accent3 4 2 8 2 2" xfId="28229"/>
    <cellStyle name="40% - Accent3 4 2 8 2 3" xfId="28230"/>
    <cellStyle name="40% - Accent3 4 2 8 3" xfId="28231"/>
    <cellStyle name="40% - Accent3 4 2 8 3 2" xfId="28232"/>
    <cellStyle name="40% - Accent3 4 2 8 3 3" xfId="28233"/>
    <cellStyle name="40% - Accent3 4 2 8 4" xfId="28234"/>
    <cellStyle name="40% - Accent3 4 2 8 4 2" xfId="28235"/>
    <cellStyle name="40% - Accent3 4 2 8 5" xfId="28236"/>
    <cellStyle name="40% - Accent3 4 2 8 6" xfId="28237"/>
    <cellStyle name="40% - Accent3 4 2 9" xfId="28238"/>
    <cellStyle name="40% - Accent3 4 2 9 2" xfId="28239"/>
    <cellStyle name="40% - Accent3 4 2 9 2 2" xfId="28240"/>
    <cellStyle name="40% - Accent3 4 2 9 2 3" xfId="28241"/>
    <cellStyle name="40% - Accent3 4 2 9 3" xfId="28242"/>
    <cellStyle name="40% - Accent3 4 2 9 3 2" xfId="28243"/>
    <cellStyle name="40% - Accent3 4 2 9 4" xfId="28244"/>
    <cellStyle name="40% - Accent3 4 2 9 5" xfId="28245"/>
    <cellStyle name="40% - Accent3 4 3" xfId="2436"/>
    <cellStyle name="40% - Accent3 4 3 10" xfId="28246"/>
    <cellStyle name="40% - Accent3 4 3 10 2" xfId="28247"/>
    <cellStyle name="40% - Accent3 4 3 10 3" xfId="28248"/>
    <cellStyle name="40% - Accent3 4 3 11" xfId="28249"/>
    <cellStyle name="40% - Accent3 4 3 11 2" xfId="28250"/>
    <cellStyle name="40% - Accent3 4 3 12" xfId="28251"/>
    <cellStyle name="40% - Accent3 4 3 13" xfId="28252"/>
    <cellStyle name="40% - Accent3 4 3 14" xfId="28253"/>
    <cellStyle name="40% - Accent3 4 3 2" xfId="2437"/>
    <cellStyle name="40% - Accent3 4 3 2 10" xfId="28254"/>
    <cellStyle name="40% - Accent3 4 3 2 10 2" xfId="28255"/>
    <cellStyle name="40% - Accent3 4 3 2 11" xfId="28256"/>
    <cellStyle name="40% - Accent3 4 3 2 12" xfId="28257"/>
    <cellStyle name="40% - Accent3 4 3 2 2" xfId="2438"/>
    <cellStyle name="40% - Accent3 4 3 2 2 10" xfId="28258"/>
    <cellStyle name="40% - Accent3 4 3 2 2 2" xfId="2439"/>
    <cellStyle name="40% - Accent3 4 3 2 2 2 2" xfId="28259"/>
    <cellStyle name="40% - Accent3 4 3 2 2 2 2 2" xfId="28260"/>
    <cellStyle name="40% - Accent3 4 3 2 2 2 2 2 2" xfId="28261"/>
    <cellStyle name="40% - Accent3 4 3 2 2 2 2 2 3" xfId="28262"/>
    <cellStyle name="40% - Accent3 4 3 2 2 2 2 3" xfId="28263"/>
    <cellStyle name="40% - Accent3 4 3 2 2 2 2 3 2" xfId="28264"/>
    <cellStyle name="40% - Accent3 4 3 2 2 2 2 3 3" xfId="28265"/>
    <cellStyle name="40% - Accent3 4 3 2 2 2 2 4" xfId="28266"/>
    <cellStyle name="40% - Accent3 4 3 2 2 2 2 4 2" xfId="28267"/>
    <cellStyle name="40% - Accent3 4 3 2 2 2 2 5" xfId="28268"/>
    <cellStyle name="40% - Accent3 4 3 2 2 2 2 6" xfId="28269"/>
    <cellStyle name="40% - Accent3 4 3 2 2 2 3" xfId="28270"/>
    <cellStyle name="40% - Accent3 4 3 2 2 2 3 2" xfId="28271"/>
    <cellStyle name="40% - Accent3 4 3 2 2 2 3 2 2" xfId="28272"/>
    <cellStyle name="40% - Accent3 4 3 2 2 2 3 2 3" xfId="28273"/>
    <cellStyle name="40% - Accent3 4 3 2 2 2 3 3" xfId="28274"/>
    <cellStyle name="40% - Accent3 4 3 2 2 2 3 3 2" xfId="28275"/>
    <cellStyle name="40% - Accent3 4 3 2 2 2 3 3 3" xfId="28276"/>
    <cellStyle name="40% - Accent3 4 3 2 2 2 3 4" xfId="28277"/>
    <cellStyle name="40% - Accent3 4 3 2 2 2 3 4 2" xfId="28278"/>
    <cellStyle name="40% - Accent3 4 3 2 2 2 3 5" xfId="28279"/>
    <cellStyle name="40% - Accent3 4 3 2 2 2 3 6" xfId="28280"/>
    <cellStyle name="40% - Accent3 4 3 2 2 2 4" xfId="28281"/>
    <cellStyle name="40% - Accent3 4 3 2 2 2 4 2" xfId="28282"/>
    <cellStyle name="40% - Accent3 4 3 2 2 2 4 2 2" xfId="28283"/>
    <cellStyle name="40% - Accent3 4 3 2 2 2 4 2 3" xfId="28284"/>
    <cellStyle name="40% - Accent3 4 3 2 2 2 4 3" xfId="28285"/>
    <cellStyle name="40% - Accent3 4 3 2 2 2 4 3 2" xfId="28286"/>
    <cellStyle name="40% - Accent3 4 3 2 2 2 4 4" xfId="28287"/>
    <cellStyle name="40% - Accent3 4 3 2 2 2 4 5" xfId="28288"/>
    <cellStyle name="40% - Accent3 4 3 2 2 2 5" xfId="28289"/>
    <cellStyle name="40% - Accent3 4 3 2 2 2 5 2" xfId="28290"/>
    <cellStyle name="40% - Accent3 4 3 2 2 2 5 3" xfId="28291"/>
    <cellStyle name="40% - Accent3 4 3 2 2 2 6" xfId="28292"/>
    <cellStyle name="40% - Accent3 4 3 2 2 2 6 2" xfId="28293"/>
    <cellStyle name="40% - Accent3 4 3 2 2 2 6 3" xfId="28294"/>
    <cellStyle name="40% - Accent3 4 3 2 2 2 7" xfId="28295"/>
    <cellStyle name="40% - Accent3 4 3 2 2 2 7 2" xfId="28296"/>
    <cellStyle name="40% - Accent3 4 3 2 2 2 8" xfId="28297"/>
    <cellStyle name="40% - Accent3 4 3 2 2 2 9" xfId="28298"/>
    <cellStyle name="40% - Accent3 4 3 2 2 3" xfId="28299"/>
    <cellStyle name="40% - Accent3 4 3 2 2 3 2" xfId="28300"/>
    <cellStyle name="40% - Accent3 4 3 2 2 3 2 2" xfId="28301"/>
    <cellStyle name="40% - Accent3 4 3 2 2 3 2 3" xfId="28302"/>
    <cellStyle name="40% - Accent3 4 3 2 2 3 3" xfId="28303"/>
    <cellStyle name="40% - Accent3 4 3 2 2 3 3 2" xfId="28304"/>
    <cellStyle name="40% - Accent3 4 3 2 2 3 3 3" xfId="28305"/>
    <cellStyle name="40% - Accent3 4 3 2 2 3 4" xfId="28306"/>
    <cellStyle name="40% - Accent3 4 3 2 2 3 4 2" xfId="28307"/>
    <cellStyle name="40% - Accent3 4 3 2 2 3 5" xfId="28308"/>
    <cellStyle name="40% - Accent3 4 3 2 2 3 6" xfId="28309"/>
    <cellStyle name="40% - Accent3 4 3 2 2 4" xfId="28310"/>
    <cellStyle name="40% - Accent3 4 3 2 2 4 2" xfId="28311"/>
    <cellStyle name="40% - Accent3 4 3 2 2 4 2 2" xfId="28312"/>
    <cellStyle name="40% - Accent3 4 3 2 2 4 2 3" xfId="28313"/>
    <cellStyle name="40% - Accent3 4 3 2 2 4 3" xfId="28314"/>
    <cellStyle name="40% - Accent3 4 3 2 2 4 3 2" xfId="28315"/>
    <cellStyle name="40% - Accent3 4 3 2 2 4 3 3" xfId="28316"/>
    <cellStyle name="40% - Accent3 4 3 2 2 4 4" xfId="28317"/>
    <cellStyle name="40% - Accent3 4 3 2 2 4 4 2" xfId="28318"/>
    <cellStyle name="40% - Accent3 4 3 2 2 4 5" xfId="28319"/>
    <cellStyle name="40% - Accent3 4 3 2 2 4 6" xfId="28320"/>
    <cellStyle name="40% - Accent3 4 3 2 2 5" xfId="28321"/>
    <cellStyle name="40% - Accent3 4 3 2 2 5 2" xfId="28322"/>
    <cellStyle name="40% - Accent3 4 3 2 2 5 2 2" xfId="28323"/>
    <cellStyle name="40% - Accent3 4 3 2 2 5 2 3" xfId="28324"/>
    <cellStyle name="40% - Accent3 4 3 2 2 5 3" xfId="28325"/>
    <cellStyle name="40% - Accent3 4 3 2 2 5 3 2" xfId="28326"/>
    <cellStyle name="40% - Accent3 4 3 2 2 5 4" xfId="28327"/>
    <cellStyle name="40% - Accent3 4 3 2 2 5 5" xfId="28328"/>
    <cellStyle name="40% - Accent3 4 3 2 2 6" xfId="28329"/>
    <cellStyle name="40% - Accent3 4 3 2 2 6 2" xfId="28330"/>
    <cellStyle name="40% - Accent3 4 3 2 2 6 3" xfId="28331"/>
    <cellStyle name="40% - Accent3 4 3 2 2 7" xfId="28332"/>
    <cellStyle name="40% - Accent3 4 3 2 2 7 2" xfId="28333"/>
    <cellStyle name="40% - Accent3 4 3 2 2 7 3" xfId="28334"/>
    <cellStyle name="40% - Accent3 4 3 2 2 8" xfId="28335"/>
    <cellStyle name="40% - Accent3 4 3 2 2 8 2" xfId="28336"/>
    <cellStyle name="40% - Accent3 4 3 2 2 9" xfId="28337"/>
    <cellStyle name="40% - Accent3 4 3 2 3" xfId="2440"/>
    <cellStyle name="40% - Accent3 4 3 2 3 2" xfId="28338"/>
    <cellStyle name="40% - Accent3 4 3 2 3 2 2" xfId="28339"/>
    <cellStyle name="40% - Accent3 4 3 2 3 2 2 2" xfId="28340"/>
    <cellStyle name="40% - Accent3 4 3 2 3 2 2 3" xfId="28341"/>
    <cellStyle name="40% - Accent3 4 3 2 3 2 3" xfId="28342"/>
    <cellStyle name="40% - Accent3 4 3 2 3 2 3 2" xfId="28343"/>
    <cellStyle name="40% - Accent3 4 3 2 3 2 3 3" xfId="28344"/>
    <cellStyle name="40% - Accent3 4 3 2 3 2 4" xfId="28345"/>
    <cellStyle name="40% - Accent3 4 3 2 3 2 4 2" xfId="28346"/>
    <cellStyle name="40% - Accent3 4 3 2 3 2 5" xfId="28347"/>
    <cellStyle name="40% - Accent3 4 3 2 3 2 6" xfId="28348"/>
    <cellStyle name="40% - Accent3 4 3 2 3 3" xfId="28349"/>
    <cellStyle name="40% - Accent3 4 3 2 3 3 2" xfId="28350"/>
    <cellStyle name="40% - Accent3 4 3 2 3 3 2 2" xfId="28351"/>
    <cellStyle name="40% - Accent3 4 3 2 3 3 2 3" xfId="28352"/>
    <cellStyle name="40% - Accent3 4 3 2 3 3 3" xfId="28353"/>
    <cellStyle name="40% - Accent3 4 3 2 3 3 3 2" xfId="28354"/>
    <cellStyle name="40% - Accent3 4 3 2 3 3 3 3" xfId="28355"/>
    <cellStyle name="40% - Accent3 4 3 2 3 3 4" xfId="28356"/>
    <cellStyle name="40% - Accent3 4 3 2 3 3 4 2" xfId="28357"/>
    <cellStyle name="40% - Accent3 4 3 2 3 3 5" xfId="28358"/>
    <cellStyle name="40% - Accent3 4 3 2 3 3 6" xfId="28359"/>
    <cellStyle name="40% - Accent3 4 3 2 3 4" xfId="28360"/>
    <cellStyle name="40% - Accent3 4 3 2 3 4 2" xfId="28361"/>
    <cellStyle name="40% - Accent3 4 3 2 3 4 2 2" xfId="28362"/>
    <cellStyle name="40% - Accent3 4 3 2 3 4 2 3" xfId="28363"/>
    <cellStyle name="40% - Accent3 4 3 2 3 4 3" xfId="28364"/>
    <cellStyle name="40% - Accent3 4 3 2 3 4 3 2" xfId="28365"/>
    <cellStyle name="40% - Accent3 4 3 2 3 4 4" xfId="28366"/>
    <cellStyle name="40% - Accent3 4 3 2 3 4 5" xfId="28367"/>
    <cellStyle name="40% - Accent3 4 3 2 3 5" xfId="28368"/>
    <cellStyle name="40% - Accent3 4 3 2 3 5 2" xfId="28369"/>
    <cellStyle name="40% - Accent3 4 3 2 3 5 3" xfId="28370"/>
    <cellStyle name="40% - Accent3 4 3 2 3 6" xfId="28371"/>
    <cellStyle name="40% - Accent3 4 3 2 3 6 2" xfId="28372"/>
    <cellStyle name="40% - Accent3 4 3 2 3 6 3" xfId="28373"/>
    <cellStyle name="40% - Accent3 4 3 2 3 7" xfId="28374"/>
    <cellStyle name="40% - Accent3 4 3 2 3 7 2" xfId="28375"/>
    <cellStyle name="40% - Accent3 4 3 2 3 8" xfId="28376"/>
    <cellStyle name="40% - Accent3 4 3 2 3 9" xfId="28377"/>
    <cellStyle name="40% - Accent3 4 3 2 4" xfId="28378"/>
    <cellStyle name="40% - Accent3 4 3 2 4 2" xfId="28379"/>
    <cellStyle name="40% - Accent3 4 3 2 4 2 2" xfId="28380"/>
    <cellStyle name="40% - Accent3 4 3 2 4 2 2 2" xfId="28381"/>
    <cellStyle name="40% - Accent3 4 3 2 4 2 2 3" xfId="28382"/>
    <cellStyle name="40% - Accent3 4 3 2 4 2 3" xfId="28383"/>
    <cellStyle name="40% - Accent3 4 3 2 4 2 3 2" xfId="28384"/>
    <cellStyle name="40% - Accent3 4 3 2 4 2 3 3" xfId="28385"/>
    <cellStyle name="40% - Accent3 4 3 2 4 2 4" xfId="28386"/>
    <cellStyle name="40% - Accent3 4 3 2 4 2 4 2" xfId="28387"/>
    <cellStyle name="40% - Accent3 4 3 2 4 2 5" xfId="28388"/>
    <cellStyle name="40% - Accent3 4 3 2 4 2 6" xfId="28389"/>
    <cellStyle name="40% - Accent3 4 3 2 4 3" xfId="28390"/>
    <cellStyle name="40% - Accent3 4 3 2 4 3 2" xfId="28391"/>
    <cellStyle name="40% - Accent3 4 3 2 4 3 2 2" xfId="28392"/>
    <cellStyle name="40% - Accent3 4 3 2 4 3 2 3" xfId="28393"/>
    <cellStyle name="40% - Accent3 4 3 2 4 3 3" xfId="28394"/>
    <cellStyle name="40% - Accent3 4 3 2 4 3 3 2" xfId="28395"/>
    <cellStyle name="40% - Accent3 4 3 2 4 3 3 3" xfId="28396"/>
    <cellStyle name="40% - Accent3 4 3 2 4 3 4" xfId="28397"/>
    <cellStyle name="40% - Accent3 4 3 2 4 3 4 2" xfId="28398"/>
    <cellStyle name="40% - Accent3 4 3 2 4 3 5" xfId="28399"/>
    <cellStyle name="40% - Accent3 4 3 2 4 3 6" xfId="28400"/>
    <cellStyle name="40% - Accent3 4 3 2 4 4" xfId="28401"/>
    <cellStyle name="40% - Accent3 4 3 2 4 4 2" xfId="28402"/>
    <cellStyle name="40% - Accent3 4 3 2 4 4 2 2" xfId="28403"/>
    <cellStyle name="40% - Accent3 4 3 2 4 4 2 3" xfId="28404"/>
    <cellStyle name="40% - Accent3 4 3 2 4 4 3" xfId="28405"/>
    <cellStyle name="40% - Accent3 4 3 2 4 4 3 2" xfId="28406"/>
    <cellStyle name="40% - Accent3 4 3 2 4 4 4" xfId="28407"/>
    <cellStyle name="40% - Accent3 4 3 2 4 4 5" xfId="28408"/>
    <cellStyle name="40% - Accent3 4 3 2 4 5" xfId="28409"/>
    <cellStyle name="40% - Accent3 4 3 2 4 5 2" xfId="28410"/>
    <cellStyle name="40% - Accent3 4 3 2 4 5 3" xfId="28411"/>
    <cellStyle name="40% - Accent3 4 3 2 4 6" xfId="28412"/>
    <cellStyle name="40% - Accent3 4 3 2 4 6 2" xfId="28413"/>
    <cellStyle name="40% - Accent3 4 3 2 4 6 3" xfId="28414"/>
    <cellStyle name="40% - Accent3 4 3 2 4 7" xfId="28415"/>
    <cellStyle name="40% - Accent3 4 3 2 4 7 2" xfId="28416"/>
    <cellStyle name="40% - Accent3 4 3 2 4 8" xfId="28417"/>
    <cellStyle name="40% - Accent3 4 3 2 4 9" xfId="28418"/>
    <cellStyle name="40% - Accent3 4 3 2 5" xfId="28419"/>
    <cellStyle name="40% - Accent3 4 3 2 5 2" xfId="28420"/>
    <cellStyle name="40% - Accent3 4 3 2 5 2 2" xfId="28421"/>
    <cellStyle name="40% - Accent3 4 3 2 5 2 3" xfId="28422"/>
    <cellStyle name="40% - Accent3 4 3 2 5 3" xfId="28423"/>
    <cellStyle name="40% - Accent3 4 3 2 5 3 2" xfId="28424"/>
    <cellStyle name="40% - Accent3 4 3 2 5 3 3" xfId="28425"/>
    <cellStyle name="40% - Accent3 4 3 2 5 4" xfId="28426"/>
    <cellStyle name="40% - Accent3 4 3 2 5 4 2" xfId="28427"/>
    <cellStyle name="40% - Accent3 4 3 2 5 5" xfId="28428"/>
    <cellStyle name="40% - Accent3 4 3 2 5 6" xfId="28429"/>
    <cellStyle name="40% - Accent3 4 3 2 6" xfId="28430"/>
    <cellStyle name="40% - Accent3 4 3 2 6 2" xfId="28431"/>
    <cellStyle name="40% - Accent3 4 3 2 6 2 2" xfId="28432"/>
    <cellStyle name="40% - Accent3 4 3 2 6 2 3" xfId="28433"/>
    <cellStyle name="40% - Accent3 4 3 2 6 3" xfId="28434"/>
    <cellStyle name="40% - Accent3 4 3 2 6 3 2" xfId="28435"/>
    <cellStyle name="40% - Accent3 4 3 2 6 3 3" xfId="28436"/>
    <cellStyle name="40% - Accent3 4 3 2 6 4" xfId="28437"/>
    <cellStyle name="40% - Accent3 4 3 2 6 4 2" xfId="28438"/>
    <cellStyle name="40% - Accent3 4 3 2 6 5" xfId="28439"/>
    <cellStyle name="40% - Accent3 4 3 2 6 6" xfId="28440"/>
    <cellStyle name="40% - Accent3 4 3 2 7" xfId="28441"/>
    <cellStyle name="40% - Accent3 4 3 2 7 2" xfId="28442"/>
    <cellStyle name="40% - Accent3 4 3 2 7 2 2" xfId="28443"/>
    <cellStyle name="40% - Accent3 4 3 2 7 2 3" xfId="28444"/>
    <cellStyle name="40% - Accent3 4 3 2 7 3" xfId="28445"/>
    <cellStyle name="40% - Accent3 4 3 2 7 3 2" xfId="28446"/>
    <cellStyle name="40% - Accent3 4 3 2 7 4" xfId="28447"/>
    <cellStyle name="40% - Accent3 4 3 2 7 5" xfId="28448"/>
    <cellStyle name="40% - Accent3 4 3 2 8" xfId="28449"/>
    <cellStyle name="40% - Accent3 4 3 2 8 2" xfId="28450"/>
    <cellStyle name="40% - Accent3 4 3 2 8 3" xfId="28451"/>
    <cellStyle name="40% - Accent3 4 3 2 9" xfId="28452"/>
    <cellStyle name="40% - Accent3 4 3 2 9 2" xfId="28453"/>
    <cellStyle name="40% - Accent3 4 3 2 9 3" xfId="28454"/>
    <cellStyle name="40% - Accent3 4 3 3" xfId="2441"/>
    <cellStyle name="40% - Accent3 4 3 3 10" xfId="28455"/>
    <cellStyle name="40% - Accent3 4 3 3 2" xfId="2442"/>
    <cellStyle name="40% - Accent3 4 3 3 2 2" xfId="28456"/>
    <cellStyle name="40% - Accent3 4 3 3 2 2 2" xfId="28457"/>
    <cellStyle name="40% - Accent3 4 3 3 2 2 2 2" xfId="28458"/>
    <cellStyle name="40% - Accent3 4 3 3 2 2 2 3" xfId="28459"/>
    <cellStyle name="40% - Accent3 4 3 3 2 2 3" xfId="28460"/>
    <cellStyle name="40% - Accent3 4 3 3 2 2 3 2" xfId="28461"/>
    <cellStyle name="40% - Accent3 4 3 3 2 2 3 3" xfId="28462"/>
    <cellStyle name="40% - Accent3 4 3 3 2 2 4" xfId="28463"/>
    <cellStyle name="40% - Accent3 4 3 3 2 2 4 2" xfId="28464"/>
    <cellStyle name="40% - Accent3 4 3 3 2 2 5" xfId="28465"/>
    <cellStyle name="40% - Accent3 4 3 3 2 2 6" xfId="28466"/>
    <cellStyle name="40% - Accent3 4 3 3 2 3" xfId="28467"/>
    <cellStyle name="40% - Accent3 4 3 3 2 3 2" xfId="28468"/>
    <cellStyle name="40% - Accent3 4 3 3 2 3 2 2" xfId="28469"/>
    <cellStyle name="40% - Accent3 4 3 3 2 3 2 3" xfId="28470"/>
    <cellStyle name="40% - Accent3 4 3 3 2 3 3" xfId="28471"/>
    <cellStyle name="40% - Accent3 4 3 3 2 3 3 2" xfId="28472"/>
    <cellStyle name="40% - Accent3 4 3 3 2 3 3 3" xfId="28473"/>
    <cellStyle name="40% - Accent3 4 3 3 2 3 4" xfId="28474"/>
    <cellStyle name="40% - Accent3 4 3 3 2 3 4 2" xfId="28475"/>
    <cellStyle name="40% - Accent3 4 3 3 2 3 5" xfId="28476"/>
    <cellStyle name="40% - Accent3 4 3 3 2 3 6" xfId="28477"/>
    <cellStyle name="40% - Accent3 4 3 3 2 4" xfId="28478"/>
    <cellStyle name="40% - Accent3 4 3 3 2 4 2" xfId="28479"/>
    <cellStyle name="40% - Accent3 4 3 3 2 4 2 2" xfId="28480"/>
    <cellStyle name="40% - Accent3 4 3 3 2 4 2 3" xfId="28481"/>
    <cellStyle name="40% - Accent3 4 3 3 2 4 3" xfId="28482"/>
    <cellStyle name="40% - Accent3 4 3 3 2 4 3 2" xfId="28483"/>
    <cellStyle name="40% - Accent3 4 3 3 2 4 4" xfId="28484"/>
    <cellStyle name="40% - Accent3 4 3 3 2 4 5" xfId="28485"/>
    <cellStyle name="40% - Accent3 4 3 3 2 5" xfId="28486"/>
    <cellStyle name="40% - Accent3 4 3 3 2 5 2" xfId="28487"/>
    <cellStyle name="40% - Accent3 4 3 3 2 5 3" xfId="28488"/>
    <cellStyle name="40% - Accent3 4 3 3 2 6" xfId="28489"/>
    <cellStyle name="40% - Accent3 4 3 3 2 6 2" xfId="28490"/>
    <cellStyle name="40% - Accent3 4 3 3 2 6 3" xfId="28491"/>
    <cellStyle name="40% - Accent3 4 3 3 2 7" xfId="28492"/>
    <cellStyle name="40% - Accent3 4 3 3 2 7 2" xfId="28493"/>
    <cellStyle name="40% - Accent3 4 3 3 2 8" xfId="28494"/>
    <cellStyle name="40% - Accent3 4 3 3 2 9" xfId="28495"/>
    <cellStyle name="40% - Accent3 4 3 3 3" xfId="28496"/>
    <cellStyle name="40% - Accent3 4 3 3 3 2" xfId="28497"/>
    <cellStyle name="40% - Accent3 4 3 3 3 2 2" xfId="28498"/>
    <cellStyle name="40% - Accent3 4 3 3 3 2 3" xfId="28499"/>
    <cellStyle name="40% - Accent3 4 3 3 3 3" xfId="28500"/>
    <cellStyle name="40% - Accent3 4 3 3 3 3 2" xfId="28501"/>
    <cellStyle name="40% - Accent3 4 3 3 3 3 3" xfId="28502"/>
    <cellStyle name="40% - Accent3 4 3 3 3 4" xfId="28503"/>
    <cellStyle name="40% - Accent3 4 3 3 3 4 2" xfId="28504"/>
    <cellStyle name="40% - Accent3 4 3 3 3 5" xfId="28505"/>
    <cellStyle name="40% - Accent3 4 3 3 3 6" xfId="28506"/>
    <cellStyle name="40% - Accent3 4 3 3 4" xfId="28507"/>
    <cellStyle name="40% - Accent3 4 3 3 4 2" xfId="28508"/>
    <cellStyle name="40% - Accent3 4 3 3 4 2 2" xfId="28509"/>
    <cellStyle name="40% - Accent3 4 3 3 4 2 3" xfId="28510"/>
    <cellStyle name="40% - Accent3 4 3 3 4 3" xfId="28511"/>
    <cellStyle name="40% - Accent3 4 3 3 4 3 2" xfId="28512"/>
    <cellStyle name="40% - Accent3 4 3 3 4 3 3" xfId="28513"/>
    <cellStyle name="40% - Accent3 4 3 3 4 4" xfId="28514"/>
    <cellStyle name="40% - Accent3 4 3 3 4 4 2" xfId="28515"/>
    <cellStyle name="40% - Accent3 4 3 3 4 5" xfId="28516"/>
    <cellStyle name="40% - Accent3 4 3 3 4 6" xfId="28517"/>
    <cellStyle name="40% - Accent3 4 3 3 5" xfId="28518"/>
    <cellStyle name="40% - Accent3 4 3 3 5 2" xfId="28519"/>
    <cellStyle name="40% - Accent3 4 3 3 5 2 2" xfId="28520"/>
    <cellStyle name="40% - Accent3 4 3 3 5 2 3" xfId="28521"/>
    <cellStyle name="40% - Accent3 4 3 3 5 3" xfId="28522"/>
    <cellStyle name="40% - Accent3 4 3 3 5 3 2" xfId="28523"/>
    <cellStyle name="40% - Accent3 4 3 3 5 4" xfId="28524"/>
    <cellStyle name="40% - Accent3 4 3 3 5 5" xfId="28525"/>
    <cellStyle name="40% - Accent3 4 3 3 6" xfId="28526"/>
    <cellStyle name="40% - Accent3 4 3 3 6 2" xfId="28527"/>
    <cellStyle name="40% - Accent3 4 3 3 6 3" xfId="28528"/>
    <cellStyle name="40% - Accent3 4 3 3 7" xfId="28529"/>
    <cellStyle name="40% - Accent3 4 3 3 7 2" xfId="28530"/>
    <cellStyle name="40% - Accent3 4 3 3 7 3" xfId="28531"/>
    <cellStyle name="40% - Accent3 4 3 3 8" xfId="28532"/>
    <cellStyle name="40% - Accent3 4 3 3 8 2" xfId="28533"/>
    <cellStyle name="40% - Accent3 4 3 3 9" xfId="28534"/>
    <cellStyle name="40% - Accent3 4 3 4" xfId="2443"/>
    <cellStyle name="40% - Accent3 4 3 4 2" xfId="28535"/>
    <cellStyle name="40% - Accent3 4 3 4 2 2" xfId="28536"/>
    <cellStyle name="40% - Accent3 4 3 4 2 2 2" xfId="28537"/>
    <cellStyle name="40% - Accent3 4 3 4 2 2 3" xfId="28538"/>
    <cellStyle name="40% - Accent3 4 3 4 2 3" xfId="28539"/>
    <cellStyle name="40% - Accent3 4 3 4 2 3 2" xfId="28540"/>
    <cellStyle name="40% - Accent3 4 3 4 2 3 3" xfId="28541"/>
    <cellStyle name="40% - Accent3 4 3 4 2 4" xfId="28542"/>
    <cellStyle name="40% - Accent3 4 3 4 2 4 2" xfId="28543"/>
    <cellStyle name="40% - Accent3 4 3 4 2 5" xfId="28544"/>
    <cellStyle name="40% - Accent3 4 3 4 2 6" xfId="28545"/>
    <cellStyle name="40% - Accent3 4 3 4 3" xfId="28546"/>
    <cellStyle name="40% - Accent3 4 3 4 3 2" xfId="28547"/>
    <cellStyle name="40% - Accent3 4 3 4 3 2 2" xfId="28548"/>
    <cellStyle name="40% - Accent3 4 3 4 3 2 3" xfId="28549"/>
    <cellStyle name="40% - Accent3 4 3 4 3 3" xfId="28550"/>
    <cellStyle name="40% - Accent3 4 3 4 3 3 2" xfId="28551"/>
    <cellStyle name="40% - Accent3 4 3 4 3 3 3" xfId="28552"/>
    <cellStyle name="40% - Accent3 4 3 4 3 4" xfId="28553"/>
    <cellStyle name="40% - Accent3 4 3 4 3 4 2" xfId="28554"/>
    <cellStyle name="40% - Accent3 4 3 4 3 5" xfId="28555"/>
    <cellStyle name="40% - Accent3 4 3 4 3 6" xfId="28556"/>
    <cellStyle name="40% - Accent3 4 3 4 4" xfId="28557"/>
    <cellStyle name="40% - Accent3 4 3 4 4 2" xfId="28558"/>
    <cellStyle name="40% - Accent3 4 3 4 4 2 2" xfId="28559"/>
    <cellStyle name="40% - Accent3 4 3 4 4 2 3" xfId="28560"/>
    <cellStyle name="40% - Accent3 4 3 4 4 3" xfId="28561"/>
    <cellStyle name="40% - Accent3 4 3 4 4 3 2" xfId="28562"/>
    <cellStyle name="40% - Accent3 4 3 4 4 4" xfId="28563"/>
    <cellStyle name="40% - Accent3 4 3 4 4 5" xfId="28564"/>
    <cellStyle name="40% - Accent3 4 3 4 5" xfId="28565"/>
    <cellStyle name="40% - Accent3 4 3 4 5 2" xfId="28566"/>
    <cellStyle name="40% - Accent3 4 3 4 5 3" xfId="28567"/>
    <cellStyle name="40% - Accent3 4 3 4 6" xfId="28568"/>
    <cellStyle name="40% - Accent3 4 3 4 6 2" xfId="28569"/>
    <cellStyle name="40% - Accent3 4 3 4 6 3" xfId="28570"/>
    <cellStyle name="40% - Accent3 4 3 4 7" xfId="28571"/>
    <cellStyle name="40% - Accent3 4 3 4 7 2" xfId="28572"/>
    <cellStyle name="40% - Accent3 4 3 4 8" xfId="28573"/>
    <cellStyle name="40% - Accent3 4 3 4 9" xfId="28574"/>
    <cellStyle name="40% - Accent3 4 3 5" xfId="2444"/>
    <cellStyle name="40% - Accent3 4 3 5 2" xfId="28575"/>
    <cellStyle name="40% - Accent3 4 3 5 2 2" xfId="28576"/>
    <cellStyle name="40% - Accent3 4 3 5 2 2 2" xfId="28577"/>
    <cellStyle name="40% - Accent3 4 3 5 2 2 3" xfId="28578"/>
    <cellStyle name="40% - Accent3 4 3 5 2 3" xfId="28579"/>
    <cellStyle name="40% - Accent3 4 3 5 2 3 2" xfId="28580"/>
    <cellStyle name="40% - Accent3 4 3 5 2 3 3" xfId="28581"/>
    <cellStyle name="40% - Accent3 4 3 5 2 4" xfId="28582"/>
    <cellStyle name="40% - Accent3 4 3 5 2 4 2" xfId="28583"/>
    <cellStyle name="40% - Accent3 4 3 5 2 5" xfId="28584"/>
    <cellStyle name="40% - Accent3 4 3 5 2 6" xfId="28585"/>
    <cellStyle name="40% - Accent3 4 3 5 3" xfId="28586"/>
    <cellStyle name="40% - Accent3 4 3 5 3 2" xfId="28587"/>
    <cellStyle name="40% - Accent3 4 3 5 3 2 2" xfId="28588"/>
    <cellStyle name="40% - Accent3 4 3 5 3 2 3" xfId="28589"/>
    <cellStyle name="40% - Accent3 4 3 5 3 3" xfId="28590"/>
    <cellStyle name="40% - Accent3 4 3 5 3 3 2" xfId="28591"/>
    <cellStyle name="40% - Accent3 4 3 5 3 3 3" xfId="28592"/>
    <cellStyle name="40% - Accent3 4 3 5 3 4" xfId="28593"/>
    <cellStyle name="40% - Accent3 4 3 5 3 4 2" xfId="28594"/>
    <cellStyle name="40% - Accent3 4 3 5 3 5" xfId="28595"/>
    <cellStyle name="40% - Accent3 4 3 5 3 6" xfId="28596"/>
    <cellStyle name="40% - Accent3 4 3 5 4" xfId="28597"/>
    <cellStyle name="40% - Accent3 4 3 5 4 2" xfId="28598"/>
    <cellStyle name="40% - Accent3 4 3 5 4 2 2" xfId="28599"/>
    <cellStyle name="40% - Accent3 4 3 5 4 2 3" xfId="28600"/>
    <cellStyle name="40% - Accent3 4 3 5 4 3" xfId="28601"/>
    <cellStyle name="40% - Accent3 4 3 5 4 3 2" xfId="28602"/>
    <cellStyle name="40% - Accent3 4 3 5 4 4" xfId="28603"/>
    <cellStyle name="40% - Accent3 4 3 5 4 5" xfId="28604"/>
    <cellStyle name="40% - Accent3 4 3 5 5" xfId="28605"/>
    <cellStyle name="40% - Accent3 4 3 5 5 2" xfId="28606"/>
    <cellStyle name="40% - Accent3 4 3 5 5 3" xfId="28607"/>
    <cellStyle name="40% - Accent3 4 3 5 6" xfId="28608"/>
    <cellStyle name="40% - Accent3 4 3 5 6 2" xfId="28609"/>
    <cellStyle name="40% - Accent3 4 3 5 6 3" xfId="28610"/>
    <cellStyle name="40% - Accent3 4 3 5 7" xfId="28611"/>
    <cellStyle name="40% - Accent3 4 3 5 7 2" xfId="28612"/>
    <cellStyle name="40% - Accent3 4 3 5 8" xfId="28613"/>
    <cellStyle name="40% - Accent3 4 3 5 9" xfId="28614"/>
    <cellStyle name="40% - Accent3 4 3 6" xfId="28615"/>
    <cellStyle name="40% - Accent3 4 3 6 2" xfId="28616"/>
    <cellStyle name="40% - Accent3 4 3 6 2 2" xfId="28617"/>
    <cellStyle name="40% - Accent3 4 3 6 2 3" xfId="28618"/>
    <cellStyle name="40% - Accent3 4 3 6 3" xfId="28619"/>
    <cellStyle name="40% - Accent3 4 3 6 3 2" xfId="28620"/>
    <cellStyle name="40% - Accent3 4 3 6 3 3" xfId="28621"/>
    <cellStyle name="40% - Accent3 4 3 6 4" xfId="28622"/>
    <cellStyle name="40% - Accent3 4 3 6 4 2" xfId="28623"/>
    <cellStyle name="40% - Accent3 4 3 6 5" xfId="28624"/>
    <cellStyle name="40% - Accent3 4 3 6 6" xfId="28625"/>
    <cellStyle name="40% - Accent3 4 3 7" xfId="28626"/>
    <cellStyle name="40% - Accent3 4 3 7 2" xfId="28627"/>
    <cellStyle name="40% - Accent3 4 3 7 2 2" xfId="28628"/>
    <cellStyle name="40% - Accent3 4 3 7 2 3" xfId="28629"/>
    <cellStyle name="40% - Accent3 4 3 7 3" xfId="28630"/>
    <cellStyle name="40% - Accent3 4 3 7 3 2" xfId="28631"/>
    <cellStyle name="40% - Accent3 4 3 7 3 3" xfId="28632"/>
    <cellStyle name="40% - Accent3 4 3 7 4" xfId="28633"/>
    <cellStyle name="40% - Accent3 4 3 7 4 2" xfId="28634"/>
    <cellStyle name="40% - Accent3 4 3 7 5" xfId="28635"/>
    <cellStyle name="40% - Accent3 4 3 7 6" xfId="28636"/>
    <cellStyle name="40% - Accent3 4 3 8" xfId="28637"/>
    <cellStyle name="40% - Accent3 4 3 8 2" xfId="28638"/>
    <cellStyle name="40% - Accent3 4 3 8 2 2" xfId="28639"/>
    <cellStyle name="40% - Accent3 4 3 8 2 3" xfId="28640"/>
    <cellStyle name="40% - Accent3 4 3 8 3" xfId="28641"/>
    <cellStyle name="40% - Accent3 4 3 8 3 2" xfId="28642"/>
    <cellStyle name="40% - Accent3 4 3 8 4" xfId="28643"/>
    <cellStyle name="40% - Accent3 4 3 8 5" xfId="28644"/>
    <cellStyle name="40% - Accent3 4 3 9" xfId="28645"/>
    <cellStyle name="40% - Accent3 4 3 9 2" xfId="28646"/>
    <cellStyle name="40% - Accent3 4 3 9 3" xfId="28647"/>
    <cellStyle name="40% - Accent3 4 4" xfId="2445"/>
    <cellStyle name="40% - Accent3 4 4 10" xfId="28648"/>
    <cellStyle name="40% - Accent3 4 4 10 2" xfId="28649"/>
    <cellStyle name="40% - Accent3 4 4 11" xfId="28650"/>
    <cellStyle name="40% - Accent3 4 4 12" xfId="28651"/>
    <cellStyle name="40% - Accent3 4 4 2" xfId="2446"/>
    <cellStyle name="40% - Accent3 4 4 2 10" xfId="28652"/>
    <cellStyle name="40% - Accent3 4 4 2 2" xfId="2447"/>
    <cellStyle name="40% - Accent3 4 4 2 2 2" xfId="28653"/>
    <cellStyle name="40% - Accent3 4 4 2 2 2 2" xfId="28654"/>
    <cellStyle name="40% - Accent3 4 4 2 2 2 2 2" xfId="28655"/>
    <cellStyle name="40% - Accent3 4 4 2 2 2 2 3" xfId="28656"/>
    <cellStyle name="40% - Accent3 4 4 2 2 2 3" xfId="28657"/>
    <cellStyle name="40% - Accent3 4 4 2 2 2 3 2" xfId="28658"/>
    <cellStyle name="40% - Accent3 4 4 2 2 2 3 3" xfId="28659"/>
    <cellStyle name="40% - Accent3 4 4 2 2 2 4" xfId="28660"/>
    <cellStyle name="40% - Accent3 4 4 2 2 2 4 2" xfId="28661"/>
    <cellStyle name="40% - Accent3 4 4 2 2 2 5" xfId="28662"/>
    <cellStyle name="40% - Accent3 4 4 2 2 2 6" xfId="28663"/>
    <cellStyle name="40% - Accent3 4 4 2 2 3" xfId="28664"/>
    <cellStyle name="40% - Accent3 4 4 2 2 3 2" xfId="28665"/>
    <cellStyle name="40% - Accent3 4 4 2 2 3 2 2" xfId="28666"/>
    <cellStyle name="40% - Accent3 4 4 2 2 3 2 3" xfId="28667"/>
    <cellStyle name="40% - Accent3 4 4 2 2 3 3" xfId="28668"/>
    <cellStyle name="40% - Accent3 4 4 2 2 3 3 2" xfId="28669"/>
    <cellStyle name="40% - Accent3 4 4 2 2 3 3 3" xfId="28670"/>
    <cellStyle name="40% - Accent3 4 4 2 2 3 4" xfId="28671"/>
    <cellStyle name="40% - Accent3 4 4 2 2 3 4 2" xfId="28672"/>
    <cellStyle name="40% - Accent3 4 4 2 2 3 5" xfId="28673"/>
    <cellStyle name="40% - Accent3 4 4 2 2 3 6" xfId="28674"/>
    <cellStyle name="40% - Accent3 4 4 2 2 4" xfId="28675"/>
    <cellStyle name="40% - Accent3 4 4 2 2 4 2" xfId="28676"/>
    <cellStyle name="40% - Accent3 4 4 2 2 4 2 2" xfId="28677"/>
    <cellStyle name="40% - Accent3 4 4 2 2 4 2 3" xfId="28678"/>
    <cellStyle name="40% - Accent3 4 4 2 2 4 3" xfId="28679"/>
    <cellStyle name="40% - Accent3 4 4 2 2 4 3 2" xfId="28680"/>
    <cellStyle name="40% - Accent3 4 4 2 2 4 4" xfId="28681"/>
    <cellStyle name="40% - Accent3 4 4 2 2 4 5" xfId="28682"/>
    <cellStyle name="40% - Accent3 4 4 2 2 5" xfId="28683"/>
    <cellStyle name="40% - Accent3 4 4 2 2 5 2" xfId="28684"/>
    <cellStyle name="40% - Accent3 4 4 2 2 5 3" xfId="28685"/>
    <cellStyle name="40% - Accent3 4 4 2 2 6" xfId="28686"/>
    <cellStyle name="40% - Accent3 4 4 2 2 6 2" xfId="28687"/>
    <cellStyle name="40% - Accent3 4 4 2 2 6 3" xfId="28688"/>
    <cellStyle name="40% - Accent3 4 4 2 2 7" xfId="28689"/>
    <cellStyle name="40% - Accent3 4 4 2 2 7 2" xfId="28690"/>
    <cellStyle name="40% - Accent3 4 4 2 2 8" xfId="28691"/>
    <cellStyle name="40% - Accent3 4 4 2 2 9" xfId="28692"/>
    <cellStyle name="40% - Accent3 4 4 2 3" xfId="28693"/>
    <cellStyle name="40% - Accent3 4 4 2 3 2" xfId="28694"/>
    <cellStyle name="40% - Accent3 4 4 2 3 2 2" xfId="28695"/>
    <cellStyle name="40% - Accent3 4 4 2 3 2 3" xfId="28696"/>
    <cellStyle name="40% - Accent3 4 4 2 3 3" xfId="28697"/>
    <cellStyle name="40% - Accent3 4 4 2 3 3 2" xfId="28698"/>
    <cellStyle name="40% - Accent3 4 4 2 3 3 3" xfId="28699"/>
    <cellStyle name="40% - Accent3 4 4 2 3 4" xfId="28700"/>
    <cellStyle name="40% - Accent3 4 4 2 3 4 2" xfId="28701"/>
    <cellStyle name="40% - Accent3 4 4 2 3 5" xfId="28702"/>
    <cellStyle name="40% - Accent3 4 4 2 3 6" xfId="28703"/>
    <cellStyle name="40% - Accent3 4 4 2 4" xfId="28704"/>
    <cellStyle name="40% - Accent3 4 4 2 4 2" xfId="28705"/>
    <cellStyle name="40% - Accent3 4 4 2 4 2 2" xfId="28706"/>
    <cellStyle name="40% - Accent3 4 4 2 4 2 3" xfId="28707"/>
    <cellStyle name="40% - Accent3 4 4 2 4 3" xfId="28708"/>
    <cellStyle name="40% - Accent3 4 4 2 4 3 2" xfId="28709"/>
    <cellStyle name="40% - Accent3 4 4 2 4 3 3" xfId="28710"/>
    <cellStyle name="40% - Accent3 4 4 2 4 4" xfId="28711"/>
    <cellStyle name="40% - Accent3 4 4 2 4 4 2" xfId="28712"/>
    <cellStyle name="40% - Accent3 4 4 2 4 5" xfId="28713"/>
    <cellStyle name="40% - Accent3 4 4 2 4 6" xfId="28714"/>
    <cellStyle name="40% - Accent3 4 4 2 5" xfId="28715"/>
    <cellStyle name="40% - Accent3 4 4 2 5 2" xfId="28716"/>
    <cellStyle name="40% - Accent3 4 4 2 5 2 2" xfId="28717"/>
    <cellStyle name="40% - Accent3 4 4 2 5 2 3" xfId="28718"/>
    <cellStyle name="40% - Accent3 4 4 2 5 3" xfId="28719"/>
    <cellStyle name="40% - Accent3 4 4 2 5 3 2" xfId="28720"/>
    <cellStyle name="40% - Accent3 4 4 2 5 4" xfId="28721"/>
    <cellStyle name="40% - Accent3 4 4 2 5 5" xfId="28722"/>
    <cellStyle name="40% - Accent3 4 4 2 6" xfId="28723"/>
    <cellStyle name="40% - Accent3 4 4 2 6 2" xfId="28724"/>
    <cellStyle name="40% - Accent3 4 4 2 6 3" xfId="28725"/>
    <cellStyle name="40% - Accent3 4 4 2 7" xfId="28726"/>
    <cellStyle name="40% - Accent3 4 4 2 7 2" xfId="28727"/>
    <cellStyle name="40% - Accent3 4 4 2 7 3" xfId="28728"/>
    <cellStyle name="40% - Accent3 4 4 2 8" xfId="28729"/>
    <cellStyle name="40% - Accent3 4 4 2 8 2" xfId="28730"/>
    <cellStyle name="40% - Accent3 4 4 2 9" xfId="28731"/>
    <cellStyle name="40% - Accent3 4 4 3" xfId="2448"/>
    <cellStyle name="40% - Accent3 4 4 3 2" xfId="28732"/>
    <cellStyle name="40% - Accent3 4 4 3 2 2" xfId="28733"/>
    <cellStyle name="40% - Accent3 4 4 3 2 2 2" xfId="28734"/>
    <cellStyle name="40% - Accent3 4 4 3 2 2 3" xfId="28735"/>
    <cellStyle name="40% - Accent3 4 4 3 2 3" xfId="28736"/>
    <cellStyle name="40% - Accent3 4 4 3 2 3 2" xfId="28737"/>
    <cellStyle name="40% - Accent3 4 4 3 2 3 3" xfId="28738"/>
    <cellStyle name="40% - Accent3 4 4 3 2 4" xfId="28739"/>
    <cellStyle name="40% - Accent3 4 4 3 2 4 2" xfId="28740"/>
    <cellStyle name="40% - Accent3 4 4 3 2 5" xfId="28741"/>
    <cellStyle name="40% - Accent3 4 4 3 2 6" xfId="28742"/>
    <cellStyle name="40% - Accent3 4 4 3 3" xfId="28743"/>
    <cellStyle name="40% - Accent3 4 4 3 3 2" xfId="28744"/>
    <cellStyle name="40% - Accent3 4 4 3 3 2 2" xfId="28745"/>
    <cellStyle name="40% - Accent3 4 4 3 3 2 3" xfId="28746"/>
    <cellStyle name="40% - Accent3 4 4 3 3 3" xfId="28747"/>
    <cellStyle name="40% - Accent3 4 4 3 3 3 2" xfId="28748"/>
    <cellStyle name="40% - Accent3 4 4 3 3 3 3" xfId="28749"/>
    <cellStyle name="40% - Accent3 4 4 3 3 4" xfId="28750"/>
    <cellStyle name="40% - Accent3 4 4 3 3 4 2" xfId="28751"/>
    <cellStyle name="40% - Accent3 4 4 3 3 5" xfId="28752"/>
    <cellStyle name="40% - Accent3 4 4 3 3 6" xfId="28753"/>
    <cellStyle name="40% - Accent3 4 4 3 4" xfId="28754"/>
    <cellStyle name="40% - Accent3 4 4 3 4 2" xfId="28755"/>
    <cellStyle name="40% - Accent3 4 4 3 4 2 2" xfId="28756"/>
    <cellStyle name="40% - Accent3 4 4 3 4 2 3" xfId="28757"/>
    <cellStyle name="40% - Accent3 4 4 3 4 3" xfId="28758"/>
    <cellStyle name="40% - Accent3 4 4 3 4 3 2" xfId="28759"/>
    <cellStyle name="40% - Accent3 4 4 3 4 4" xfId="28760"/>
    <cellStyle name="40% - Accent3 4 4 3 4 5" xfId="28761"/>
    <cellStyle name="40% - Accent3 4 4 3 5" xfId="28762"/>
    <cellStyle name="40% - Accent3 4 4 3 5 2" xfId="28763"/>
    <cellStyle name="40% - Accent3 4 4 3 5 3" xfId="28764"/>
    <cellStyle name="40% - Accent3 4 4 3 6" xfId="28765"/>
    <cellStyle name="40% - Accent3 4 4 3 6 2" xfId="28766"/>
    <cellStyle name="40% - Accent3 4 4 3 6 3" xfId="28767"/>
    <cellStyle name="40% - Accent3 4 4 3 7" xfId="28768"/>
    <cellStyle name="40% - Accent3 4 4 3 7 2" xfId="28769"/>
    <cellStyle name="40% - Accent3 4 4 3 8" xfId="28770"/>
    <cellStyle name="40% - Accent3 4 4 3 9" xfId="28771"/>
    <cellStyle name="40% - Accent3 4 4 4" xfId="28772"/>
    <cellStyle name="40% - Accent3 4 4 4 2" xfId="28773"/>
    <cellStyle name="40% - Accent3 4 4 4 2 2" xfId="28774"/>
    <cellStyle name="40% - Accent3 4 4 4 2 2 2" xfId="28775"/>
    <cellStyle name="40% - Accent3 4 4 4 2 2 3" xfId="28776"/>
    <cellStyle name="40% - Accent3 4 4 4 2 3" xfId="28777"/>
    <cellStyle name="40% - Accent3 4 4 4 2 3 2" xfId="28778"/>
    <cellStyle name="40% - Accent3 4 4 4 2 3 3" xfId="28779"/>
    <cellStyle name="40% - Accent3 4 4 4 2 4" xfId="28780"/>
    <cellStyle name="40% - Accent3 4 4 4 2 4 2" xfId="28781"/>
    <cellStyle name="40% - Accent3 4 4 4 2 5" xfId="28782"/>
    <cellStyle name="40% - Accent3 4 4 4 2 6" xfId="28783"/>
    <cellStyle name="40% - Accent3 4 4 4 3" xfId="28784"/>
    <cellStyle name="40% - Accent3 4 4 4 3 2" xfId="28785"/>
    <cellStyle name="40% - Accent3 4 4 4 3 2 2" xfId="28786"/>
    <cellStyle name="40% - Accent3 4 4 4 3 2 3" xfId="28787"/>
    <cellStyle name="40% - Accent3 4 4 4 3 3" xfId="28788"/>
    <cellStyle name="40% - Accent3 4 4 4 3 3 2" xfId="28789"/>
    <cellStyle name="40% - Accent3 4 4 4 3 3 3" xfId="28790"/>
    <cellStyle name="40% - Accent3 4 4 4 3 4" xfId="28791"/>
    <cellStyle name="40% - Accent3 4 4 4 3 4 2" xfId="28792"/>
    <cellStyle name="40% - Accent3 4 4 4 3 5" xfId="28793"/>
    <cellStyle name="40% - Accent3 4 4 4 3 6" xfId="28794"/>
    <cellStyle name="40% - Accent3 4 4 4 4" xfId="28795"/>
    <cellStyle name="40% - Accent3 4 4 4 4 2" xfId="28796"/>
    <cellStyle name="40% - Accent3 4 4 4 4 2 2" xfId="28797"/>
    <cellStyle name="40% - Accent3 4 4 4 4 2 3" xfId="28798"/>
    <cellStyle name="40% - Accent3 4 4 4 4 3" xfId="28799"/>
    <cellStyle name="40% - Accent3 4 4 4 4 3 2" xfId="28800"/>
    <cellStyle name="40% - Accent3 4 4 4 4 4" xfId="28801"/>
    <cellStyle name="40% - Accent3 4 4 4 4 5" xfId="28802"/>
    <cellStyle name="40% - Accent3 4 4 4 5" xfId="28803"/>
    <cellStyle name="40% - Accent3 4 4 4 5 2" xfId="28804"/>
    <cellStyle name="40% - Accent3 4 4 4 5 3" xfId="28805"/>
    <cellStyle name="40% - Accent3 4 4 4 6" xfId="28806"/>
    <cellStyle name="40% - Accent3 4 4 4 6 2" xfId="28807"/>
    <cellStyle name="40% - Accent3 4 4 4 6 3" xfId="28808"/>
    <cellStyle name="40% - Accent3 4 4 4 7" xfId="28809"/>
    <cellStyle name="40% - Accent3 4 4 4 7 2" xfId="28810"/>
    <cellStyle name="40% - Accent3 4 4 4 8" xfId="28811"/>
    <cellStyle name="40% - Accent3 4 4 4 9" xfId="28812"/>
    <cellStyle name="40% - Accent3 4 4 5" xfId="28813"/>
    <cellStyle name="40% - Accent3 4 4 5 2" xfId="28814"/>
    <cellStyle name="40% - Accent3 4 4 5 2 2" xfId="28815"/>
    <cellStyle name="40% - Accent3 4 4 5 2 3" xfId="28816"/>
    <cellStyle name="40% - Accent3 4 4 5 3" xfId="28817"/>
    <cellStyle name="40% - Accent3 4 4 5 3 2" xfId="28818"/>
    <cellStyle name="40% - Accent3 4 4 5 3 3" xfId="28819"/>
    <cellStyle name="40% - Accent3 4 4 5 4" xfId="28820"/>
    <cellStyle name="40% - Accent3 4 4 5 4 2" xfId="28821"/>
    <cellStyle name="40% - Accent3 4 4 5 5" xfId="28822"/>
    <cellStyle name="40% - Accent3 4 4 5 6" xfId="28823"/>
    <cellStyle name="40% - Accent3 4 4 6" xfId="28824"/>
    <cellStyle name="40% - Accent3 4 4 6 2" xfId="28825"/>
    <cellStyle name="40% - Accent3 4 4 6 2 2" xfId="28826"/>
    <cellStyle name="40% - Accent3 4 4 6 2 3" xfId="28827"/>
    <cellStyle name="40% - Accent3 4 4 6 3" xfId="28828"/>
    <cellStyle name="40% - Accent3 4 4 6 3 2" xfId="28829"/>
    <cellStyle name="40% - Accent3 4 4 6 3 3" xfId="28830"/>
    <cellStyle name="40% - Accent3 4 4 6 4" xfId="28831"/>
    <cellStyle name="40% - Accent3 4 4 6 4 2" xfId="28832"/>
    <cellStyle name="40% - Accent3 4 4 6 5" xfId="28833"/>
    <cellStyle name="40% - Accent3 4 4 6 6" xfId="28834"/>
    <cellStyle name="40% - Accent3 4 4 7" xfId="28835"/>
    <cellStyle name="40% - Accent3 4 4 7 2" xfId="28836"/>
    <cellStyle name="40% - Accent3 4 4 7 2 2" xfId="28837"/>
    <cellStyle name="40% - Accent3 4 4 7 2 3" xfId="28838"/>
    <cellStyle name="40% - Accent3 4 4 7 3" xfId="28839"/>
    <cellStyle name="40% - Accent3 4 4 7 3 2" xfId="28840"/>
    <cellStyle name="40% - Accent3 4 4 7 4" xfId="28841"/>
    <cellStyle name="40% - Accent3 4 4 7 5" xfId="28842"/>
    <cellStyle name="40% - Accent3 4 4 8" xfId="28843"/>
    <cellStyle name="40% - Accent3 4 4 8 2" xfId="28844"/>
    <cellStyle name="40% - Accent3 4 4 8 3" xfId="28845"/>
    <cellStyle name="40% - Accent3 4 4 9" xfId="28846"/>
    <cellStyle name="40% - Accent3 4 4 9 2" xfId="28847"/>
    <cellStyle name="40% - Accent3 4 4 9 3" xfId="28848"/>
    <cellStyle name="40% - Accent3 4 5" xfId="2449"/>
    <cellStyle name="40% - Accent3 4 5 10" xfId="28849"/>
    <cellStyle name="40% - Accent3 4 5 2" xfId="2450"/>
    <cellStyle name="40% - Accent3 4 5 2 2" xfId="28850"/>
    <cellStyle name="40% - Accent3 4 5 2 2 2" xfId="28851"/>
    <cellStyle name="40% - Accent3 4 5 2 2 2 2" xfId="28852"/>
    <cellStyle name="40% - Accent3 4 5 2 2 2 3" xfId="28853"/>
    <cellStyle name="40% - Accent3 4 5 2 2 3" xfId="28854"/>
    <cellStyle name="40% - Accent3 4 5 2 2 3 2" xfId="28855"/>
    <cellStyle name="40% - Accent3 4 5 2 2 3 3" xfId="28856"/>
    <cellStyle name="40% - Accent3 4 5 2 2 4" xfId="28857"/>
    <cellStyle name="40% - Accent3 4 5 2 2 4 2" xfId="28858"/>
    <cellStyle name="40% - Accent3 4 5 2 2 5" xfId="28859"/>
    <cellStyle name="40% - Accent3 4 5 2 2 6" xfId="28860"/>
    <cellStyle name="40% - Accent3 4 5 2 3" xfId="28861"/>
    <cellStyle name="40% - Accent3 4 5 2 3 2" xfId="28862"/>
    <cellStyle name="40% - Accent3 4 5 2 3 2 2" xfId="28863"/>
    <cellStyle name="40% - Accent3 4 5 2 3 2 3" xfId="28864"/>
    <cellStyle name="40% - Accent3 4 5 2 3 3" xfId="28865"/>
    <cellStyle name="40% - Accent3 4 5 2 3 3 2" xfId="28866"/>
    <cellStyle name="40% - Accent3 4 5 2 3 3 3" xfId="28867"/>
    <cellStyle name="40% - Accent3 4 5 2 3 4" xfId="28868"/>
    <cellStyle name="40% - Accent3 4 5 2 3 4 2" xfId="28869"/>
    <cellStyle name="40% - Accent3 4 5 2 3 5" xfId="28870"/>
    <cellStyle name="40% - Accent3 4 5 2 3 6" xfId="28871"/>
    <cellStyle name="40% - Accent3 4 5 2 4" xfId="28872"/>
    <cellStyle name="40% - Accent3 4 5 2 4 2" xfId="28873"/>
    <cellStyle name="40% - Accent3 4 5 2 4 2 2" xfId="28874"/>
    <cellStyle name="40% - Accent3 4 5 2 4 2 3" xfId="28875"/>
    <cellStyle name="40% - Accent3 4 5 2 4 3" xfId="28876"/>
    <cellStyle name="40% - Accent3 4 5 2 4 3 2" xfId="28877"/>
    <cellStyle name="40% - Accent3 4 5 2 4 4" xfId="28878"/>
    <cellStyle name="40% - Accent3 4 5 2 4 5" xfId="28879"/>
    <cellStyle name="40% - Accent3 4 5 2 5" xfId="28880"/>
    <cellStyle name="40% - Accent3 4 5 2 5 2" xfId="28881"/>
    <cellStyle name="40% - Accent3 4 5 2 5 3" xfId="28882"/>
    <cellStyle name="40% - Accent3 4 5 2 6" xfId="28883"/>
    <cellStyle name="40% - Accent3 4 5 2 6 2" xfId="28884"/>
    <cellStyle name="40% - Accent3 4 5 2 6 3" xfId="28885"/>
    <cellStyle name="40% - Accent3 4 5 2 7" xfId="28886"/>
    <cellStyle name="40% - Accent3 4 5 2 7 2" xfId="28887"/>
    <cellStyle name="40% - Accent3 4 5 2 8" xfId="28888"/>
    <cellStyle name="40% - Accent3 4 5 2 9" xfId="28889"/>
    <cellStyle name="40% - Accent3 4 5 3" xfId="28890"/>
    <cellStyle name="40% - Accent3 4 5 3 2" xfId="28891"/>
    <cellStyle name="40% - Accent3 4 5 3 2 2" xfId="28892"/>
    <cellStyle name="40% - Accent3 4 5 3 2 3" xfId="28893"/>
    <cellStyle name="40% - Accent3 4 5 3 3" xfId="28894"/>
    <cellStyle name="40% - Accent3 4 5 3 3 2" xfId="28895"/>
    <cellStyle name="40% - Accent3 4 5 3 3 3" xfId="28896"/>
    <cellStyle name="40% - Accent3 4 5 3 4" xfId="28897"/>
    <cellStyle name="40% - Accent3 4 5 3 4 2" xfId="28898"/>
    <cellStyle name="40% - Accent3 4 5 3 5" xfId="28899"/>
    <cellStyle name="40% - Accent3 4 5 3 6" xfId="28900"/>
    <cellStyle name="40% - Accent3 4 5 4" xfId="28901"/>
    <cellStyle name="40% - Accent3 4 5 4 2" xfId="28902"/>
    <cellStyle name="40% - Accent3 4 5 4 2 2" xfId="28903"/>
    <cellStyle name="40% - Accent3 4 5 4 2 3" xfId="28904"/>
    <cellStyle name="40% - Accent3 4 5 4 3" xfId="28905"/>
    <cellStyle name="40% - Accent3 4 5 4 3 2" xfId="28906"/>
    <cellStyle name="40% - Accent3 4 5 4 3 3" xfId="28907"/>
    <cellStyle name="40% - Accent3 4 5 4 4" xfId="28908"/>
    <cellStyle name="40% - Accent3 4 5 4 4 2" xfId="28909"/>
    <cellStyle name="40% - Accent3 4 5 4 5" xfId="28910"/>
    <cellStyle name="40% - Accent3 4 5 4 6" xfId="28911"/>
    <cellStyle name="40% - Accent3 4 5 5" xfId="28912"/>
    <cellStyle name="40% - Accent3 4 5 5 2" xfId="28913"/>
    <cellStyle name="40% - Accent3 4 5 5 2 2" xfId="28914"/>
    <cellStyle name="40% - Accent3 4 5 5 2 3" xfId="28915"/>
    <cellStyle name="40% - Accent3 4 5 5 3" xfId="28916"/>
    <cellStyle name="40% - Accent3 4 5 5 3 2" xfId="28917"/>
    <cellStyle name="40% - Accent3 4 5 5 4" xfId="28918"/>
    <cellStyle name="40% - Accent3 4 5 5 5" xfId="28919"/>
    <cellStyle name="40% - Accent3 4 5 6" xfId="28920"/>
    <cellStyle name="40% - Accent3 4 5 6 2" xfId="28921"/>
    <cellStyle name="40% - Accent3 4 5 6 3" xfId="28922"/>
    <cellStyle name="40% - Accent3 4 5 7" xfId="28923"/>
    <cellStyle name="40% - Accent3 4 5 7 2" xfId="28924"/>
    <cellStyle name="40% - Accent3 4 5 7 3" xfId="28925"/>
    <cellStyle name="40% - Accent3 4 5 8" xfId="28926"/>
    <cellStyle name="40% - Accent3 4 5 8 2" xfId="28927"/>
    <cellStyle name="40% - Accent3 4 5 9" xfId="28928"/>
    <cellStyle name="40% - Accent3 4 6" xfId="2451"/>
    <cellStyle name="40% - Accent3 4 6 2" xfId="28929"/>
    <cellStyle name="40% - Accent3 4 6 2 2" xfId="28930"/>
    <cellStyle name="40% - Accent3 4 6 2 2 2" xfId="28931"/>
    <cellStyle name="40% - Accent3 4 6 2 2 3" xfId="28932"/>
    <cellStyle name="40% - Accent3 4 6 2 3" xfId="28933"/>
    <cellStyle name="40% - Accent3 4 6 2 3 2" xfId="28934"/>
    <cellStyle name="40% - Accent3 4 6 2 3 3" xfId="28935"/>
    <cellStyle name="40% - Accent3 4 6 2 4" xfId="28936"/>
    <cellStyle name="40% - Accent3 4 6 2 4 2" xfId="28937"/>
    <cellStyle name="40% - Accent3 4 6 2 5" xfId="28938"/>
    <cellStyle name="40% - Accent3 4 6 2 6" xfId="28939"/>
    <cellStyle name="40% - Accent3 4 6 3" xfId="28940"/>
    <cellStyle name="40% - Accent3 4 6 3 2" xfId="28941"/>
    <cellStyle name="40% - Accent3 4 6 3 2 2" xfId="28942"/>
    <cellStyle name="40% - Accent3 4 6 3 2 3" xfId="28943"/>
    <cellStyle name="40% - Accent3 4 6 3 3" xfId="28944"/>
    <cellStyle name="40% - Accent3 4 6 3 3 2" xfId="28945"/>
    <cellStyle name="40% - Accent3 4 6 3 3 3" xfId="28946"/>
    <cellStyle name="40% - Accent3 4 6 3 4" xfId="28947"/>
    <cellStyle name="40% - Accent3 4 6 3 4 2" xfId="28948"/>
    <cellStyle name="40% - Accent3 4 6 3 5" xfId="28949"/>
    <cellStyle name="40% - Accent3 4 6 3 6" xfId="28950"/>
    <cellStyle name="40% - Accent3 4 6 4" xfId="28951"/>
    <cellStyle name="40% - Accent3 4 6 4 2" xfId="28952"/>
    <cellStyle name="40% - Accent3 4 6 4 2 2" xfId="28953"/>
    <cellStyle name="40% - Accent3 4 6 4 2 3" xfId="28954"/>
    <cellStyle name="40% - Accent3 4 6 4 3" xfId="28955"/>
    <cellStyle name="40% - Accent3 4 6 4 3 2" xfId="28956"/>
    <cellStyle name="40% - Accent3 4 6 4 4" xfId="28957"/>
    <cellStyle name="40% - Accent3 4 6 4 5" xfId="28958"/>
    <cellStyle name="40% - Accent3 4 6 5" xfId="28959"/>
    <cellStyle name="40% - Accent3 4 6 5 2" xfId="28960"/>
    <cellStyle name="40% - Accent3 4 6 5 3" xfId="28961"/>
    <cellStyle name="40% - Accent3 4 6 6" xfId="28962"/>
    <cellStyle name="40% - Accent3 4 6 6 2" xfId="28963"/>
    <cellStyle name="40% - Accent3 4 6 6 3" xfId="28964"/>
    <cellStyle name="40% - Accent3 4 6 7" xfId="28965"/>
    <cellStyle name="40% - Accent3 4 6 7 2" xfId="28966"/>
    <cellStyle name="40% - Accent3 4 6 8" xfId="28967"/>
    <cellStyle name="40% - Accent3 4 6 9" xfId="28968"/>
    <cellStyle name="40% - Accent3 4 7" xfId="2452"/>
    <cellStyle name="40% - Accent3 4 7 2" xfId="28969"/>
    <cellStyle name="40% - Accent3 4 7 2 2" xfId="28970"/>
    <cellStyle name="40% - Accent3 4 7 2 2 2" xfId="28971"/>
    <cellStyle name="40% - Accent3 4 7 2 2 3" xfId="28972"/>
    <cellStyle name="40% - Accent3 4 7 2 3" xfId="28973"/>
    <cellStyle name="40% - Accent3 4 7 2 3 2" xfId="28974"/>
    <cellStyle name="40% - Accent3 4 7 2 3 3" xfId="28975"/>
    <cellStyle name="40% - Accent3 4 7 2 4" xfId="28976"/>
    <cellStyle name="40% - Accent3 4 7 2 4 2" xfId="28977"/>
    <cellStyle name="40% - Accent3 4 7 2 5" xfId="28978"/>
    <cellStyle name="40% - Accent3 4 7 2 6" xfId="28979"/>
    <cellStyle name="40% - Accent3 4 7 3" xfId="28980"/>
    <cellStyle name="40% - Accent3 4 7 3 2" xfId="28981"/>
    <cellStyle name="40% - Accent3 4 7 3 2 2" xfId="28982"/>
    <cellStyle name="40% - Accent3 4 7 3 2 3" xfId="28983"/>
    <cellStyle name="40% - Accent3 4 7 3 3" xfId="28984"/>
    <cellStyle name="40% - Accent3 4 7 3 3 2" xfId="28985"/>
    <cellStyle name="40% - Accent3 4 7 3 3 3" xfId="28986"/>
    <cellStyle name="40% - Accent3 4 7 3 4" xfId="28987"/>
    <cellStyle name="40% - Accent3 4 7 3 4 2" xfId="28988"/>
    <cellStyle name="40% - Accent3 4 7 3 5" xfId="28989"/>
    <cellStyle name="40% - Accent3 4 7 3 6" xfId="28990"/>
    <cellStyle name="40% - Accent3 4 7 4" xfId="28991"/>
    <cellStyle name="40% - Accent3 4 7 4 2" xfId="28992"/>
    <cellStyle name="40% - Accent3 4 7 4 2 2" xfId="28993"/>
    <cellStyle name="40% - Accent3 4 7 4 2 3" xfId="28994"/>
    <cellStyle name="40% - Accent3 4 7 4 3" xfId="28995"/>
    <cellStyle name="40% - Accent3 4 7 4 3 2" xfId="28996"/>
    <cellStyle name="40% - Accent3 4 7 4 4" xfId="28997"/>
    <cellStyle name="40% - Accent3 4 7 4 5" xfId="28998"/>
    <cellStyle name="40% - Accent3 4 7 5" xfId="28999"/>
    <cellStyle name="40% - Accent3 4 7 5 2" xfId="29000"/>
    <cellStyle name="40% - Accent3 4 7 5 3" xfId="29001"/>
    <cellStyle name="40% - Accent3 4 7 6" xfId="29002"/>
    <cellStyle name="40% - Accent3 4 7 6 2" xfId="29003"/>
    <cellStyle name="40% - Accent3 4 7 6 3" xfId="29004"/>
    <cellStyle name="40% - Accent3 4 7 7" xfId="29005"/>
    <cellStyle name="40% - Accent3 4 7 7 2" xfId="29006"/>
    <cellStyle name="40% - Accent3 4 7 8" xfId="29007"/>
    <cellStyle name="40% - Accent3 4 7 9" xfId="29008"/>
    <cellStyle name="40% - Accent3 4 8" xfId="29009"/>
    <cellStyle name="40% - Accent3 4 8 2" xfId="29010"/>
    <cellStyle name="40% - Accent3 4 8 2 2" xfId="29011"/>
    <cellStyle name="40% - Accent3 4 8 2 3" xfId="29012"/>
    <cellStyle name="40% - Accent3 4 8 3" xfId="29013"/>
    <cellStyle name="40% - Accent3 4 8 3 2" xfId="29014"/>
    <cellStyle name="40% - Accent3 4 8 3 3" xfId="29015"/>
    <cellStyle name="40% - Accent3 4 8 4" xfId="29016"/>
    <cellStyle name="40% - Accent3 4 8 4 2" xfId="29017"/>
    <cellStyle name="40% - Accent3 4 8 5" xfId="29018"/>
    <cellStyle name="40% - Accent3 4 8 6" xfId="29019"/>
    <cellStyle name="40% - Accent3 4 9" xfId="29020"/>
    <cellStyle name="40% - Accent3 4 9 2" xfId="29021"/>
    <cellStyle name="40% - Accent3 4 9 2 2" xfId="29022"/>
    <cellStyle name="40% - Accent3 4 9 2 3" xfId="29023"/>
    <cellStyle name="40% - Accent3 4 9 3" xfId="29024"/>
    <cellStyle name="40% - Accent3 4 9 3 2" xfId="29025"/>
    <cellStyle name="40% - Accent3 4 9 3 3" xfId="29026"/>
    <cellStyle name="40% - Accent3 4 9 4" xfId="29027"/>
    <cellStyle name="40% - Accent3 4 9 4 2" xfId="29028"/>
    <cellStyle name="40% - Accent3 4 9 5" xfId="29029"/>
    <cellStyle name="40% - Accent3 4 9 6" xfId="2903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" xfId="61999" builtinId="43" customBuiltin="1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674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675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676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677"/>
    <cellStyle name="40% - Accent4 4 2 2 2 2 10" xfId="29072"/>
    <cellStyle name="40% - Accent4 4 2 2 2 2 2" xfId="2678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679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680"/>
    <cellStyle name="40% - Accent4 4 2 2 3 10" xfId="29269"/>
    <cellStyle name="40% - Accent4 4 2 2 3 2" xfId="2681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682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683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684"/>
    <cellStyle name="40% - Accent4 4 2 3 2 10" xfId="29467"/>
    <cellStyle name="40% - Accent4 4 2 3 2 2" xfId="2685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686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687"/>
    <cellStyle name="40% - Accent4 4 2 4 10" xfId="29664"/>
    <cellStyle name="40% - Accent4 4 2 4 2" xfId="2688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689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2690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691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692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693"/>
    <cellStyle name="40% - Accent4 4 3 2 2 10" xfId="29866"/>
    <cellStyle name="40% - Accent4 4 3 2 2 2" xfId="2694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695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696"/>
    <cellStyle name="40% - Accent4 4 3 3 10" xfId="30063"/>
    <cellStyle name="40% - Accent4 4 3 3 2" xfId="2697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698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2699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700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701"/>
    <cellStyle name="40% - Accent4 4 4 2 10" xfId="30260"/>
    <cellStyle name="40% - Accent4 4 4 2 2" xfId="2702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703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704"/>
    <cellStyle name="40% - Accent4 4 5 10" xfId="30457"/>
    <cellStyle name="40% - Accent4 4 5 2" xfId="2705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706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2707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" xfId="62003" builtinId="47" customBuiltin="1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39"/>
    <cellStyle name="40% - Accent5 4 10 2" xfId="30640"/>
    <cellStyle name="40% - Accent5 4 10 2 2" xfId="30641"/>
    <cellStyle name="40% - Accent5 4 10 2 3" xfId="30642"/>
    <cellStyle name="40% - Accent5 4 10 3" xfId="30643"/>
    <cellStyle name="40% - Accent5 4 10 3 2" xfId="30644"/>
    <cellStyle name="40% - Accent5 4 10 4" xfId="30645"/>
    <cellStyle name="40% - Accent5 4 10 5" xfId="30646"/>
    <cellStyle name="40% - Accent5 4 11" xfId="30647"/>
    <cellStyle name="40% - Accent5 4 11 2" xfId="30648"/>
    <cellStyle name="40% - Accent5 4 11 3" xfId="30649"/>
    <cellStyle name="40% - Accent5 4 12" xfId="30650"/>
    <cellStyle name="40% - Accent5 4 12 2" xfId="30651"/>
    <cellStyle name="40% - Accent5 4 12 3" xfId="30652"/>
    <cellStyle name="40% - Accent5 4 13" xfId="30653"/>
    <cellStyle name="40% - Accent5 4 13 2" xfId="30654"/>
    <cellStyle name="40% - Accent5 4 14" xfId="30655"/>
    <cellStyle name="40% - Accent5 4 15" xfId="30656"/>
    <cellStyle name="40% - Accent5 4 16" xfId="30657"/>
    <cellStyle name="40% - Accent5 4 2" xfId="2929"/>
    <cellStyle name="40% - Accent5 4 2 10" xfId="30658"/>
    <cellStyle name="40% - Accent5 4 2 10 2" xfId="30659"/>
    <cellStyle name="40% - Accent5 4 2 10 3" xfId="30660"/>
    <cellStyle name="40% - Accent5 4 2 11" xfId="30661"/>
    <cellStyle name="40% - Accent5 4 2 11 2" xfId="30662"/>
    <cellStyle name="40% - Accent5 4 2 11 3" xfId="30663"/>
    <cellStyle name="40% - Accent5 4 2 12" xfId="30664"/>
    <cellStyle name="40% - Accent5 4 2 12 2" xfId="30665"/>
    <cellStyle name="40% - Accent5 4 2 13" xfId="30666"/>
    <cellStyle name="40% - Accent5 4 2 14" xfId="30667"/>
    <cellStyle name="40% - Accent5 4 2 15" xfId="30668"/>
    <cellStyle name="40% - Accent5 4 2 2" xfId="2930"/>
    <cellStyle name="40% - Accent5 4 2 2 10" xfId="30669"/>
    <cellStyle name="40% - Accent5 4 2 2 10 2" xfId="30670"/>
    <cellStyle name="40% - Accent5 4 2 2 10 3" xfId="30671"/>
    <cellStyle name="40% - Accent5 4 2 2 11" xfId="30672"/>
    <cellStyle name="40% - Accent5 4 2 2 11 2" xfId="30673"/>
    <cellStyle name="40% - Accent5 4 2 2 12" xfId="30674"/>
    <cellStyle name="40% - Accent5 4 2 2 13" xfId="30675"/>
    <cellStyle name="40% - Accent5 4 2 2 2" xfId="2931"/>
    <cellStyle name="40% - Accent5 4 2 2 2 10" xfId="30676"/>
    <cellStyle name="40% - Accent5 4 2 2 2 10 2" xfId="30677"/>
    <cellStyle name="40% - Accent5 4 2 2 2 11" xfId="30678"/>
    <cellStyle name="40% - Accent5 4 2 2 2 12" xfId="30679"/>
    <cellStyle name="40% - Accent5 4 2 2 2 2" xfId="2932"/>
    <cellStyle name="40% - Accent5 4 2 2 2 2 10" xfId="30680"/>
    <cellStyle name="40% - Accent5 4 2 2 2 2 2" xfId="2933"/>
    <cellStyle name="40% - Accent5 4 2 2 2 2 2 2" xfId="30681"/>
    <cellStyle name="40% - Accent5 4 2 2 2 2 2 2 2" xfId="30682"/>
    <cellStyle name="40% - Accent5 4 2 2 2 2 2 2 2 2" xfId="30683"/>
    <cellStyle name="40% - Accent5 4 2 2 2 2 2 2 2 3" xfId="30684"/>
    <cellStyle name="40% - Accent5 4 2 2 2 2 2 2 3" xfId="30685"/>
    <cellStyle name="40% - Accent5 4 2 2 2 2 2 2 3 2" xfId="30686"/>
    <cellStyle name="40% - Accent5 4 2 2 2 2 2 2 3 3" xfId="30687"/>
    <cellStyle name="40% - Accent5 4 2 2 2 2 2 2 4" xfId="30688"/>
    <cellStyle name="40% - Accent5 4 2 2 2 2 2 2 4 2" xfId="30689"/>
    <cellStyle name="40% - Accent5 4 2 2 2 2 2 2 5" xfId="30690"/>
    <cellStyle name="40% - Accent5 4 2 2 2 2 2 2 6" xfId="30691"/>
    <cellStyle name="40% - Accent5 4 2 2 2 2 2 3" xfId="30692"/>
    <cellStyle name="40% - Accent5 4 2 2 2 2 2 3 2" xfId="30693"/>
    <cellStyle name="40% - Accent5 4 2 2 2 2 2 3 2 2" xfId="30694"/>
    <cellStyle name="40% - Accent5 4 2 2 2 2 2 3 2 3" xfId="30695"/>
    <cellStyle name="40% - Accent5 4 2 2 2 2 2 3 3" xfId="30696"/>
    <cellStyle name="40% - Accent5 4 2 2 2 2 2 3 3 2" xfId="30697"/>
    <cellStyle name="40% - Accent5 4 2 2 2 2 2 3 3 3" xfId="30698"/>
    <cellStyle name="40% - Accent5 4 2 2 2 2 2 3 4" xfId="30699"/>
    <cellStyle name="40% - Accent5 4 2 2 2 2 2 3 4 2" xfId="30700"/>
    <cellStyle name="40% - Accent5 4 2 2 2 2 2 3 5" xfId="30701"/>
    <cellStyle name="40% - Accent5 4 2 2 2 2 2 3 6" xfId="30702"/>
    <cellStyle name="40% - Accent5 4 2 2 2 2 2 4" xfId="30703"/>
    <cellStyle name="40% - Accent5 4 2 2 2 2 2 4 2" xfId="30704"/>
    <cellStyle name="40% - Accent5 4 2 2 2 2 2 4 2 2" xfId="30705"/>
    <cellStyle name="40% - Accent5 4 2 2 2 2 2 4 2 3" xfId="30706"/>
    <cellStyle name="40% - Accent5 4 2 2 2 2 2 4 3" xfId="30707"/>
    <cellStyle name="40% - Accent5 4 2 2 2 2 2 4 3 2" xfId="30708"/>
    <cellStyle name="40% - Accent5 4 2 2 2 2 2 4 4" xfId="30709"/>
    <cellStyle name="40% - Accent5 4 2 2 2 2 2 4 5" xfId="30710"/>
    <cellStyle name="40% - Accent5 4 2 2 2 2 2 5" xfId="30711"/>
    <cellStyle name="40% - Accent5 4 2 2 2 2 2 5 2" xfId="30712"/>
    <cellStyle name="40% - Accent5 4 2 2 2 2 2 5 3" xfId="30713"/>
    <cellStyle name="40% - Accent5 4 2 2 2 2 2 6" xfId="30714"/>
    <cellStyle name="40% - Accent5 4 2 2 2 2 2 6 2" xfId="30715"/>
    <cellStyle name="40% - Accent5 4 2 2 2 2 2 6 3" xfId="30716"/>
    <cellStyle name="40% - Accent5 4 2 2 2 2 2 7" xfId="30717"/>
    <cellStyle name="40% - Accent5 4 2 2 2 2 2 7 2" xfId="30718"/>
    <cellStyle name="40% - Accent5 4 2 2 2 2 2 8" xfId="30719"/>
    <cellStyle name="40% - Accent5 4 2 2 2 2 2 9" xfId="30720"/>
    <cellStyle name="40% - Accent5 4 2 2 2 2 3" xfId="30721"/>
    <cellStyle name="40% - Accent5 4 2 2 2 2 3 2" xfId="30722"/>
    <cellStyle name="40% - Accent5 4 2 2 2 2 3 2 2" xfId="30723"/>
    <cellStyle name="40% - Accent5 4 2 2 2 2 3 2 3" xfId="30724"/>
    <cellStyle name="40% - Accent5 4 2 2 2 2 3 3" xfId="30725"/>
    <cellStyle name="40% - Accent5 4 2 2 2 2 3 3 2" xfId="30726"/>
    <cellStyle name="40% - Accent5 4 2 2 2 2 3 3 3" xfId="30727"/>
    <cellStyle name="40% - Accent5 4 2 2 2 2 3 4" xfId="30728"/>
    <cellStyle name="40% - Accent5 4 2 2 2 2 3 4 2" xfId="30729"/>
    <cellStyle name="40% - Accent5 4 2 2 2 2 3 5" xfId="30730"/>
    <cellStyle name="40% - Accent5 4 2 2 2 2 3 6" xfId="30731"/>
    <cellStyle name="40% - Accent5 4 2 2 2 2 4" xfId="30732"/>
    <cellStyle name="40% - Accent5 4 2 2 2 2 4 2" xfId="30733"/>
    <cellStyle name="40% - Accent5 4 2 2 2 2 4 2 2" xfId="30734"/>
    <cellStyle name="40% - Accent5 4 2 2 2 2 4 2 3" xfId="30735"/>
    <cellStyle name="40% - Accent5 4 2 2 2 2 4 3" xfId="30736"/>
    <cellStyle name="40% - Accent5 4 2 2 2 2 4 3 2" xfId="30737"/>
    <cellStyle name="40% - Accent5 4 2 2 2 2 4 3 3" xfId="30738"/>
    <cellStyle name="40% - Accent5 4 2 2 2 2 4 4" xfId="30739"/>
    <cellStyle name="40% - Accent5 4 2 2 2 2 4 4 2" xfId="30740"/>
    <cellStyle name="40% - Accent5 4 2 2 2 2 4 5" xfId="30741"/>
    <cellStyle name="40% - Accent5 4 2 2 2 2 4 6" xfId="30742"/>
    <cellStyle name="40% - Accent5 4 2 2 2 2 5" xfId="30743"/>
    <cellStyle name="40% - Accent5 4 2 2 2 2 5 2" xfId="30744"/>
    <cellStyle name="40% - Accent5 4 2 2 2 2 5 2 2" xfId="30745"/>
    <cellStyle name="40% - Accent5 4 2 2 2 2 5 2 3" xfId="30746"/>
    <cellStyle name="40% - Accent5 4 2 2 2 2 5 3" xfId="30747"/>
    <cellStyle name="40% - Accent5 4 2 2 2 2 5 3 2" xfId="30748"/>
    <cellStyle name="40% - Accent5 4 2 2 2 2 5 4" xfId="30749"/>
    <cellStyle name="40% - Accent5 4 2 2 2 2 5 5" xfId="30750"/>
    <cellStyle name="40% - Accent5 4 2 2 2 2 6" xfId="30751"/>
    <cellStyle name="40% - Accent5 4 2 2 2 2 6 2" xfId="30752"/>
    <cellStyle name="40% - Accent5 4 2 2 2 2 6 3" xfId="30753"/>
    <cellStyle name="40% - Accent5 4 2 2 2 2 7" xfId="30754"/>
    <cellStyle name="40% - Accent5 4 2 2 2 2 7 2" xfId="30755"/>
    <cellStyle name="40% - Accent5 4 2 2 2 2 7 3" xfId="30756"/>
    <cellStyle name="40% - Accent5 4 2 2 2 2 8" xfId="30757"/>
    <cellStyle name="40% - Accent5 4 2 2 2 2 8 2" xfId="30758"/>
    <cellStyle name="40% - Accent5 4 2 2 2 2 9" xfId="30759"/>
    <cellStyle name="40% - Accent5 4 2 2 2 3" xfId="2934"/>
    <cellStyle name="40% - Accent5 4 2 2 2 3 2" xfId="30760"/>
    <cellStyle name="40% - Accent5 4 2 2 2 3 2 2" xfId="30761"/>
    <cellStyle name="40% - Accent5 4 2 2 2 3 2 2 2" xfId="30762"/>
    <cellStyle name="40% - Accent5 4 2 2 2 3 2 2 3" xfId="30763"/>
    <cellStyle name="40% - Accent5 4 2 2 2 3 2 3" xfId="30764"/>
    <cellStyle name="40% - Accent5 4 2 2 2 3 2 3 2" xfId="30765"/>
    <cellStyle name="40% - Accent5 4 2 2 2 3 2 3 3" xfId="30766"/>
    <cellStyle name="40% - Accent5 4 2 2 2 3 2 4" xfId="30767"/>
    <cellStyle name="40% - Accent5 4 2 2 2 3 2 4 2" xfId="30768"/>
    <cellStyle name="40% - Accent5 4 2 2 2 3 2 5" xfId="30769"/>
    <cellStyle name="40% - Accent5 4 2 2 2 3 2 6" xfId="30770"/>
    <cellStyle name="40% - Accent5 4 2 2 2 3 3" xfId="30771"/>
    <cellStyle name="40% - Accent5 4 2 2 2 3 3 2" xfId="30772"/>
    <cellStyle name="40% - Accent5 4 2 2 2 3 3 2 2" xfId="30773"/>
    <cellStyle name="40% - Accent5 4 2 2 2 3 3 2 3" xfId="30774"/>
    <cellStyle name="40% - Accent5 4 2 2 2 3 3 3" xfId="30775"/>
    <cellStyle name="40% - Accent5 4 2 2 2 3 3 3 2" xfId="30776"/>
    <cellStyle name="40% - Accent5 4 2 2 2 3 3 3 3" xfId="30777"/>
    <cellStyle name="40% - Accent5 4 2 2 2 3 3 4" xfId="30778"/>
    <cellStyle name="40% - Accent5 4 2 2 2 3 3 4 2" xfId="30779"/>
    <cellStyle name="40% - Accent5 4 2 2 2 3 3 5" xfId="30780"/>
    <cellStyle name="40% - Accent5 4 2 2 2 3 3 6" xfId="30781"/>
    <cellStyle name="40% - Accent5 4 2 2 2 3 4" xfId="30782"/>
    <cellStyle name="40% - Accent5 4 2 2 2 3 4 2" xfId="30783"/>
    <cellStyle name="40% - Accent5 4 2 2 2 3 4 2 2" xfId="30784"/>
    <cellStyle name="40% - Accent5 4 2 2 2 3 4 2 3" xfId="30785"/>
    <cellStyle name="40% - Accent5 4 2 2 2 3 4 3" xfId="30786"/>
    <cellStyle name="40% - Accent5 4 2 2 2 3 4 3 2" xfId="30787"/>
    <cellStyle name="40% - Accent5 4 2 2 2 3 4 4" xfId="30788"/>
    <cellStyle name="40% - Accent5 4 2 2 2 3 4 5" xfId="30789"/>
    <cellStyle name="40% - Accent5 4 2 2 2 3 5" xfId="30790"/>
    <cellStyle name="40% - Accent5 4 2 2 2 3 5 2" xfId="30791"/>
    <cellStyle name="40% - Accent5 4 2 2 2 3 5 3" xfId="30792"/>
    <cellStyle name="40% - Accent5 4 2 2 2 3 6" xfId="30793"/>
    <cellStyle name="40% - Accent5 4 2 2 2 3 6 2" xfId="30794"/>
    <cellStyle name="40% - Accent5 4 2 2 2 3 6 3" xfId="30795"/>
    <cellStyle name="40% - Accent5 4 2 2 2 3 7" xfId="30796"/>
    <cellStyle name="40% - Accent5 4 2 2 2 3 7 2" xfId="30797"/>
    <cellStyle name="40% - Accent5 4 2 2 2 3 8" xfId="30798"/>
    <cellStyle name="40% - Accent5 4 2 2 2 3 9" xfId="30799"/>
    <cellStyle name="40% - Accent5 4 2 2 2 4" xfId="30800"/>
    <cellStyle name="40% - Accent5 4 2 2 2 4 2" xfId="30801"/>
    <cellStyle name="40% - Accent5 4 2 2 2 4 2 2" xfId="30802"/>
    <cellStyle name="40% - Accent5 4 2 2 2 4 2 2 2" xfId="30803"/>
    <cellStyle name="40% - Accent5 4 2 2 2 4 2 2 3" xfId="30804"/>
    <cellStyle name="40% - Accent5 4 2 2 2 4 2 3" xfId="30805"/>
    <cellStyle name="40% - Accent5 4 2 2 2 4 2 3 2" xfId="30806"/>
    <cellStyle name="40% - Accent5 4 2 2 2 4 2 3 3" xfId="30807"/>
    <cellStyle name="40% - Accent5 4 2 2 2 4 2 4" xfId="30808"/>
    <cellStyle name="40% - Accent5 4 2 2 2 4 2 4 2" xfId="30809"/>
    <cellStyle name="40% - Accent5 4 2 2 2 4 2 5" xfId="30810"/>
    <cellStyle name="40% - Accent5 4 2 2 2 4 2 6" xfId="30811"/>
    <cellStyle name="40% - Accent5 4 2 2 2 4 3" xfId="30812"/>
    <cellStyle name="40% - Accent5 4 2 2 2 4 3 2" xfId="30813"/>
    <cellStyle name="40% - Accent5 4 2 2 2 4 3 2 2" xfId="30814"/>
    <cellStyle name="40% - Accent5 4 2 2 2 4 3 2 3" xfId="30815"/>
    <cellStyle name="40% - Accent5 4 2 2 2 4 3 3" xfId="30816"/>
    <cellStyle name="40% - Accent5 4 2 2 2 4 3 3 2" xfId="30817"/>
    <cellStyle name="40% - Accent5 4 2 2 2 4 3 3 3" xfId="30818"/>
    <cellStyle name="40% - Accent5 4 2 2 2 4 3 4" xfId="30819"/>
    <cellStyle name="40% - Accent5 4 2 2 2 4 3 4 2" xfId="30820"/>
    <cellStyle name="40% - Accent5 4 2 2 2 4 3 5" xfId="30821"/>
    <cellStyle name="40% - Accent5 4 2 2 2 4 3 6" xfId="30822"/>
    <cellStyle name="40% - Accent5 4 2 2 2 4 4" xfId="30823"/>
    <cellStyle name="40% - Accent5 4 2 2 2 4 4 2" xfId="30824"/>
    <cellStyle name="40% - Accent5 4 2 2 2 4 4 2 2" xfId="30825"/>
    <cellStyle name="40% - Accent5 4 2 2 2 4 4 2 3" xfId="30826"/>
    <cellStyle name="40% - Accent5 4 2 2 2 4 4 3" xfId="30827"/>
    <cellStyle name="40% - Accent5 4 2 2 2 4 4 3 2" xfId="30828"/>
    <cellStyle name="40% - Accent5 4 2 2 2 4 4 4" xfId="30829"/>
    <cellStyle name="40% - Accent5 4 2 2 2 4 4 5" xfId="30830"/>
    <cellStyle name="40% - Accent5 4 2 2 2 4 5" xfId="30831"/>
    <cellStyle name="40% - Accent5 4 2 2 2 4 5 2" xfId="30832"/>
    <cellStyle name="40% - Accent5 4 2 2 2 4 5 3" xfId="30833"/>
    <cellStyle name="40% - Accent5 4 2 2 2 4 6" xfId="30834"/>
    <cellStyle name="40% - Accent5 4 2 2 2 4 6 2" xfId="30835"/>
    <cellStyle name="40% - Accent5 4 2 2 2 4 6 3" xfId="30836"/>
    <cellStyle name="40% - Accent5 4 2 2 2 4 7" xfId="30837"/>
    <cellStyle name="40% - Accent5 4 2 2 2 4 7 2" xfId="30838"/>
    <cellStyle name="40% - Accent5 4 2 2 2 4 8" xfId="30839"/>
    <cellStyle name="40% - Accent5 4 2 2 2 4 9" xfId="30840"/>
    <cellStyle name="40% - Accent5 4 2 2 2 5" xfId="30841"/>
    <cellStyle name="40% - Accent5 4 2 2 2 5 2" xfId="30842"/>
    <cellStyle name="40% - Accent5 4 2 2 2 5 2 2" xfId="30843"/>
    <cellStyle name="40% - Accent5 4 2 2 2 5 2 3" xfId="30844"/>
    <cellStyle name="40% - Accent5 4 2 2 2 5 3" xfId="30845"/>
    <cellStyle name="40% - Accent5 4 2 2 2 5 3 2" xfId="30846"/>
    <cellStyle name="40% - Accent5 4 2 2 2 5 3 3" xfId="30847"/>
    <cellStyle name="40% - Accent5 4 2 2 2 5 4" xfId="30848"/>
    <cellStyle name="40% - Accent5 4 2 2 2 5 4 2" xfId="30849"/>
    <cellStyle name="40% - Accent5 4 2 2 2 5 5" xfId="30850"/>
    <cellStyle name="40% - Accent5 4 2 2 2 5 6" xfId="30851"/>
    <cellStyle name="40% - Accent5 4 2 2 2 6" xfId="30852"/>
    <cellStyle name="40% - Accent5 4 2 2 2 6 2" xfId="30853"/>
    <cellStyle name="40% - Accent5 4 2 2 2 6 2 2" xfId="30854"/>
    <cellStyle name="40% - Accent5 4 2 2 2 6 2 3" xfId="30855"/>
    <cellStyle name="40% - Accent5 4 2 2 2 6 3" xfId="30856"/>
    <cellStyle name="40% - Accent5 4 2 2 2 6 3 2" xfId="30857"/>
    <cellStyle name="40% - Accent5 4 2 2 2 6 3 3" xfId="30858"/>
    <cellStyle name="40% - Accent5 4 2 2 2 6 4" xfId="30859"/>
    <cellStyle name="40% - Accent5 4 2 2 2 6 4 2" xfId="30860"/>
    <cellStyle name="40% - Accent5 4 2 2 2 6 5" xfId="30861"/>
    <cellStyle name="40% - Accent5 4 2 2 2 6 6" xfId="30862"/>
    <cellStyle name="40% - Accent5 4 2 2 2 7" xfId="30863"/>
    <cellStyle name="40% - Accent5 4 2 2 2 7 2" xfId="30864"/>
    <cellStyle name="40% - Accent5 4 2 2 2 7 2 2" xfId="30865"/>
    <cellStyle name="40% - Accent5 4 2 2 2 7 2 3" xfId="30866"/>
    <cellStyle name="40% - Accent5 4 2 2 2 7 3" xfId="30867"/>
    <cellStyle name="40% - Accent5 4 2 2 2 7 3 2" xfId="30868"/>
    <cellStyle name="40% - Accent5 4 2 2 2 7 4" xfId="30869"/>
    <cellStyle name="40% - Accent5 4 2 2 2 7 5" xfId="30870"/>
    <cellStyle name="40% - Accent5 4 2 2 2 8" xfId="30871"/>
    <cellStyle name="40% - Accent5 4 2 2 2 8 2" xfId="30872"/>
    <cellStyle name="40% - Accent5 4 2 2 2 8 3" xfId="30873"/>
    <cellStyle name="40% - Accent5 4 2 2 2 9" xfId="30874"/>
    <cellStyle name="40% - Accent5 4 2 2 2 9 2" xfId="30875"/>
    <cellStyle name="40% - Accent5 4 2 2 2 9 3" xfId="30876"/>
    <cellStyle name="40% - Accent5 4 2 2 3" xfId="2935"/>
    <cellStyle name="40% - Accent5 4 2 2 3 10" xfId="30877"/>
    <cellStyle name="40% - Accent5 4 2 2 3 2" xfId="2936"/>
    <cellStyle name="40% - Accent5 4 2 2 3 2 2" xfId="30878"/>
    <cellStyle name="40% - Accent5 4 2 2 3 2 2 2" xfId="30879"/>
    <cellStyle name="40% - Accent5 4 2 2 3 2 2 2 2" xfId="30880"/>
    <cellStyle name="40% - Accent5 4 2 2 3 2 2 2 3" xfId="30881"/>
    <cellStyle name="40% - Accent5 4 2 2 3 2 2 3" xfId="30882"/>
    <cellStyle name="40% - Accent5 4 2 2 3 2 2 3 2" xfId="30883"/>
    <cellStyle name="40% - Accent5 4 2 2 3 2 2 3 3" xfId="30884"/>
    <cellStyle name="40% - Accent5 4 2 2 3 2 2 4" xfId="30885"/>
    <cellStyle name="40% - Accent5 4 2 2 3 2 2 4 2" xfId="30886"/>
    <cellStyle name="40% - Accent5 4 2 2 3 2 2 5" xfId="30887"/>
    <cellStyle name="40% - Accent5 4 2 2 3 2 2 6" xfId="30888"/>
    <cellStyle name="40% - Accent5 4 2 2 3 2 3" xfId="30889"/>
    <cellStyle name="40% - Accent5 4 2 2 3 2 3 2" xfId="30890"/>
    <cellStyle name="40% - Accent5 4 2 2 3 2 3 2 2" xfId="30891"/>
    <cellStyle name="40% - Accent5 4 2 2 3 2 3 2 3" xfId="30892"/>
    <cellStyle name="40% - Accent5 4 2 2 3 2 3 3" xfId="30893"/>
    <cellStyle name="40% - Accent5 4 2 2 3 2 3 3 2" xfId="30894"/>
    <cellStyle name="40% - Accent5 4 2 2 3 2 3 3 3" xfId="30895"/>
    <cellStyle name="40% - Accent5 4 2 2 3 2 3 4" xfId="30896"/>
    <cellStyle name="40% - Accent5 4 2 2 3 2 3 4 2" xfId="30897"/>
    <cellStyle name="40% - Accent5 4 2 2 3 2 3 5" xfId="30898"/>
    <cellStyle name="40% - Accent5 4 2 2 3 2 3 6" xfId="30899"/>
    <cellStyle name="40% - Accent5 4 2 2 3 2 4" xfId="30900"/>
    <cellStyle name="40% - Accent5 4 2 2 3 2 4 2" xfId="30901"/>
    <cellStyle name="40% - Accent5 4 2 2 3 2 4 2 2" xfId="30902"/>
    <cellStyle name="40% - Accent5 4 2 2 3 2 4 2 3" xfId="30903"/>
    <cellStyle name="40% - Accent5 4 2 2 3 2 4 3" xfId="30904"/>
    <cellStyle name="40% - Accent5 4 2 2 3 2 4 3 2" xfId="30905"/>
    <cellStyle name="40% - Accent5 4 2 2 3 2 4 4" xfId="30906"/>
    <cellStyle name="40% - Accent5 4 2 2 3 2 4 5" xfId="30907"/>
    <cellStyle name="40% - Accent5 4 2 2 3 2 5" xfId="30908"/>
    <cellStyle name="40% - Accent5 4 2 2 3 2 5 2" xfId="30909"/>
    <cellStyle name="40% - Accent5 4 2 2 3 2 5 3" xfId="30910"/>
    <cellStyle name="40% - Accent5 4 2 2 3 2 6" xfId="30911"/>
    <cellStyle name="40% - Accent5 4 2 2 3 2 6 2" xfId="30912"/>
    <cellStyle name="40% - Accent5 4 2 2 3 2 6 3" xfId="30913"/>
    <cellStyle name="40% - Accent5 4 2 2 3 2 7" xfId="30914"/>
    <cellStyle name="40% - Accent5 4 2 2 3 2 7 2" xfId="30915"/>
    <cellStyle name="40% - Accent5 4 2 2 3 2 8" xfId="30916"/>
    <cellStyle name="40% - Accent5 4 2 2 3 2 9" xfId="30917"/>
    <cellStyle name="40% - Accent5 4 2 2 3 3" xfId="30918"/>
    <cellStyle name="40% - Accent5 4 2 2 3 3 2" xfId="30919"/>
    <cellStyle name="40% - Accent5 4 2 2 3 3 2 2" xfId="30920"/>
    <cellStyle name="40% - Accent5 4 2 2 3 3 2 3" xfId="30921"/>
    <cellStyle name="40% - Accent5 4 2 2 3 3 3" xfId="30922"/>
    <cellStyle name="40% - Accent5 4 2 2 3 3 3 2" xfId="30923"/>
    <cellStyle name="40% - Accent5 4 2 2 3 3 3 3" xfId="30924"/>
    <cellStyle name="40% - Accent5 4 2 2 3 3 4" xfId="30925"/>
    <cellStyle name="40% - Accent5 4 2 2 3 3 4 2" xfId="30926"/>
    <cellStyle name="40% - Accent5 4 2 2 3 3 5" xfId="30927"/>
    <cellStyle name="40% - Accent5 4 2 2 3 3 6" xfId="30928"/>
    <cellStyle name="40% - Accent5 4 2 2 3 4" xfId="30929"/>
    <cellStyle name="40% - Accent5 4 2 2 3 4 2" xfId="30930"/>
    <cellStyle name="40% - Accent5 4 2 2 3 4 2 2" xfId="30931"/>
    <cellStyle name="40% - Accent5 4 2 2 3 4 2 3" xfId="30932"/>
    <cellStyle name="40% - Accent5 4 2 2 3 4 3" xfId="30933"/>
    <cellStyle name="40% - Accent5 4 2 2 3 4 3 2" xfId="30934"/>
    <cellStyle name="40% - Accent5 4 2 2 3 4 3 3" xfId="30935"/>
    <cellStyle name="40% - Accent5 4 2 2 3 4 4" xfId="30936"/>
    <cellStyle name="40% - Accent5 4 2 2 3 4 4 2" xfId="30937"/>
    <cellStyle name="40% - Accent5 4 2 2 3 4 5" xfId="30938"/>
    <cellStyle name="40% - Accent5 4 2 2 3 4 6" xfId="30939"/>
    <cellStyle name="40% - Accent5 4 2 2 3 5" xfId="30940"/>
    <cellStyle name="40% - Accent5 4 2 2 3 5 2" xfId="30941"/>
    <cellStyle name="40% - Accent5 4 2 2 3 5 2 2" xfId="30942"/>
    <cellStyle name="40% - Accent5 4 2 2 3 5 2 3" xfId="30943"/>
    <cellStyle name="40% - Accent5 4 2 2 3 5 3" xfId="30944"/>
    <cellStyle name="40% - Accent5 4 2 2 3 5 3 2" xfId="30945"/>
    <cellStyle name="40% - Accent5 4 2 2 3 5 4" xfId="30946"/>
    <cellStyle name="40% - Accent5 4 2 2 3 5 5" xfId="30947"/>
    <cellStyle name="40% - Accent5 4 2 2 3 6" xfId="30948"/>
    <cellStyle name="40% - Accent5 4 2 2 3 6 2" xfId="30949"/>
    <cellStyle name="40% - Accent5 4 2 2 3 6 3" xfId="30950"/>
    <cellStyle name="40% - Accent5 4 2 2 3 7" xfId="30951"/>
    <cellStyle name="40% - Accent5 4 2 2 3 7 2" xfId="30952"/>
    <cellStyle name="40% - Accent5 4 2 2 3 7 3" xfId="30953"/>
    <cellStyle name="40% - Accent5 4 2 2 3 8" xfId="30954"/>
    <cellStyle name="40% - Accent5 4 2 2 3 8 2" xfId="30955"/>
    <cellStyle name="40% - Accent5 4 2 2 3 9" xfId="30956"/>
    <cellStyle name="40% - Accent5 4 2 2 4" xfId="2937"/>
    <cellStyle name="40% - Accent5 4 2 2 4 2" xfId="30957"/>
    <cellStyle name="40% - Accent5 4 2 2 4 2 2" xfId="30958"/>
    <cellStyle name="40% - Accent5 4 2 2 4 2 2 2" xfId="30959"/>
    <cellStyle name="40% - Accent5 4 2 2 4 2 2 3" xfId="30960"/>
    <cellStyle name="40% - Accent5 4 2 2 4 2 3" xfId="30961"/>
    <cellStyle name="40% - Accent5 4 2 2 4 2 3 2" xfId="30962"/>
    <cellStyle name="40% - Accent5 4 2 2 4 2 3 3" xfId="30963"/>
    <cellStyle name="40% - Accent5 4 2 2 4 2 4" xfId="30964"/>
    <cellStyle name="40% - Accent5 4 2 2 4 2 4 2" xfId="30965"/>
    <cellStyle name="40% - Accent5 4 2 2 4 2 5" xfId="30966"/>
    <cellStyle name="40% - Accent5 4 2 2 4 2 6" xfId="30967"/>
    <cellStyle name="40% - Accent5 4 2 2 4 3" xfId="30968"/>
    <cellStyle name="40% - Accent5 4 2 2 4 3 2" xfId="30969"/>
    <cellStyle name="40% - Accent5 4 2 2 4 3 2 2" xfId="30970"/>
    <cellStyle name="40% - Accent5 4 2 2 4 3 2 3" xfId="30971"/>
    <cellStyle name="40% - Accent5 4 2 2 4 3 3" xfId="30972"/>
    <cellStyle name="40% - Accent5 4 2 2 4 3 3 2" xfId="30973"/>
    <cellStyle name="40% - Accent5 4 2 2 4 3 3 3" xfId="30974"/>
    <cellStyle name="40% - Accent5 4 2 2 4 3 4" xfId="30975"/>
    <cellStyle name="40% - Accent5 4 2 2 4 3 4 2" xfId="30976"/>
    <cellStyle name="40% - Accent5 4 2 2 4 3 5" xfId="30977"/>
    <cellStyle name="40% - Accent5 4 2 2 4 3 6" xfId="30978"/>
    <cellStyle name="40% - Accent5 4 2 2 4 4" xfId="30979"/>
    <cellStyle name="40% - Accent5 4 2 2 4 4 2" xfId="30980"/>
    <cellStyle name="40% - Accent5 4 2 2 4 4 2 2" xfId="30981"/>
    <cellStyle name="40% - Accent5 4 2 2 4 4 2 3" xfId="30982"/>
    <cellStyle name="40% - Accent5 4 2 2 4 4 3" xfId="30983"/>
    <cellStyle name="40% - Accent5 4 2 2 4 4 3 2" xfId="30984"/>
    <cellStyle name="40% - Accent5 4 2 2 4 4 4" xfId="30985"/>
    <cellStyle name="40% - Accent5 4 2 2 4 4 5" xfId="30986"/>
    <cellStyle name="40% - Accent5 4 2 2 4 5" xfId="30987"/>
    <cellStyle name="40% - Accent5 4 2 2 4 5 2" xfId="30988"/>
    <cellStyle name="40% - Accent5 4 2 2 4 5 3" xfId="30989"/>
    <cellStyle name="40% - Accent5 4 2 2 4 6" xfId="30990"/>
    <cellStyle name="40% - Accent5 4 2 2 4 6 2" xfId="30991"/>
    <cellStyle name="40% - Accent5 4 2 2 4 6 3" xfId="30992"/>
    <cellStyle name="40% - Accent5 4 2 2 4 7" xfId="30993"/>
    <cellStyle name="40% - Accent5 4 2 2 4 7 2" xfId="30994"/>
    <cellStyle name="40% - Accent5 4 2 2 4 8" xfId="30995"/>
    <cellStyle name="40% - Accent5 4 2 2 4 9" xfId="30996"/>
    <cellStyle name="40% - Accent5 4 2 2 5" xfId="30997"/>
    <cellStyle name="40% - Accent5 4 2 2 5 2" xfId="30998"/>
    <cellStyle name="40% - Accent5 4 2 2 5 2 2" xfId="30999"/>
    <cellStyle name="40% - Accent5 4 2 2 5 2 2 2" xfId="31000"/>
    <cellStyle name="40% - Accent5 4 2 2 5 2 2 3" xfId="31001"/>
    <cellStyle name="40% - Accent5 4 2 2 5 2 3" xfId="31002"/>
    <cellStyle name="40% - Accent5 4 2 2 5 2 3 2" xfId="31003"/>
    <cellStyle name="40% - Accent5 4 2 2 5 2 3 3" xfId="31004"/>
    <cellStyle name="40% - Accent5 4 2 2 5 2 4" xfId="31005"/>
    <cellStyle name="40% - Accent5 4 2 2 5 2 4 2" xfId="31006"/>
    <cellStyle name="40% - Accent5 4 2 2 5 2 5" xfId="31007"/>
    <cellStyle name="40% - Accent5 4 2 2 5 2 6" xfId="31008"/>
    <cellStyle name="40% - Accent5 4 2 2 5 3" xfId="31009"/>
    <cellStyle name="40% - Accent5 4 2 2 5 3 2" xfId="31010"/>
    <cellStyle name="40% - Accent5 4 2 2 5 3 2 2" xfId="31011"/>
    <cellStyle name="40% - Accent5 4 2 2 5 3 2 3" xfId="31012"/>
    <cellStyle name="40% - Accent5 4 2 2 5 3 3" xfId="31013"/>
    <cellStyle name="40% - Accent5 4 2 2 5 3 3 2" xfId="31014"/>
    <cellStyle name="40% - Accent5 4 2 2 5 3 3 3" xfId="31015"/>
    <cellStyle name="40% - Accent5 4 2 2 5 3 4" xfId="31016"/>
    <cellStyle name="40% - Accent5 4 2 2 5 3 4 2" xfId="31017"/>
    <cellStyle name="40% - Accent5 4 2 2 5 3 5" xfId="31018"/>
    <cellStyle name="40% - Accent5 4 2 2 5 3 6" xfId="31019"/>
    <cellStyle name="40% - Accent5 4 2 2 5 4" xfId="31020"/>
    <cellStyle name="40% - Accent5 4 2 2 5 4 2" xfId="31021"/>
    <cellStyle name="40% - Accent5 4 2 2 5 4 2 2" xfId="31022"/>
    <cellStyle name="40% - Accent5 4 2 2 5 4 2 3" xfId="31023"/>
    <cellStyle name="40% - Accent5 4 2 2 5 4 3" xfId="31024"/>
    <cellStyle name="40% - Accent5 4 2 2 5 4 3 2" xfId="31025"/>
    <cellStyle name="40% - Accent5 4 2 2 5 4 4" xfId="31026"/>
    <cellStyle name="40% - Accent5 4 2 2 5 4 5" xfId="31027"/>
    <cellStyle name="40% - Accent5 4 2 2 5 5" xfId="31028"/>
    <cellStyle name="40% - Accent5 4 2 2 5 5 2" xfId="31029"/>
    <cellStyle name="40% - Accent5 4 2 2 5 5 3" xfId="31030"/>
    <cellStyle name="40% - Accent5 4 2 2 5 6" xfId="31031"/>
    <cellStyle name="40% - Accent5 4 2 2 5 6 2" xfId="31032"/>
    <cellStyle name="40% - Accent5 4 2 2 5 6 3" xfId="31033"/>
    <cellStyle name="40% - Accent5 4 2 2 5 7" xfId="31034"/>
    <cellStyle name="40% - Accent5 4 2 2 5 7 2" xfId="31035"/>
    <cellStyle name="40% - Accent5 4 2 2 5 8" xfId="31036"/>
    <cellStyle name="40% - Accent5 4 2 2 5 9" xfId="31037"/>
    <cellStyle name="40% - Accent5 4 2 2 6" xfId="31038"/>
    <cellStyle name="40% - Accent5 4 2 2 6 2" xfId="31039"/>
    <cellStyle name="40% - Accent5 4 2 2 6 2 2" xfId="31040"/>
    <cellStyle name="40% - Accent5 4 2 2 6 2 3" xfId="31041"/>
    <cellStyle name="40% - Accent5 4 2 2 6 3" xfId="31042"/>
    <cellStyle name="40% - Accent5 4 2 2 6 3 2" xfId="31043"/>
    <cellStyle name="40% - Accent5 4 2 2 6 3 3" xfId="31044"/>
    <cellStyle name="40% - Accent5 4 2 2 6 4" xfId="31045"/>
    <cellStyle name="40% - Accent5 4 2 2 6 4 2" xfId="31046"/>
    <cellStyle name="40% - Accent5 4 2 2 6 5" xfId="31047"/>
    <cellStyle name="40% - Accent5 4 2 2 6 6" xfId="31048"/>
    <cellStyle name="40% - Accent5 4 2 2 7" xfId="31049"/>
    <cellStyle name="40% - Accent5 4 2 2 7 2" xfId="31050"/>
    <cellStyle name="40% - Accent5 4 2 2 7 2 2" xfId="31051"/>
    <cellStyle name="40% - Accent5 4 2 2 7 2 3" xfId="31052"/>
    <cellStyle name="40% - Accent5 4 2 2 7 3" xfId="31053"/>
    <cellStyle name="40% - Accent5 4 2 2 7 3 2" xfId="31054"/>
    <cellStyle name="40% - Accent5 4 2 2 7 3 3" xfId="31055"/>
    <cellStyle name="40% - Accent5 4 2 2 7 4" xfId="31056"/>
    <cellStyle name="40% - Accent5 4 2 2 7 4 2" xfId="31057"/>
    <cellStyle name="40% - Accent5 4 2 2 7 5" xfId="31058"/>
    <cellStyle name="40% - Accent5 4 2 2 7 6" xfId="31059"/>
    <cellStyle name="40% - Accent5 4 2 2 8" xfId="31060"/>
    <cellStyle name="40% - Accent5 4 2 2 8 2" xfId="31061"/>
    <cellStyle name="40% - Accent5 4 2 2 8 2 2" xfId="31062"/>
    <cellStyle name="40% - Accent5 4 2 2 8 2 3" xfId="31063"/>
    <cellStyle name="40% - Accent5 4 2 2 8 3" xfId="31064"/>
    <cellStyle name="40% - Accent5 4 2 2 8 3 2" xfId="31065"/>
    <cellStyle name="40% - Accent5 4 2 2 8 4" xfId="31066"/>
    <cellStyle name="40% - Accent5 4 2 2 8 5" xfId="31067"/>
    <cellStyle name="40% - Accent5 4 2 2 9" xfId="31068"/>
    <cellStyle name="40% - Accent5 4 2 2 9 2" xfId="31069"/>
    <cellStyle name="40% - Accent5 4 2 2 9 3" xfId="31070"/>
    <cellStyle name="40% - Accent5 4 2 3" xfId="2938"/>
    <cellStyle name="40% - Accent5 4 2 3 10" xfId="31071"/>
    <cellStyle name="40% - Accent5 4 2 3 10 2" xfId="31072"/>
    <cellStyle name="40% - Accent5 4 2 3 11" xfId="31073"/>
    <cellStyle name="40% - Accent5 4 2 3 12" xfId="31074"/>
    <cellStyle name="40% - Accent5 4 2 3 2" xfId="2939"/>
    <cellStyle name="40% - Accent5 4 2 3 2 10" xfId="31075"/>
    <cellStyle name="40% - Accent5 4 2 3 2 2" xfId="2940"/>
    <cellStyle name="40% - Accent5 4 2 3 2 2 2" xfId="31076"/>
    <cellStyle name="40% - Accent5 4 2 3 2 2 2 2" xfId="31077"/>
    <cellStyle name="40% - Accent5 4 2 3 2 2 2 2 2" xfId="31078"/>
    <cellStyle name="40% - Accent5 4 2 3 2 2 2 2 3" xfId="31079"/>
    <cellStyle name="40% - Accent5 4 2 3 2 2 2 3" xfId="31080"/>
    <cellStyle name="40% - Accent5 4 2 3 2 2 2 3 2" xfId="31081"/>
    <cellStyle name="40% - Accent5 4 2 3 2 2 2 3 3" xfId="31082"/>
    <cellStyle name="40% - Accent5 4 2 3 2 2 2 4" xfId="31083"/>
    <cellStyle name="40% - Accent5 4 2 3 2 2 2 4 2" xfId="31084"/>
    <cellStyle name="40% - Accent5 4 2 3 2 2 2 5" xfId="31085"/>
    <cellStyle name="40% - Accent5 4 2 3 2 2 2 6" xfId="31086"/>
    <cellStyle name="40% - Accent5 4 2 3 2 2 3" xfId="31087"/>
    <cellStyle name="40% - Accent5 4 2 3 2 2 3 2" xfId="31088"/>
    <cellStyle name="40% - Accent5 4 2 3 2 2 3 2 2" xfId="31089"/>
    <cellStyle name="40% - Accent5 4 2 3 2 2 3 2 3" xfId="31090"/>
    <cellStyle name="40% - Accent5 4 2 3 2 2 3 3" xfId="31091"/>
    <cellStyle name="40% - Accent5 4 2 3 2 2 3 3 2" xfId="31092"/>
    <cellStyle name="40% - Accent5 4 2 3 2 2 3 3 3" xfId="31093"/>
    <cellStyle name="40% - Accent5 4 2 3 2 2 3 4" xfId="31094"/>
    <cellStyle name="40% - Accent5 4 2 3 2 2 3 4 2" xfId="31095"/>
    <cellStyle name="40% - Accent5 4 2 3 2 2 3 5" xfId="31096"/>
    <cellStyle name="40% - Accent5 4 2 3 2 2 3 6" xfId="31097"/>
    <cellStyle name="40% - Accent5 4 2 3 2 2 4" xfId="31098"/>
    <cellStyle name="40% - Accent5 4 2 3 2 2 4 2" xfId="31099"/>
    <cellStyle name="40% - Accent5 4 2 3 2 2 4 2 2" xfId="31100"/>
    <cellStyle name="40% - Accent5 4 2 3 2 2 4 2 3" xfId="31101"/>
    <cellStyle name="40% - Accent5 4 2 3 2 2 4 3" xfId="31102"/>
    <cellStyle name="40% - Accent5 4 2 3 2 2 4 3 2" xfId="31103"/>
    <cellStyle name="40% - Accent5 4 2 3 2 2 4 4" xfId="31104"/>
    <cellStyle name="40% - Accent5 4 2 3 2 2 4 5" xfId="31105"/>
    <cellStyle name="40% - Accent5 4 2 3 2 2 5" xfId="31106"/>
    <cellStyle name="40% - Accent5 4 2 3 2 2 5 2" xfId="31107"/>
    <cellStyle name="40% - Accent5 4 2 3 2 2 5 3" xfId="31108"/>
    <cellStyle name="40% - Accent5 4 2 3 2 2 6" xfId="31109"/>
    <cellStyle name="40% - Accent5 4 2 3 2 2 6 2" xfId="31110"/>
    <cellStyle name="40% - Accent5 4 2 3 2 2 6 3" xfId="31111"/>
    <cellStyle name="40% - Accent5 4 2 3 2 2 7" xfId="31112"/>
    <cellStyle name="40% - Accent5 4 2 3 2 2 7 2" xfId="31113"/>
    <cellStyle name="40% - Accent5 4 2 3 2 2 8" xfId="31114"/>
    <cellStyle name="40% - Accent5 4 2 3 2 2 9" xfId="31115"/>
    <cellStyle name="40% - Accent5 4 2 3 2 3" xfId="31116"/>
    <cellStyle name="40% - Accent5 4 2 3 2 3 2" xfId="31117"/>
    <cellStyle name="40% - Accent5 4 2 3 2 3 2 2" xfId="31118"/>
    <cellStyle name="40% - Accent5 4 2 3 2 3 2 3" xfId="31119"/>
    <cellStyle name="40% - Accent5 4 2 3 2 3 3" xfId="31120"/>
    <cellStyle name="40% - Accent5 4 2 3 2 3 3 2" xfId="31121"/>
    <cellStyle name="40% - Accent5 4 2 3 2 3 3 3" xfId="31122"/>
    <cellStyle name="40% - Accent5 4 2 3 2 3 4" xfId="31123"/>
    <cellStyle name="40% - Accent5 4 2 3 2 3 4 2" xfId="31124"/>
    <cellStyle name="40% - Accent5 4 2 3 2 3 5" xfId="31125"/>
    <cellStyle name="40% - Accent5 4 2 3 2 3 6" xfId="31126"/>
    <cellStyle name="40% - Accent5 4 2 3 2 4" xfId="31127"/>
    <cellStyle name="40% - Accent5 4 2 3 2 4 2" xfId="31128"/>
    <cellStyle name="40% - Accent5 4 2 3 2 4 2 2" xfId="31129"/>
    <cellStyle name="40% - Accent5 4 2 3 2 4 2 3" xfId="31130"/>
    <cellStyle name="40% - Accent5 4 2 3 2 4 3" xfId="31131"/>
    <cellStyle name="40% - Accent5 4 2 3 2 4 3 2" xfId="31132"/>
    <cellStyle name="40% - Accent5 4 2 3 2 4 3 3" xfId="31133"/>
    <cellStyle name="40% - Accent5 4 2 3 2 4 4" xfId="31134"/>
    <cellStyle name="40% - Accent5 4 2 3 2 4 4 2" xfId="31135"/>
    <cellStyle name="40% - Accent5 4 2 3 2 4 5" xfId="31136"/>
    <cellStyle name="40% - Accent5 4 2 3 2 4 6" xfId="31137"/>
    <cellStyle name="40% - Accent5 4 2 3 2 5" xfId="31138"/>
    <cellStyle name="40% - Accent5 4 2 3 2 5 2" xfId="31139"/>
    <cellStyle name="40% - Accent5 4 2 3 2 5 2 2" xfId="31140"/>
    <cellStyle name="40% - Accent5 4 2 3 2 5 2 3" xfId="31141"/>
    <cellStyle name="40% - Accent5 4 2 3 2 5 3" xfId="31142"/>
    <cellStyle name="40% - Accent5 4 2 3 2 5 3 2" xfId="31143"/>
    <cellStyle name="40% - Accent5 4 2 3 2 5 4" xfId="31144"/>
    <cellStyle name="40% - Accent5 4 2 3 2 5 5" xfId="31145"/>
    <cellStyle name="40% - Accent5 4 2 3 2 6" xfId="31146"/>
    <cellStyle name="40% - Accent5 4 2 3 2 6 2" xfId="31147"/>
    <cellStyle name="40% - Accent5 4 2 3 2 6 3" xfId="31148"/>
    <cellStyle name="40% - Accent5 4 2 3 2 7" xfId="31149"/>
    <cellStyle name="40% - Accent5 4 2 3 2 7 2" xfId="31150"/>
    <cellStyle name="40% - Accent5 4 2 3 2 7 3" xfId="31151"/>
    <cellStyle name="40% - Accent5 4 2 3 2 8" xfId="31152"/>
    <cellStyle name="40% - Accent5 4 2 3 2 8 2" xfId="31153"/>
    <cellStyle name="40% - Accent5 4 2 3 2 9" xfId="31154"/>
    <cellStyle name="40% - Accent5 4 2 3 3" xfId="2941"/>
    <cellStyle name="40% - Accent5 4 2 3 3 2" xfId="31155"/>
    <cellStyle name="40% - Accent5 4 2 3 3 2 2" xfId="31156"/>
    <cellStyle name="40% - Accent5 4 2 3 3 2 2 2" xfId="31157"/>
    <cellStyle name="40% - Accent5 4 2 3 3 2 2 3" xfId="31158"/>
    <cellStyle name="40% - Accent5 4 2 3 3 2 3" xfId="31159"/>
    <cellStyle name="40% - Accent5 4 2 3 3 2 3 2" xfId="31160"/>
    <cellStyle name="40% - Accent5 4 2 3 3 2 3 3" xfId="31161"/>
    <cellStyle name="40% - Accent5 4 2 3 3 2 4" xfId="31162"/>
    <cellStyle name="40% - Accent5 4 2 3 3 2 4 2" xfId="31163"/>
    <cellStyle name="40% - Accent5 4 2 3 3 2 5" xfId="31164"/>
    <cellStyle name="40% - Accent5 4 2 3 3 2 6" xfId="31165"/>
    <cellStyle name="40% - Accent5 4 2 3 3 3" xfId="31166"/>
    <cellStyle name="40% - Accent5 4 2 3 3 3 2" xfId="31167"/>
    <cellStyle name="40% - Accent5 4 2 3 3 3 2 2" xfId="31168"/>
    <cellStyle name="40% - Accent5 4 2 3 3 3 2 3" xfId="31169"/>
    <cellStyle name="40% - Accent5 4 2 3 3 3 3" xfId="31170"/>
    <cellStyle name="40% - Accent5 4 2 3 3 3 3 2" xfId="31171"/>
    <cellStyle name="40% - Accent5 4 2 3 3 3 3 3" xfId="31172"/>
    <cellStyle name="40% - Accent5 4 2 3 3 3 4" xfId="31173"/>
    <cellStyle name="40% - Accent5 4 2 3 3 3 4 2" xfId="31174"/>
    <cellStyle name="40% - Accent5 4 2 3 3 3 5" xfId="31175"/>
    <cellStyle name="40% - Accent5 4 2 3 3 3 6" xfId="31176"/>
    <cellStyle name="40% - Accent5 4 2 3 3 4" xfId="31177"/>
    <cellStyle name="40% - Accent5 4 2 3 3 4 2" xfId="31178"/>
    <cellStyle name="40% - Accent5 4 2 3 3 4 2 2" xfId="31179"/>
    <cellStyle name="40% - Accent5 4 2 3 3 4 2 3" xfId="31180"/>
    <cellStyle name="40% - Accent5 4 2 3 3 4 3" xfId="31181"/>
    <cellStyle name="40% - Accent5 4 2 3 3 4 3 2" xfId="31182"/>
    <cellStyle name="40% - Accent5 4 2 3 3 4 4" xfId="31183"/>
    <cellStyle name="40% - Accent5 4 2 3 3 4 5" xfId="31184"/>
    <cellStyle name="40% - Accent5 4 2 3 3 5" xfId="31185"/>
    <cellStyle name="40% - Accent5 4 2 3 3 5 2" xfId="31186"/>
    <cellStyle name="40% - Accent5 4 2 3 3 5 3" xfId="31187"/>
    <cellStyle name="40% - Accent5 4 2 3 3 6" xfId="31188"/>
    <cellStyle name="40% - Accent5 4 2 3 3 6 2" xfId="31189"/>
    <cellStyle name="40% - Accent5 4 2 3 3 6 3" xfId="31190"/>
    <cellStyle name="40% - Accent5 4 2 3 3 7" xfId="31191"/>
    <cellStyle name="40% - Accent5 4 2 3 3 7 2" xfId="31192"/>
    <cellStyle name="40% - Accent5 4 2 3 3 8" xfId="31193"/>
    <cellStyle name="40% - Accent5 4 2 3 3 9" xfId="31194"/>
    <cellStyle name="40% - Accent5 4 2 3 4" xfId="31195"/>
    <cellStyle name="40% - Accent5 4 2 3 4 2" xfId="31196"/>
    <cellStyle name="40% - Accent5 4 2 3 4 2 2" xfId="31197"/>
    <cellStyle name="40% - Accent5 4 2 3 4 2 2 2" xfId="31198"/>
    <cellStyle name="40% - Accent5 4 2 3 4 2 2 3" xfId="31199"/>
    <cellStyle name="40% - Accent5 4 2 3 4 2 3" xfId="31200"/>
    <cellStyle name="40% - Accent5 4 2 3 4 2 3 2" xfId="31201"/>
    <cellStyle name="40% - Accent5 4 2 3 4 2 3 3" xfId="31202"/>
    <cellStyle name="40% - Accent5 4 2 3 4 2 4" xfId="31203"/>
    <cellStyle name="40% - Accent5 4 2 3 4 2 4 2" xfId="31204"/>
    <cellStyle name="40% - Accent5 4 2 3 4 2 5" xfId="31205"/>
    <cellStyle name="40% - Accent5 4 2 3 4 2 6" xfId="31206"/>
    <cellStyle name="40% - Accent5 4 2 3 4 3" xfId="31207"/>
    <cellStyle name="40% - Accent5 4 2 3 4 3 2" xfId="31208"/>
    <cellStyle name="40% - Accent5 4 2 3 4 3 2 2" xfId="31209"/>
    <cellStyle name="40% - Accent5 4 2 3 4 3 2 3" xfId="31210"/>
    <cellStyle name="40% - Accent5 4 2 3 4 3 3" xfId="31211"/>
    <cellStyle name="40% - Accent5 4 2 3 4 3 3 2" xfId="31212"/>
    <cellStyle name="40% - Accent5 4 2 3 4 3 3 3" xfId="31213"/>
    <cellStyle name="40% - Accent5 4 2 3 4 3 4" xfId="31214"/>
    <cellStyle name="40% - Accent5 4 2 3 4 3 4 2" xfId="31215"/>
    <cellStyle name="40% - Accent5 4 2 3 4 3 5" xfId="31216"/>
    <cellStyle name="40% - Accent5 4 2 3 4 3 6" xfId="31217"/>
    <cellStyle name="40% - Accent5 4 2 3 4 4" xfId="31218"/>
    <cellStyle name="40% - Accent5 4 2 3 4 4 2" xfId="31219"/>
    <cellStyle name="40% - Accent5 4 2 3 4 4 2 2" xfId="31220"/>
    <cellStyle name="40% - Accent5 4 2 3 4 4 2 3" xfId="31221"/>
    <cellStyle name="40% - Accent5 4 2 3 4 4 3" xfId="31222"/>
    <cellStyle name="40% - Accent5 4 2 3 4 4 3 2" xfId="31223"/>
    <cellStyle name="40% - Accent5 4 2 3 4 4 4" xfId="31224"/>
    <cellStyle name="40% - Accent5 4 2 3 4 4 5" xfId="31225"/>
    <cellStyle name="40% - Accent5 4 2 3 4 5" xfId="31226"/>
    <cellStyle name="40% - Accent5 4 2 3 4 5 2" xfId="31227"/>
    <cellStyle name="40% - Accent5 4 2 3 4 5 3" xfId="31228"/>
    <cellStyle name="40% - Accent5 4 2 3 4 6" xfId="31229"/>
    <cellStyle name="40% - Accent5 4 2 3 4 6 2" xfId="31230"/>
    <cellStyle name="40% - Accent5 4 2 3 4 6 3" xfId="31231"/>
    <cellStyle name="40% - Accent5 4 2 3 4 7" xfId="31232"/>
    <cellStyle name="40% - Accent5 4 2 3 4 7 2" xfId="31233"/>
    <cellStyle name="40% - Accent5 4 2 3 4 8" xfId="31234"/>
    <cellStyle name="40% - Accent5 4 2 3 4 9" xfId="31235"/>
    <cellStyle name="40% - Accent5 4 2 3 5" xfId="31236"/>
    <cellStyle name="40% - Accent5 4 2 3 5 2" xfId="31237"/>
    <cellStyle name="40% - Accent5 4 2 3 5 2 2" xfId="31238"/>
    <cellStyle name="40% - Accent5 4 2 3 5 2 3" xfId="31239"/>
    <cellStyle name="40% - Accent5 4 2 3 5 3" xfId="31240"/>
    <cellStyle name="40% - Accent5 4 2 3 5 3 2" xfId="31241"/>
    <cellStyle name="40% - Accent5 4 2 3 5 3 3" xfId="31242"/>
    <cellStyle name="40% - Accent5 4 2 3 5 4" xfId="31243"/>
    <cellStyle name="40% - Accent5 4 2 3 5 4 2" xfId="31244"/>
    <cellStyle name="40% - Accent5 4 2 3 5 5" xfId="31245"/>
    <cellStyle name="40% - Accent5 4 2 3 5 6" xfId="31246"/>
    <cellStyle name="40% - Accent5 4 2 3 6" xfId="31247"/>
    <cellStyle name="40% - Accent5 4 2 3 6 2" xfId="31248"/>
    <cellStyle name="40% - Accent5 4 2 3 6 2 2" xfId="31249"/>
    <cellStyle name="40% - Accent5 4 2 3 6 2 3" xfId="31250"/>
    <cellStyle name="40% - Accent5 4 2 3 6 3" xfId="31251"/>
    <cellStyle name="40% - Accent5 4 2 3 6 3 2" xfId="31252"/>
    <cellStyle name="40% - Accent5 4 2 3 6 3 3" xfId="31253"/>
    <cellStyle name="40% - Accent5 4 2 3 6 4" xfId="31254"/>
    <cellStyle name="40% - Accent5 4 2 3 6 4 2" xfId="31255"/>
    <cellStyle name="40% - Accent5 4 2 3 6 5" xfId="31256"/>
    <cellStyle name="40% - Accent5 4 2 3 6 6" xfId="31257"/>
    <cellStyle name="40% - Accent5 4 2 3 7" xfId="31258"/>
    <cellStyle name="40% - Accent5 4 2 3 7 2" xfId="31259"/>
    <cellStyle name="40% - Accent5 4 2 3 7 2 2" xfId="31260"/>
    <cellStyle name="40% - Accent5 4 2 3 7 2 3" xfId="31261"/>
    <cellStyle name="40% - Accent5 4 2 3 7 3" xfId="31262"/>
    <cellStyle name="40% - Accent5 4 2 3 7 3 2" xfId="31263"/>
    <cellStyle name="40% - Accent5 4 2 3 7 4" xfId="31264"/>
    <cellStyle name="40% - Accent5 4 2 3 7 5" xfId="31265"/>
    <cellStyle name="40% - Accent5 4 2 3 8" xfId="31266"/>
    <cellStyle name="40% - Accent5 4 2 3 8 2" xfId="31267"/>
    <cellStyle name="40% - Accent5 4 2 3 8 3" xfId="31268"/>
    <cellStyle name="40% - Accent5 4 2 3 9" xfId="31269"/>
    <cellStyle name="40% - Accent5 4 2 3 9 2" xfId="31270"/>
    <cellStyle name="40% - Accent5 4 2 3 9 3" xfId="31271"/>
    <cellStyle name="40% - Accent5 4 2 4" xfId="2942"/>
    <cellStyle name="40% - Accent5 4 2 4 10" xfId="31272"/>
    <cellStyle name="40% - Accent5 4 2 4 2" xfId="2943"/>
    <cellStyle name="40% - Accent5 4 2 4 2 2" xfId="31273"/>
    <cellStyle name="40% - Accent5 4 2 4 2 2 2" xfId="31274"/>
    <cellStyle name="40% - Accent5 4 2 4 2 2 2 2" xfId="31275"/>
    <cellStyle name="40% - Accent5 4 2 4 2 2 2 3" xfId="31276"/>
    <cellStyle name="40% - Accent5 4 2 4 2 2 3" xfId="31277"/>
    <cellStyle name="40% - Accent5 4 2 4 2 2 3 2" xfId="31278"/>
    <cellStyle name="40% - Accent5 4 2 4 2 2 3 3" xfId="31279"/>
    <cellStyle name="40% - Accent5 4 2 4 2 2 4" xfId="31280"/>
    <cellStyle name="40% - Accent5 4 2 4 2 2 4 2" xfId="31281"/>
    <cellStyle name="40% - Accent5 4 2 4 2 2 5" xfId="31282"/>
    <cellStyle name="40% - Accent5 4 2 4 2 2 6" xfId="31283"/>
    <cellStyle name="40% - Accent5 4 2 4 2 3" xfId="31284"/>
    <cellStyle name="40% - Accent5 4 2 4 2 3 2" xfId="31285"/>
    <cellStyle name="40% - Accent5 4 2 4 2 3 2 2" xfId="31286"/>
    <cellStyle name="40% - Accent5 4 2 4 2 3 2 3" xfId="31287"/>
    <cellStyle name="40% - Accent5 4 2 4 2 3 3" xfId="31288"/>
    <cellStyle name="40% - Accent5 4 2 4 2 3 3 2" xfId="31289"/>
    <cellStyle name="40% - Accent5 4 2 4 2 3 3 3" xfId="31290"/>
    <cellStyle name="40% - Accent5 4 2 4 2 3 4" xfId="31291"/>
    <cellStyle name="40% - Accent5 4 2 4 2 3 4 2" xfId="31292"/>
    <cellStyle name="40% - Accent5 4 2 4 2 3 5" xfId="31293"/>
    <cellStyle name="40% - Accent5 4 2 4 2 3 6" xfId="31294"/>
    <cellStyle name="40% - Accent5 4 2 4 2 4" xfId="31295"/>
    <cellStyle name="40% - Accent5 4 2 4 2 4 2" xfId="31296"/>
    <cellStyle name="40% - Accent5 4 2 4 2 4 2 2" xfId="31297"/>
    <cellStyle name="40% - Accent5 4 2 4 2 4 2 3" xfId="31298"/>
    <cellStyle name="40% - Accent5 4 2 4 2 4 3" xfId="31299"/>
    <cellStyle name="40% - Accent5 4 2 4 2 4 3 2" xfId="31300"/>
    <cellStyle name="40% - Accent5 4 2 4 2 4 4" xfId="31301"/>
    <cellStyle name="40% - Accent5 4 2 4 2 4 5" xfId="31302"/>
    <cellStyle name="40% - Accent5 4 2 4 2 5" xfId="31303"/>
    <cellStyle name="40% - Accent5 4 2 4 2 5 2" xfId="31304"/>
    <cellStyle name="40% - Accent5 4 2 4 2 5 3" xfId="31305"/>
    <cellStyle name="40% - Accent5 4 2 4 2 6" xfId="31306"/>
    <cellStyle name="40% - Accent5 4 2 4 2 6 2" xfId="31307"/>
    <cellStyle name="40% - Accent5 4 2 4 2 6 3" xfId="31308"/>
    <cellStyle name="40% - Accent5 4 2 4 2 7" xfId="31309"/>
    <cellStyle name="40% - Accent5 4 2 4 2 7 2" xfId="31310"/>
    <cellStyle name="40% - Accent5 4 2 4 2 8" xfId="31311"/>
    <cellStyle name="40% - Accent5 4 2 4 2 9" xfId="31312"/>
    <cellStyle name="40% - Accent5 4 2 4 3" xfId="31313"/>
    <cellStyle name="40% - Accent5 4 2 4 3 2" xfId="31314"/>
    <cellStyle name="40% - Accent5 4 2 4 3 2 2" xfId="31315"/>
    <cellStyle name="40% - Accent5 4 2 4 3 2 3" xfId="31316"/>
    <cellStyle name="40% - Accent5 4 2 4 3 3" xfId="31317"/>
    <cellStyle name="40% - Accent5 4 2 4 3 3 2" xfId="31318"/>
    <cellStyle name="40% - Accent5 4 2 4 3 3 3" xfId="31319"/>
    <cellStyle name="40% - Accent5 4 2 4 3 4" xfId="31320"/>
    <cellStyle name="40% - Accent5 4 2 4 3 4 2" xfId="31321"/>
    <cellStyle name="40% - Accent5 4 2 4 3 5" xfId="31322"/>
    <cellStyle name="40% - Accent5 4 2 4 3 6" xfId="31323"/>
    <cellStyle name="40% - Accent5 4 2 4 4" xfId="31324"/>
    <cellStyle name="40% - Accent5 4 2 4 4 2" xfId="31325"/>
    <cellStyle name="40% - Accent5 4 2 4 4 2 2" xfId="31326"/>
    <cellStyle name="40% - Accent5 4 2 4 4 2 3" xfId="31327"/>
    <cellStyle name="40% - Accent5 4 2 4 4 3" xfId="31328"/>
    <cellStyle name="40% - Accent5 4 2 4 4 3 2" xfId="31329"/>
    <cellStyle name="40% - Accent5 4 2 4 4 3 3" xfId="31330"/>
    <cellStyle name="40% - Accent5 4 2 4 4 4" xfId="31331"/>
    <cellStyle name="40% - Accent5 4 2 4 4 4 2" xfId="31332"/>
    <cellStyle name="40% - Accent5 4 2 4 4 5" xfId="31333"/>
    <cellStyle name="40% - Accent5 4 2 4 4 6" xfId="31334"/>
    <cellStyle name="40% - Accent5 4 2 4 5" xfId="31335"/>
    <cellStyle name="40% - Accent5 4 2 4 5 2" xfId="31336"/>
    <cellStyle name="40% - Accent5 4 2 4 5 2 2" xfId="31337"/>
    <cellStyle name="40% - Accent5 4 2 4 5 2 3" xfId="31338"/>
    <cellStyle name="40% - Accent5 4 2 4 5 3" xfId="31339"/>
    <cellStyle name="40% - Accent5 4 2 4 5 3 2" xfId="31340"/>
    <cellStyle name="40% - Accent5 4 2 4 5 4" xfId="31341"/>
    <cellStyle name="40% - Accent5 4 2 4 5 5" xfId="31342"/>
    <cellStyle name="40% - Accent5 4 2 4 6" xfId="31343"/>
    <cellStyle name="40% - Accent5 4 2 4 6 2" xfId="31344"/>
    <cellStyle name="40% - Accent5 4 2 4 6 3" xfId="31345"/>
    <cellStyle name="40% - Accent5 4 2 4 7" xfId="31346"/>
    <cellStyle name="40% - Accent5 4 2 4 7 2" xfId="31347"/>
    <cellStyle name="40% - Accent5 4 2 4 7 3" xfId="31348"/>
    <cellStyle name="40% - Accent5 4 2 4 8" xfId="31349"/>
    <cellStyle name="40% - Accent5 4 2 4 8 2" xfId="31350"/>
    <cellStyle name="40% - Accent5 4 2 4 9" xfId="31351"/>
    <cellStyle name="40% - Accent5 4 2 5" xfId="2944"/>
    <cellStyle name="40% - Accent5 4 2 5 2" xfId="31352"/>
    <cellStyle name="40% - Accent5 4 2 5 2 2" xfId="31353"/>
    <cellStyle name="40% - Accent5 4 2 5 2 2 2" xfId="31354"/>
    <cellStyle name="40% - Accent5 4 2 5 2 2 3" xfId="31355"/>
    <cellStyle name="40% - Accent5 4 2 5 2 3" xfId="31356"/>
    <cellStyle name="40% - Accent5 4 2 5 2 3 2" xfId="31357"/>
    <cellStyle name="40% - Accent5 4 2 5 2 3 3" xfId="31358"/>
    <cellStyle name="40% - Accent5 4 2 5 2 4" xfId="31359"/>
    <cellStyle name="40% - Accent5 4 2 5 2 4 2" xfId="31360"/>
    <cellStyle name="40% - Accent5 4 2 5 2 5" xfId="31361"/>
    <cellStyle name="40% - Accent5 4 2 5 2 6" xfId="31362"/>
    <cellStyle name="40% - Accent5 4 2 5 3" xfId="31363"/>
    <cellStyle name="40% - Accent5 4 2 5 3 2" xfId="31364"/>
    <cellStyle name="40% - Accent5 4 2 5 3 2 2" xfId="31365"/>
    <cellStyle name="40% - Accent5 4 2 5 3 2 3" xfId="31366"/>
    <cellStyle name="40% - Accent5 4 2 5 3 3" xfId="31367"/>
    <cellStyle name="40% - Accent5 4 2 5 3 3 2" xfId="31368"/>
    <cellStyle name="40% - Accent5 4 2 5 3 3 3" xfId="31369"/>
    <cellStyle name="40% - Accent5 4 2 5 3 4" xfId="31370"/>
    <cellStyle name="40% - Accent5 4 2 5 3 4 2" xfId="31371"/>
    <cellStyle name="40% - Accent5 4 2 5 3 5" xfId="31372"/>
    <cellStyle name="40% - Accent5 4 2 5 3 6" xfId="31373"/>
    <cellStyle name="40% - Accent5 4 2 5 4" xfId="31374"/>
    <cellStyle name="40% - Accent5 4 2 5 4 2" xfId="31375"/>
    <cellStyle name="40% - Accent5 4 2 5 4 2 2" xfId="31376"/>
    <cellStyle name="40% - Accent5 4 2 5 4 2 3" xfId="31377"/>
    <cellStyle name="40% - Accent5 4 2 5 4 3" xfId="31378"/>
    <cellStyle name="40% - Accent5 4 2 5 4 3 2" xfId="31379"/>
    <cellStyle name="40% - Accent5 4 2 5 4 4" xfId="31380"/>
    <cellStyle name="40% - Accent5 4 2 5 4 5" xfId="31381"/>
    <cellStyle name="40% - Accent5 4 2 5 5" xfId="31382"/>
    <cellStyle name="40% - Accent5 4 2 5 5 2" xfId="31383"/>
    <cellStyle name="40% - Accent5 4 2 5 5 3" xfId="31384"/>
    <cellStyle name="40% - Accent5 4 2 5 6" xfId="31385"/>
    <cellStyle name="40% - Accent5 4 2 5 6 2" xfId="31386"/>
    <cellStyle name="40% - Accent5 4 2 5 6 3" xfId="31387"/>
    <cellStyle name="40% - Accent5 4 2 5 7" xfId="31388"/>
    <cellStyle name="40% - Accent5 4 2 5 7 2" xfId="31389"/>
    <cellStyle name="40% - Accent5 4 2 5 8" xfId="31390"/>
    <cellStyle name="40% - Accent5 4 2 5 9" xfId="31391"/>
    <cellStyle name="40% - Accent5 4 2 6" xfId="2945"/>
    <cellStyle name="40% - Accent5 4 2 6 2" xfId="31392"/>
    <cellStyle name="40% - Accent5 4 2 6 2 2" xfId="31393"/>
    <cellStyle name="40% - Accent5 4 2 6 2 2 2" xfId="31394"/>
    <cellStyle name="40% - Accent5 4 2 6 2 2 3" xfId="31395"/>
    <cellStyle name="40% - Accent5 4 2 6 2 3" xfId="31396"/>
    <cellStyle name="40% - Accent5 4 2 6 2 3 2" xfId="31397"/>
    <cellStyle name="40% - Accent5 4 2 6 2 3 3" xfId="31398"/>
    <cellStyle name="40% - Accent5 4 2 6 2 4" xfId="31399"/>
    <cellStyle name="40% - Accent5 4 2 6 2 4 2" xfId="31400"/>
    <cellStyle name="40% - Accent5 4 2 6 2 5" xfId="31401"/>
    <cellStyle name="40% - Accent5 4 2 6 2 6" xfId="31402"/>
    <cellStyle name="40% - Accent5 4 2 6 3" xfId="31403"/>
    <cellStyle name="40% - Accent5 4 2 6 3 2" xfId="31404"/>
    <cellStyle name="40% - Accent5 4 2 6 3 2 2" xfId="31405"/>
    <cellStyle name="40% - Accent5 4 2 6 3 2 3" xfId="31406"/>
    <cellStyle name="40% - Accent5 4 2 6 3 3" xfId="31407"/>
    <cellStyle name="40% - Accent5 4 2 6 3 3 2" xfId="31408"/>
    <cellStyle name="40% - Accent5 4 2 6 3 3 3" xfId="31409"/>
    <cellStyle name="40% - Accent5 4 2 6 3 4" xfId="31410"/>
    <cellStyle name="40% - Accent5 4 2 6 3 4 2" xfId="31411"/>
    <cellStyle name="40% - Accent5 4 2 6 3 5" xfId="31412"/>
    <cellStyle name="40% - Accent5 4 2 6 3 6" xfId="31413"/>
    <cellStyle name="40% - Accent5 4 2 6 4" xfId="31414"/>
    <cellStyle name="40% - Accent5 4 2 6 4 2" xfId="31415"/>
    <cellStyle name="40% - Accent5 4 2 6 4 2 2" xfId="31416"/>
    <cellStyle name="40% - Accent5 4 2 6 4 2 3" xfId="31417"/>
    <cellStyle name="40% - Accent5 4 2 6 4 3" xfId="31418"/>
    <cellStyle name="40% - Accent5 4 2 6 4 3 2" xfId="31419"/>
    <cellStyle name="40% - Accent5 4 2 6 4 4" xfId="31420"/>
    <cellStyle name="40% - Accent5 4 2 6 4 5" xfId="31421"/>
    <cellStyle name="40% - Accent5 4 2 6 5" xfId="31422"/>
    <cellStyle name="40% - Accent5 4 2 6 5 2" xfId="31423"/>
    <cellStyle name="40% - Accent5 4 2 6 5 3" xfId="31424"/>
    <cellStyle name="40% - Accent5 4 2 6 6" xfId="31425"/>
    <cellStyle name="40% - Accent5 4 2 6 6 2" xfId="31426"/>
    <cellStyle name="40% - Accent5 4 2 6 6 3" xfId="31427"/>
    <cellStyle name="40% - Accent5 4 2 6 7" xfId="31428"/>
    <cellStyle name="40% - Accent5 4 2 6 7 2" xfId="31429"/>
    <cellStyle name="40% - Accent5 4 2 6 8" xfId="31430"/>
    <cellStyle name="40% - Accent5 4 2 6 9" xfId="31431"/>
    <cellStyle name="40% - Accent5 4 2 7" xfId="31432"/>
    <cellStyle name="40% - Accent5 4 2 7 2" xfId="31433"/>
    <cellStyle name="40% - Accent5 4 2 7 2 2" xfId="31434"/>
    <cellStyle name="40% - Accent5 4 2 7 2 3" xfId="31435"/>
    <cellStyle name="40% - Accent5 4 2 7 3" xfId="31436"/>
    <cellStyle name="40% - Accent5 4 2 7 3 2" xfId="31437"/>
    <cellStyle name="40% - Accent5 4 2 7 3 3" xfId="31438"/>
    <cellStyle name="40% - Accent5 4 2 7 4" xfId="31439"/>
    <cellStyle name="40% - Accent5 4 2 7 4 2" xfId="31440"/>
    <cellStyle name="40% - Accent5 4 2 7 5" xfId="31441"/>
    <cellStyle name="40% - Accent5 4 2 7 6" xfId="31442"/>
    <cellStyle name="40% - Accent5 4 2 8" xfId="31443"/>
    <cellStyle name="40% - Accent5 4 2 8 2" xfId="31444"/>
    <cellStyle name="40% - Accent5 4 2 8 2 2" xfId="31445"/>
    <cellStyle name="40% - Accent5 4 2 8 2 3" xfId="31446"/>
    <cellStyle name="40% - Accent5 4 2 8 3" xfId="31447"/>
    <cellStyle name="40% - Accent5 4 2 8 3 2" xfId="31448"/>
    <cellStyle name="40% - Accent5 4 2 8 3 3" xfId="31449"/>
    <cellStyle name="40% - Accent5 4 2 8 4" xfId="31450"/>
    <cellStyle name="40% - Accent5 4 2 8 4 2" xfId="31451"/>
    <cellStyle name="40% - Accent5 4 2 8 5" xfId="31452"/>
    <cellStyle name="40% - Accent5 4 2 8 6" xfId="31453"/>
    <cellStyle name="40% - Accent5 4 2 9" xfId="31454"/>
    <cellStyle name="40% - Accent5 4 2 9 2" xfId="31455"/>
    <cellStyle name="40% - Accent5 4 2 9 2 2" xfId="31456"/>
    <cellStyle name="40% - Accent5 4 2 9 2 3" xfId="31457"/>
    <cellStyle name="40% - Accent5 4 2 9 3" xfId="31458"/>
    <cellStyle name="40% - Accent5 4 2 9 3 2" xfId="31459"/>
    <cellStyle name="40% - Accent5 4 2 9 4" xfId="31460"/>
    <cellStyle name="40% - Accent5 4 2 9 5" xfId="31461"/>
    <cellStyle name="40% - Accent5 4 3" xfId="2946"/>
    <cellStyle name="40% - Accent5 4 3 10" xfId="31462"/>
    <cellStyle name="40% - Accent5 4 3 10 2" xfId="31463"/>
    <cellStyle name="40% - Accent5 4 3 10 3" xfId="31464"/>
    <cellStyle name="40% - Accent5 4 3 11" xfId="31465"/>
    <cellStyle name="40% - Accent5 4 3 11 2" xfId="31466"/>
    <cellStyle name="40% - Accent5 4 3 12" xfId="31467"/>
    <cellStyle name="40% - Accent5 4 3 13" xfId="31468"/>
    <cellStyle name="40% - Accent5 4 3 14" xfId="31469"/>
    <cellStyle name="40% - Accent5 4 3 2" xfId="2947"/>
    <cellStyle name="40% - Accent5 4 3 2 10" xfId="31470"/>
    <cellStyle name="40% - Accent5 4 3 2 10 2" xfId="31471"/>
    <cellStyle name="40% - Accent5 4 3 2 11" xfId="31472"/>
    <cellStyle name="40% - Accent5 4 3 2 12" xfId="31473"/>
    <cellStyle name="40% - Accent5 4 3 2 2" xfId="2948"/>
    <cellStyle name="40% - Accent5 4 3 2 2 10" xfId="31474"/>
    <cellStyle name="40% - Accent5 4 3 2 2 2" xfId="2949"/>
    <cellStyle name="40% - Accent5 4 3 2 2 2 2" xfId="31475"/>
    <cellStyle name="40% - Accent5 4 3 2 2 2 2 2" xfId="31476"/>
    <cellStyle name="40% - Accent5 4 3 2 2 2 2 2 2" xfId="31477"/>
    <cellStyle name="40% - Accent5 4 3 2 2 2 2 2 3" xfId="31478"/>
    <cellStyle name="40% - Accent5 4 3 2 2 2 2 3" xfId="31479"/>
    <cellStyle name="40% - Accent5 4 3 2 2 2 2 3 2" xfId="31480"/>
    <cellStyle name="40% - Accent5 4 3 2 2 2 2 3 3" xfId="31481"/>
    <cellStyle name="40% - Accent5 4 3 2 2 2 2 4" xfId="31482"/>
    <cellStyle name="40% - Accent5 4 3 2 2 2 2 4 2" xfId="31483"/>
    <cellStyle name="40% - Accent5 4 3 2 2 2 2 5" xfId="31484"/>
    <cellStyle name="40% - Accent5 4 3 2 2 2 2 6" xfId="31485"/>
    <cellStyle name="40% - Accent5 4 3 2 2 2 3" xfId="31486"/>
    <cellStyle name="40% - Accent5 4 3 2 2 2 3 2" xfId="31487"/>
    <cellStyle name="40% - Accent5 4 3 2 2 2 3 2 2" xfId="31488"/>
    <cellStyle name="40% - Accent5 4 3 2 2 2 3 2 3" xfId="31489"/>
    <cellStyle name="40% - Accent5 4 3 2 2 2 3 3" xfId="31490"/>
    <cellStyle name="40% - Accent5 4 3 2 2 2 3 3 2" xfId="31491"/>
    <cellStyle name="40% - Accent5 4 3 2 2 2 3 3 3" xfId="31492"/>
    <cellStyle name="40% - Accent5 4 3 2 2 2 3 4" xfId="31493"/>
    <cellStyle name="40% - Accent5 4 3 2 2 2 3 4 2" xfId="31494"/>
    <cellStyle name="40% - Accent5 4 3 2 2 2 3 5" xfId="31495"/>
    <cellStyle name="40% - Accent5 4 3 2 2 2 3 6" xfId="31496"/>
    <cellStyle name="40% - Accent5 4 3 2 2 2 4" xfId="31497"/>
    <cellStyle name="40% - Accent5 4 3 2 2 2 4 2" xfId="31498"/>
    <cellStyle name="40% - Accent5 4 3 2 2 2 4 2 2" xfId="31499"/>
    <cellStyle name="40% - Accent5 4 3 2 2 2 4 2 3" xfId="31500"/>
    <cellStyle name="40% - Accent5 4 3 2 2 2 4 3" xfId="31501"/>
    <cellStyle name="40% - Accent5 4 3 2 2 2 4 3 2" xfId="31502"/>
    <cellStyle name="40% - Accent5 4 3 2 2 2 4 4" xfId="31503"/>
    <cellStyle name="40% - Accent5 4 3 2 2 2 4 5" xfId="31504"/>
    <cellStyle name="40% - Accent5 4 3 2 2 2 5" xfId="31505"/>
    <cellStyle name="40% - Accent5 4 3 2 2 2 5 2" xfId="31506"/>
    <cellStyle name="40% - Accent5 4 3 2 2 2 5 3" xfId="31507"/>
    <cellStyle name="40% - Accent5 4 3 2 2 2 6" xfId="31508"/>
    <cellStyle name="40% - Accent5 4 3 2 2 2 6 2" xfId="31509"/>
    <cellStyle name="40% - Accent5 4 3 2 2 2 6 3" xfId="31510"/>
    <cellStyle name="40% - Accent5 4 3 2 2 2 7" xfId="31511"/>
    <cellStyle name="40% - Accent5 4 3 2 2 2 7 2" xfId="31512"/>
    <cellStyle name="40% - Accent5 4 3 2 2 2 8" xfId="31513"/>
    <cellStyle name="40% - Accent5 4 3 2 2 2 9" xfId="31514"/>
    <cellStyle name="40% - Accent5 4 3 2 2 3" xfId="31515"/>
    <cellStyle name="40% - Accent5 4 3 2 2 3 2" xfId="31516"/>
    <cellStyle name="40% - Accent5 4 3 2 2 3 2 2" xfId="31517"/>
    <cellStyle name="40% - Accent5 4 3 2 2 3 2 3" xfId="31518"/>
    <cellStyle name="40% - Accent5 4 3 2 2 3 3" xfId="31519"/>
    <cellStyle name="40% - Accent5 4 3 2 2 3 3 2" xfId="31520"/>
    <cellStyle name="40% - Accent5 4 3 2 2 3 3 3" xfId="31521"/>
    <cellStyle name="40% - Accent5 4 3 2 2 3 4" xfId="31522"/>
    <cellStyle name="40% - Accent5 4 3 2 2 3 4 2" xfId="31523"/>
    <cellStyle name="40% - Accent5 4 3 2 2 3 5" xfId="31524"/>
    <cellStyle name="40% - Accent5 4 3 2 2 3 6" xfId="31525"/>
    <cellStyle name="40% - Accent5 4 3 2 2 4" xfId="31526"/>
    <cellStyle name="40% - Accent5 4 3 2 2 4 2" xfId="31527"/>
    <cellStyle name="40% - Accent5 4 3 2 2 4 2 2" xfId="31528"/>
    <cellStyle name="40% - Accent5 4 3 2 2 4 2 3" xfId="31529"/>
    <cellStyle name="40% - Accent5 4 3 2 2 4 3" xfId="31530"/>
    <cellStyle name="40% - Accent5 4 3 2 2 4 3 2" xfId="31531"/>
    <cellStyle name="40% - Accent5 4 3 2 2 4 3 3" xfId="31532"/>
    <cellStyle name="40% - Accent5 4 3 2 2 4 4" xfId="31533"/>
    <cellStyle name="40% - Accent5 4 3 2 2 4 4 2" xfId="31534"/>
    <cellStyle name="40% - Accent5 4 3 2 2 4 5" xfId="31535"/>
    <cellStyle name="40% - Accent5 4 3 2 2 4 6" xfId="31536"/>
    <cellStyle name="40% - Accent5 4 3 2 2 5" xfId="31537"/>
    <cellStyle name="40% - Accent5 4 3 2 2 5 2" xfId="31538"/>
    <cellStyle name="40% - Accent5 4 3 2 2 5 2 2" xfId="31539"/>
    <cellStyle name="40% - Accent5 4 3 2 2 5 2 3" xfId="31540"/>
    <cellStyle name="40% - Accent5 4 3 2 2 5 3" xfId="31541"/>
    <cellStyle name="40% - Accent5 4 3 2 2 5 3 2" xfId="31542"/>
    <cellStyle name="40% - Accent5 4 3 2 2 5 4" xfId="31543"/>
    <cellStyle name="40% - Accent5 4 3 2 2 5 5" xfId="31544"/>
    <cellStyle name="40% - Accent5 4 3 2 2 6" xfId="31545"/>
    <cellStyle name="40% - Accent5 4 3 2 2 6 2" xfId="31546"/>
    <cellStyle name="40% - Accent5 4 3 2 2 6 3" xfId="31547"/>
    <cellStyle name="40% - Accent5 4 3 2 2 7" xfId="31548"/>
    <cellStyle name="40% - Accent5 4 3 2 2 7 2" xfId="31549"/>
    <cellStyle name="40% - Accent5 4 3 2 2 7 3" xfId="31550"/>
    <cellStyle name="40% - Accent5 4 3 2 2 8" xfId="31551"/>
    <cellStyle name="40% - Accent5 4 3 2 2 8 2" xfId="31552"/>
    <cellStyle name="40% - Accent5 4 3 2 2 9" xfId="31553"/>
    <cellStyle name="40% - Accent5 4 3 2 3" xfId="2950"/>
    <cellStyle name="40% - Accent5 4 3 2 3 2" xfId="31554"/>
    <cellStyle name="40% - Accent5 4 3 2 3 2 2" xfId="31555"/>
    <cellStyle name="40% - Accent5 4 3 2 3 2 2 2" xfId="31556"/>
    <cellStyle name="40% - Accent5 4 3 2 3 2 2 3" xfId="31557"/>
    <cellStyle name="40% - Accent5 4 3 2 3 2 3" xfId="31558"/>
    <cellStyle name="40% - Accent5 4 3 2 3 2 3 2" xfId="31559"/>
    <cellStyle name="40% - Accent5 4 3 2 3 2 3 3" xfId="31560"/>
    <cellStyle name="40% - Accent5 4 3 2 3 2 4" xfId="31561"/>
    <cellStyle name="40% - Accent5 4 3 2 3 2 4 2" xfId="31562"/>
    <cellStyle name="40% - Accent5 4 3 2 3 2 5" xfId="31563"/>
    <cellStyle name="40% - Accent5 4 3 2 3 2 6" xfId="31564"/>
    <cellStyle name="40% - Accent5 4 3 2 3 3" xfId="31565"/>
    <cellStyle name="40% - Accent5 4 3 2 3 3 2" xfId="31566"/>
    <cellStyle name="40% - Accent5 4 3 2 3 3 2 2" xfId="31567"/>
    <cellStyle name="40% - Accent5 4 3 2 3 3 2 3" xfId="31568"/>
    <cellStyle name="40% - Accent5 4 3 2 3 3 3" xfId="31569"/>
    <cellStyle name="40% - Accent5 4 3 2 3 3 3 2" xfId="31570"/>
    <cellStyle name="40% - Accent5 4 3 2 3 3 3 3" xfId="31571"/>
    <cellStyle name="40% - Accent5 4 3 2 3 3 4" xfId="31572"/>
    <cellStyle name="40% - Accent5 4 3 2 3 3 4 2" xfId="31573"/>
    <cellStyle name="40% - Accent5 4 3 2 3 3 5" xfId="31574"/>
    <cellStyle name="40% - Accent5 4 3 2 3 3 6" xfId="31575"/>
    <cellStyle name="40% - Accent5 4 3 2 3 4" xfId="31576"/>
    <cellStyle name="40% - Accent5 4 3 2 3 4 2" xfId="31577"/>
    <cellStyle name="40% - Accent5 4 3 2 3 4 2 2" xfId="31578"/>
    <cellStyle name="40% - Accent5 4 3 2 3 4 2 3" xfId="31579"/>
    <cellStyle name="40% - Accent5 4 3 2 3 4 3" xfId="31580"/>
    <cellStyle name="40% - Accent5 4 3 2 3 4 3 2" xfId="31581"/>
    <cellStyle name="40% - Accent5 4 3 2 3 4 4" xfId="31582"/>
    <cellStyle name="40% - Accent5 4 3 2 3 4 5" xfId="31583"/>
    <cellStyle name="40% - Accent5 4 3 2 3 5" xfId="31584"/>
    <cellStyle name="40% - Accent5 4 3 2 3 5 2" xfId="31585"/>
    <cellStyle name="40% - Accent5 4 3 2 3 5 3" xfId="31586"/>
    <cellStyle name="40% - Accent5 4 3 2 3 6" xfId="31587"/>
    <cellStyle name="40% - Accent5 4 3 2 3 6 2" xfId="31588"/>
    <cellStyle name="40% - Accent5 4 3 2 3 6 3" xfId="31589"/>
    <cellStyle name="40% - Accent5 4 3 2 3 7" xfId="31590"/>
    <cellStyle name="40% - Accent5 4 3 2 3 7 2" xfId="31591"/>
    <cellStyle name="40% - Accent5 4 3 2 3 8" xfId="31592"/>
    <cellStyle name="40% - Accent5 4 3 2 3 9" xfId="31593"/>
    <cellStyle name="40% - Accent5 4 3 2 4" xfId="31594"/>
    <cellStyle name="40% - Accent5 4 3 2 4 2" xfId="31595"/>
    <cellStyle name="40% - Accent5 4 3 2 4 2 2" xfId="31596"/>
    <cellStyle name="40% - Accent5 4 3 2 4 2 2 2" xfId="31597"/>
    <cellStyle name="40% - Accent5 4 3 2 4 2 2 3" xfId="31598"/>
    <cellStyle name="40% - Accent5 4 3 2 4 2 3" xfId="31599"/>
    <cellStyle name="40% - Accent5 4 3 2 4 2 3 2" xfId="31600"/>
    <cellStyle name="40% - Accent5 4 3 2 4 2 3 3" xfId="31601"/>
    <cellStyle name="40% - Accent5 4 3 2 4 2 4" xfId="31602"/>
    <cellStyle name="40% - Accent5 4 3 2 4 2 4 2" xfId="31603"/>
    <cellStyle name="40% - Accent5 4 3 2 4 2 5" xfId="31604"/>
    <cellStyle name="40% - Accent5 4 3 2 4 2 6" xfId="31605"/>
    <cellStyle name="40% - Accent5 4 3 2 4 3" xfId="31606"/>
    <cellStyle name="40% - Accent5 4 3 2 4 3 2" xfId="31607"/>
    <cellStyle name="40% - Accent5 4 3 2 4 3 2 2" xfId="31608"/>
    <cellStyle name="40% - Accent5 4 3 2 4 3 2 3" xfId="31609"/>
    <cellStyle name="40% - Accent5 4 3 2 4 3 3" xfId="31610"/>
    <cellStyle name="40% - Accent5 4 3 2 4 3 3 2" xfId="31611"/>
    <cellStyle name="40% - Accent5 4 3 2 4 3 3 3" xfId="31612"/>
    <cellStyle name="40% - Accent5 4 3 2 4 3 4" xfId="31613"/>
    <cellStyle name="40% - Accent5 4 3 2 4 3 4 2" xfId="31614"/>
    <cellStyle name="40% - Accent5 4 3 2 4 3 5" xfId="31615"/>
    <cellStyle name="40% - Accent5 4 3 2 4 3 6" xfId="31616"/>
    <cellStyle name="40% - Accent5 4 3 2 4 4" xfId="31617"/>
    <cellStyle name="40% - Accent5 4 3 2 4 4 2" xfId="31618"/>
    <cellStyle name="40% - Accent5 4 3 2 4 4 2 2" xfId="31619"/>
    <cellStyle name="40% - Accent5 4 3 2 4 4 2 3" xfId="31620"/>
    <cellStyle name="40% - Accent5 4 3 2 4 4 3" xfId="31621"/>
    <cellStyle name="40% - Accent5 4 3 2 4 4 3 2" xfId="31622"/>
    <cellStyle name="40% - Accent5 4 3 2 4 4 4" xfId="31623"/>
    <cellStyle name="40% - Accent5 4 3 2 4 4 5" xfId="31624"/>
    <cellStyle name="40% - Accent5 4 3 2 4 5" xfId="31625"/>
    <cellStyle name="40% - Accent5 4 3 2 4 5 2" xfId="31626"/>
    <cellStyle name="40% - Accent5 4 3 2 4 5 3" xfId="31627"/>
    <cellStyle name="40% - Accent5 4 3 2 4 6" xfId="31628"/>
    <cellStyle name="40% - Accent5 4 3 2 4 6 2" xfId="31629"/>
    <cellStyle name="40% - Accent5 4 3 2 4 6 3" xfId="31630"/>
    <cellStyle name="40% - Accent5 4 3 2 4 7" xfId="31631"/>
    <cellStyle name="40% - Accent5 4 3 2 4 7 2" xfId="31632"/>
    <cellStyle name="40% - Accent5 4 3 2 4 8" xfId="31633"/>
    <cellStyle name="40% - Accent5 4 3 2 4 9" xfId="31634"/>
    <cellStyle name="40% - Accent5 4 3 2 5" xfId="31635"/>
    <cellStyle name="40% - Accent5 4 3 2 5 2" xfId="31636"/>
    <cellStyle name="40% - Accent5 4 3 2 5 2 2" xfId="31637"/>
    <cellStyle name="40% - Accent5 4 3 2 5 2 3" xfId="31638"/>
    <cellStyle name="40% - Accent5 4 3 2 5 3" xfId="31639"/>
    <cellStyle name="40% - Accent5 4 3 2 5 3 2" xfId="31640"/>
    <cellStyle name="40% - Accent5 4 3 2 5 3 3" xfId="31641"/>
    <cellStyle name="40% - Accent5 4 3 2 5 4" xfId="31642"/>
    <cellStyle name="40% - Accent5 4 3 2 5 4 2" xfId="31643"/>
    <cellStyle name="40% - Accent5 4 3 2 5 5" xfId="31644"/>
    <cellStyle name="40% - Accent5 4 3 2 5 6" xfId="31645"/>
    <cellStyle name="40% - Accent5 4 3 2 6" xfId="31646"/>
    <cellStyle name="40% - Accent5 4 3 2 6 2" xfId="31647"/>
    <cellStyle name="40% - Accent5 4 3 2 6 2 2" xfId="31648"/>
    <cellStyle name="40% - Accent5 4 3 2 6 2 3" xfId="31649"/>
    <cellStyle name="40% - Accent5 4 3 2 6 3" xfId="31650"/>
    <cellStyle name="40% - Accent5 4 3 2 6 3 2" xfId="31651"/>
    <cellStyle name="40% - Accent5 4 3 2 6 3 3" xfId="31652"/>
    <cellStyle name="40% - Accent5 4 3 2 6 4" xfId="31653"/>
    <cellStyle name="40% - Accent5 4 3 2 6 4 2" xfId="31654"/>
    <cellStyle name="40% - Accent5 4 3 2 6 5" xfId="31655"/>
    <cellStyle name="40% - Accent5 4 3 2 6 6" xfId="31656"/>
    <cellStyle name="40% - Accent5 4 3 2 7" xfId="31657"/>
    <cellStyle name="40% - Accent5 4 3 2 7 2" xfId="31658"/>
    <cellStyle name="40% - Accent5 4 3 2 7 2 2" xfId="31659"/>
    <cellStyle name="40% - Accent5 4 3 2 7 2 3" xfId="31660"/>
    <cellStyle name="40% - Accent5 4 3 2 7 3" xfId="31661"/>
    <cellStyle name="40% - Accent5 4 3 2 7 3 2" xfId="31662"/>
    <cellStyle name="40% - Accent5 4 3 2 7 4" xfId="31663"/>
    <cellStyle name="40% - Accent5 4 3 2 7 5" xfId="31664"/>
    <cellStyle name="40% - Accent5 4 3 2 8" xfId="31665"/>
    <cellStyle name="40% - Accent5 4 3 2 8 2" xfId="31666"/>
    <cellStyle name="40% - Accent5 4 3 2 8 3" xfId="31667"/>
    <cellStyle name="40% - Accent5 4 3 2 9" xfId="31668"/>
    <cellStyle name="40% - Accent5 4 3 2 9 2" xfId="31669"/>
    <cellStyle name="40% - Accent5 4 3 2 9 3" xfId="31670"/>
    <cellStyle name="40% - Accent5 4 3 3" xfId="2951"/>
    <cellStyle name="40% - Accent5 4 3 3 10" xfId="31671"/>
    <cellStyle name="40% - Accent5 4 3 3 2" xfId="2952"/>
    <cellStyle name="40% - Accent5 4 3 3 2 2" xfId="31672"/>
    <cellStyle name="40% - Accent5 4 3 3 2 2 2" xfId="31673"/>
    <cellStyle name="40% - Accent5 4 3 3 2 2 2 2" xfId="31674"/>
    <cellStyle name="40% - Accent5 4 3 3 2 2 2 3" xfId="31675"/>
    <cellStyle name="40% - Accent5 4 3 3 2 2 3" xfId="31676"/>
    <cellStyle name="40% - Accent5 4 3 3 2 2 3 2" xfId="31677"/>
    <cellStyle name="40% - Accent5 4 3 3 2 2 3 3" xfId="31678"/>
    <cellStyle name="40% - Accent5 4 3 3 2 2 4" xfId="31679"/>
    <cellStyle name="40% - Accent5 4 3 3 2 2 4 2" xfId="31680"/>
    <cellStyle name="40% - Accent5 4 3 3 2 2 5" xfId="31681"/>
    <cellStyle name="40% - Accent5 4 3 3 2 2 6" xfId="31682"/>
    <cellStyle name="40% - Accent5 4 3 3 2 3" xfId="31683"/>
    <cellStyle name="40% - Accent5 4 3 3 2 3 2" xfId="31684"/>
    <cellStyle name="40% - Accent5 4 3 3 2 3 2 2" xfId="31685"/>
    <cellStyle name="40% - Accent5 4 3 3 2 3 2 3" xfId="31686"/>
    <cellStyle name="40% - Accent5 4 3 3 2 3 3" xfId="31687"/>
    <cellStyle name="40% - Accent5 4 3 3 2 3 3 2" xfId="31688"/>
    <cellStyle name="40% - Accent5 4 3 3 2 3 3 3" xfId="31689"/>
    <cellStyle name="40% - Accent5 4 3 3 2 3 4" xfId="31690"/>
    <cellStyle name="40% - Accent5 4 3 3 2 3 4 2" xfId="31691"/>
    <cellStyle name="40% - Accent5 4 3 3 2 3 5" xfId="31692"/>
    <cellStyle name="40% - Accent5 4 3 3 2 3 6" xfId="31693"/>
    <cellStyle name="40% - Accent5 4 3 3 2 4" xfId="31694"/>
    <cellStyle name="40% - Accent5 4 3 3 2 4 2" xfId="31695"/>
    <cellStyle name="40% - Accent5 4 3 3 2 4 2 2" xfId="31696"/>
    <cellStyle name="40% - Accent5 4 3 3 2 4 2 3" xfId="31697"/>
    <cellStyle name="40% - Accent5 4 3 3 2 4 3" xfId="31698"/>
    <cellStyle name="40% - Accent5 4 3 3 2 4 3 2" xfId="31699"/>
    <cellStyle name="40% - Accent5 4 3 3 2 4 4" xfId="31700"/>
    <cellStyle name="40% - Accent5 4 3 3 2 4 5" xfId="31701"/>
    <cellStyle name="40% - Accent5 4 3 3 2 5" xfId="31702"/>
    <cellStyle name="40% - Accent5 4 3 3 2 5 2" xfId="31703"/>
    <cellStyle name="40% - Accent5 4 3 3 2 5 3" xfId="31704"/>
    <cellStyle name="40% - Accent5 4 3 3 2 6" xfId="31705"/>
    <cellStyle name="40% - Accent5 4 3 3 2 6 2" xfId="31706"/>
    <cellStyle name="40% - Accent5 4 3 3 2 6 3" xfId="31707"/>
    <cellStyle name="40% - Accent5 4 3 3 2 7" xfId="31708"/>
    <cellStyle name="40% - Accent5 4 3 3 2 7 2" xfId="31709"/>
    <cellStyle name="40% - Accent5 4 3 3 2 8" xfId="31710"/>
    <cellStyle name="40% - Accent5 4 3 3 2 9" xfId="31711"/>
    <cellStyle name="40% - Accent5 4 3 3 3" xfId="31712"/>
    <cellStyle name="40% - Accent5 4 3 3 3 2" xfId="31713"/>
    <cellStyle name="40% - Accent5 4 3 3 3 2 2" xfId="31714"/>
    <cellStyle name="40% - Accent5 4 3 3 3 2 3" xfId="31715"/>
    <cellStyle name="40% - Accent5 4 3 3 3 3" xfId="31716"/>
    <cellStyle name="40% - Accent5 4 3 3 3 3 2" xfId="31717"/>
    <cellStyle name="40% - Accent5 4 3 3 3 3 3" xfId="31718"/>
    <cellStyle name="40% - Accent5 4 3 3 3 4" xfId="31719"/>
    <cellStyle name="40% - Accent5 4 3 3 3 4 2" xfId="31720"/>
    <cellStyle name="40% - Accent5 4 3 3 3 5" xfId="31721"/>
    <cellStyle name="40% - Accent5 4 3 3 3 6" xfId="31722"/>
    <cellStyle name="40% - Accent5 4 3 3 4" xfId="31723"/>
    <cellStyle name="40% - Accent5 4 3 3 4 2" xfId="31724"/>
    <cellStyle name="40% - Accent5 4 3 3 4 2 2" xfId="31725"/>
    <cellStyle name="40% - Accent5 4 3 3 4 2 3" xfId="31726"/>
    <cellStyle name="40% - Accent5 4 3 3 4 3" xfId="31727"/>
    <cellStyle name="40% - Accent5 4 3 3 4 3 2" xfId="31728"/>
    <cellStyle name="40% - Accent5 4 3 3 4 3 3" xfId="31729"/>
    <cellStyle name="40% - Accent5 4 3 3 4 4" xfId="31730"/>
    <cellStyle name="40% - Accent5 4 3 3 4 4 2" xfId="31731"/>
    <cellStyle name="40% - Accent5 4 3 3 4 5" xfId="31732"/>
    <cellStyle name="40% - Accent5 4 3 3 4 6" xfId="31733"/>
    <cellStyle name="40% - Accent5 4 3 3 5" xfId="31734"/>
    <cellStyle name="40% - Accent5 4 3 3 5 2" xfId="31735"/>
    <cellStyle name="40% - Accent5 4 3 3 5 2 2" xfId="31736"/>
    <cellStyle name="40% - Accent5 4 3 3 5 2 3" xfId="31737"/>
    <cellStyle name="40% - Accent5 4 3 3 5 3" xfId="31738"/>
    <cellStyle name="40% - Accent5 4 3 3 5 3 2" xfId="31739"/>
    <cellStyle name="40% - Accent5 4 3 3 5 4" xfId="31740"/>
    <cellStyle name="40% - Accent5 4 3 3 5 5" xfId="31741"/>
    <cellStyle name="40% - Accent5 4 3 3 6" xfId="31742"/>
    <cellStyle name="40% - Accent5 4 3 3 6 2" xfId="31743"/>
    <cellStyle name="40% - Accent5 4 3 3 6 3" xfId="31744"/>
    <cellStyle name="40% - Accent5 4 3 3 7" xfId="31745"/>
    <cellStyle name="40% - Accent5 4 3 3 7 2" xfId="31746"/>
    <cellStyle name="40% - Accent5 4 3 3 7 3" xfId="31747"/>
    <cellStyle name="40% - Accent5 4 3 3 8" xfId="31748"/>
    <cellStyle name="40% - Accent5 4 3 3 8 2" xfId="31749"/>
    <cellStyle name="40% - Accent5 4 3 3 9" xfId="31750"/>
    <cellStyle name="40% - Accent5 4 3 4" xfId="2953"/>
    <cellStyle name="40% - Accent5 4 3 4 2" xfId="31751"/>
    <cellStyle name="40% - Accent5 4 3 4 2 2" xfId="31752"/>
    <cellStyle name="40% - Accent5 4 3 4 2 2 2" xfId="31753"/>
    <cellStyle name="40% - Accent5 4 3 4 2 2 3" xfId="31754"/>
    <cellStyle name="40% - Accent5 4 3 4 2 3" xfId="31755"/>
    <cellStyle name="40% - Accent5 4 3 4 2 3 2" xfId="31756"/>
    <cellStyle name="40% - Accent5 4 3 4 2 3 3" xfId="31757"/>
    <cellStyle name="40% - Accent5 4 3 4 2 4" xfId="31758"/>
    <cellStyle name="40% - Accent5 4 3 4 2 4 2" xfId="31759"/>
    <cellStyle name="40% - Accent5 4 3 4 2 5" xfId="31760"/>
    <cellStyle name="40% - Accent5 4 3 4 2 6" xfId="31761"/>
    <cellStyle name="40% - Accent5 4 3 4 3" xfId="31762"/>
    <cellStyle name="40% - Accent5 4 3 4 3 2" xfId="31763"/>
    <cellStyle name="40% - Accent5 4 3 4 3 2 2" xfId="31764"/>
    <cellStyle name="40% - Accent5 4 3 4 3 2 3" xfId="31765"/>
    <cellStyle name="40% - Accent5 4 3 4 3 3" xfId="31766"/>
    <cellStyle name="40% - Accent5 4 3 4 3 3 2" xfId="31767"/>
    <cellStyle name="40% - Accent5 4 3 4 3 3 3" xfId="31768"/>
    <cellStyle name="40% - Accent5 4 3 4 3 4" xfId="31769"/>
    <cellStyle name="40% - Accent5 4 3 4 3 4 2" xfId="31770"/>
    <cellStyle name="40% - Accent5 4 3 4 3 5" xfId="31771"/>
    <cellStyle name="40% - Accent5 4 3 4 3 6" xfId="31772"/>
    <cellStyle name="40% - Accent5 4 3 4 4" xfId="31773"/>
    <cellStyle name="40% - Accent5 4 3 4 4 2" xfId="31774"/>
    <cellStyle name="40% - Accent5 4 3 4 4 2 2" xfId="31775"/>
    <cellStyle name="40% - Accent5 4 3 4 4 2 3" xfId="31776"/>
    <cellStyle name="40% - Accent5 4 3 4 4 3" xfId="31777"/>
    <cellStyle name="40% - Accent5 4 3 4 4 3 2" xfId="31778"/>
    <cellStyle name="40% - Accent5 4 3 4 4 4" xfId="31779"/>
    <cellStyle name="40% - Accent5 4 3 4 4 5" xfId="31780"/>
    <cellStyle name="40% - Accent5 4 3 4 5" xfId="31781"/>
    <cellStyle name="40% - Accent5 4 3 4 5 2" xfId="31782"/>
    <cellStyle name="40% - Accent5 4 3 4 5 3" xfId="31783"/>
    <cellStyle name="40% - Accent5 4 3 4 6" xfId="31784"/>
    <cellStyle name="40% - Accent5 4 3 4 6 2" xfId="31785"/>
    <cellStyle name="40% - Accent5 4 3 4 6 3" xfId="31786"/>
    <cellStyle name="40% - Accent5 4 3 4 7" xfId="31787"/>
    <cellStyle name="40% - Accent5 4 3 4 7 2" xfId="31788"/>
    <cellStyle name="40% - Accent5 4 3 4 8" xfId="31789"/>
    <cellStyle name="40% - Accent5 4 3 4 9" xfId="31790"/>
    <cellStyle name="40% - Accent5 4 3 5" xfId="2954"/>
    <cellStyle name="40% - Accent5 4 3 5 2" xfId="31791"/>
    <cellStyle name="40% - Accent5 4 3 5 2 2" xfId="31792"/>
    <cellStyle name="40% - Accent5 4 3 5 2 2 2" xfId="31793"/>
    <cellStyle name="40% - Accent5 4 3 5 2 2 3" xfId="31794"/>
    <cellStyle name="40% - Accent5 4 3 5 2 3" xfId="31795"/>
    <cellStyle name="40% - Accent5 4 3 5 2 3 2" xfId="31796"/>
    <cellStyle name="40% - Accent5 4 3 5 2 3 3" xfId="31797"/>
    <cellStyle name="40% - Accent5 4 3 5 2 4" xfId="31798"/>
    <cellStyle name="40% - Accent5 4 3 5 2 4 2" xfId="31799"/>
    <cellStyle name="40% - Accent5 4 3 5 2 5" xfId="31800"/>
    <cellStyle name="40% - Accent5 4 3 5 2 6" xfId="31801"/>
    <cellStyle name="40% - Accent5 4 3 5 3" xfId="31802"/>
    <cellStyle name="40% - Accent5 4 3 5 3 2" xfId="31803"/>
    <cellStyle name="40% - Accent5 4 3 5 3 2 2" xfId="31804"/>
    <cellStyle name="40% - Accent5 4 3 5 3 2 3" xfId="31805"/>
    <cellStyle name="40% - Accent5 4 3 5 3 3" xfId="31806"/>
    <cellStyle name="40% - Accent5 4 3 5 3 3 2" xfId="31807"/>
    <cellStyle name="40% - Accent5 4 3 5 3 3 3" xfId="31808"/>
    <cellStyle name="40% - Accent5 4 3 5 3 4" xfId="31809"/>
    <cellStyle name="40% - Accent5 4 3 5 3 4 2" xfId="31810"/>
    <cellStyle name="40% - Accent5 4 3 5 3 5" xfId="31811"/>
    <cellStyle name="40% - Accent5 4 3 5 3 6" xfId="31812"/>
    <cellStyle name="40% - Accent5 4 3 5 4" xfId="31813"/>
    <cellStyle name="40% - Accent5 4 3 5 4 2" xfId="31814"/>
    <cellStyle name="40% - Accent5 4 3 5 4 2 2" xfId="31815"/>
    <cellStyle name="40% - Accent5 4 3 5 4 2 3" xfId="31816"/>
    <cellStyle name="40% - Accent5 4 3 5 4 3" xfId="31817"/>
    <cellStyle name="40% - Accent5 4 3 5 4 3 2" xfId="31818"/>
    <cellStyle name="40% - Accent5 4 3 5 4 4" xfId="31819"/>
    <cellStyle name="40% - Accent5 4 3 5 4 5" xfId="31820"/>
    <cellStyle name="40% - Accent5 4 3 5 5" xfId="31821"/>
    <cellStyle name="40% - Accent5 4 3 5 5 2" xfId="31822"/>
    <cellStyle name="40% - Accent5 4 3 5 5 3" xfId="31823"/>
    <cellStyle name="40% - Accent5 4 3 5 6" xfId="31824"/>
    <cellStyle name="40% - Accent5 4 3 5 6 2" xfId="31825"/>
    <cellStyle name="40% - Accent5 4 3 5 6 3" xfId="31826"/>
    <cellStyle name="40% - Accent5 4 3 5 7" xfId="31827"/>
    <cellStyle name="40% - Accent5 4 3 5 7 2" xfId="31828"/>
    <cellStyle name="40% - Accent5 4 3 5 8" xfId="31829"/>
    <cellStyle name="40% - Accent5 4 3 5 9" xfId="31830"/>
    <cellStyle name="40% - Accent5 4 3 6" xfId="31831"/>
    <cellStyle name="40% - Accent5 4 3 6 2" xfId="31832"/>
    <cellStyle name="40% - Accent5 4 3 6 2 2" xfId="31833"/>
    <cellStyle name="40% - Accent5 4 3 6 2 3" xfId="31834"/>
    <cellStyle name="40% - Accent5 4 3 6 3" xfId="31835"/>
    <cellStyle name="40% - Accent5 4 3 6 3 2" xfId="31836"/>
    <cellStyle name="40% - Accent5 4 3 6 3 3" xfId="31837"/>
    <cellStyle name="40% - Accent5 4 3 6 4" xfId="31838"/>
    <cellStyle name="40% - Accent5 4 3 6 4 2" xfId="31839"/>
    <cellStyle name="40% - Accent5 4 3 6 5" xfId="31840"/>
    <cellStyle name="40% - Accent5 4 3 6 6" xfId="31841"/>
    <cellStyle name="40% - Accent5 4 3 7" xfId="31842"/>
    <cellStyle name="40% - Accent5 4 3 7 2" xfId="31843"/>
    <cellStyle name="40% - Accent5 4 3 7 2 2" xfId="31844"/>
    <cellStyle name="40% - Accent5 4 3 7 2 3" xfId="31845"/>
    <cellStyle name="40% - Accent5 4 3 7 3" xfId="31846"/>
    <cellStyle name="40% - Accent5 4 3 7 3 2" xfId="31847"/>
    <cellStyle name="40% - Accent5 4 3 7 3 3" xfId="31848"/>
    <cellStyle name="40% - Accent5 4 3 7 4" xfId="31849"/>
    <cellStyle name="40% - Accent5 4 3 7 4 2" xfId="31850"/>
    <cellStyle name="40% - Accent5 4 3 7 5" xfId="31851"/>
    <cellStyle name="40% - Accent5 4 3 7 6" xfId="31852"/>
    <cellStyle name="40% - Accent5 4 3 8" xfId="31853"/>
    <cellStyle name="40% - Accent5 4 3 8 2" xfId="31854"/>
    <cellStyle name="40% - Accent5 4 3 8 2 2" xfId="31855"/>
    <cellStyle name="40% - Accent5 4 3 8 2 3" xfId="31856"/>
    <cellStyle name="40% - Accent5 4 3 8 3" xfId="31857"/>
    <cellStyle name="40% - Accent5 4 3 8 3 2" xfId="31858"/>
    <cellStyle name="40% - Accent5 4 3 8 4" xfId="31859"/>
    <cellStyle name="40% - Accent5 4 3 8 5" xfId="31860"/>
    <cellStyle name="40% - Accent5 4 3 9" xfId="31861"/>
    <cellStyle name="40% - Accent5 4 3 9 2" xfId="31862"/>
    <cellStyle name="40% - Accent5 4 3 9 3" xfId="31863"/>
    <cellStyle name="40% - Accent5 4 4" xfId="2955"/>
    <cellStyle name="40% - Accent5 4 4 10" xfId="31864"/>
    <cellStyle name="40% - Accent5 4 4 10 2" xfId="31865"/>
    <cellStyle name="40% - Accent5 4 4 11" xfId="31866"/>
    <cellStyle name="40% - Accent5 4 4 12" xfId="31867"/>
    <cellStyle name="40% - Accent5 4 4 2" xfId="2956"/>
    <cellStyle name="40% - Accent5 4 4 2 10" xfId="31868"/>
    <cellStyle name="40% - Accent5 4 4 2 2" xfId="2957"/>
    <cellStyle name="40% - Accent5 4 4 2 2 2" xfId="31869"/>
    <cellStyle name="40% - Accent5 4 4 2 2 2 2" xfId="31870"/>
    <cellStyle name="40% - Accent5 4 4 2 2 2 2 2" xfId="31871"/>
    <cellStyle name="40% - Accent5 4 4 2 2 2 2 3" xfId="31872"/>
    <cellStyle name="40% - Accent5 4 4 2 2 2 3" xfId="31873"/>
    <cellStyle name="40% - Accent5 4 4 2 2 2 3 2" xfId="31874"/>
    <cellStyle name="40% - Accent5 4 4 2 2 2 3 3" xfId="31875"/>
    <cellStyle name="40% - Accent5 4 4 2 2 2 4" xfId="31876"/>
    <cellStyle name="40% - Accent5 4 4 2 2 2 4 2" xfId="31877"/>
    <cellStyle name="40% - Accent5 4 4 2 2 2 5" xfId="31878"/>
    <cellStyle name="40% - Accent5 4 4 2 2 2 6" xfId="31879"/>
    <cellStyle name="40% - Accent5 4 4 2 2 3" xfId="31880"/>
    <cellStyle name="40% - Accent5 4 4 2 2 3 2" xfId="31881"/>
    <cellStyle name="40% - Accent5 4 4 2 2 3 2 2" xfId="31882"/>
    <cellStyle name="40% - Accent5 4 4 2 2 3 2 3" xfId="31883"/>
    <cellStyle name="40% - Accent5 4 4 2 2 3 3" xfId="31884"/>
    <cellStyle name="40% - Accent5 4 4 2 2 3 3 2" xfId="31885"/>
    <cellStyle name="40% - Accent5 4 4 2 2 3 3 3" xfId="31886"/>
    <cellStyle name="40% - Accent5 4 4 2 2 3 4" xfId="31887"/>
    <cellStyle name="40% - Accent5 4 4 2 2 3 4 2" xfId="31888"/>
    <cellStyle name="40% - Accent5 4 4 2 2 3 5" xfId="31889"/>
    <cellStyle name="40% - Accent5 4 4 2 2 3 6" xfId="31890"/>
    <cellStyle name="40% - Accent5 4 4 2 2 4" xfId="31891"/>
    <cellStyle name="40% - Accent5 4 4 2 2 4 2" xfId="31892"/>
    <cellStyle name="40% - Accent5 4 4 2 2 4 2 2" xfId="31893"/>
    <cellStyle name="40% - Accent5 4 4 2 2 4 2 3" xfId="31894"/>
    <cellStyle name="40% - Accent5 4 4 2 2 4 3" xfId="31895"/>
    <cellStyle name="40% - Accent5 4 4 2 2 4 3 2" xfId="31896"/>
    <cellStyle name="40% - Accent5 4 4 2 2 4 4" xfId="31897"/>
    <cellStyle name="40% - Accent5 4 4 2 2 4 5" xfId="31898"/>
    <cellStyle name="40% - Accent5 4 4 2 2 5" xfId="31899"/>
    <cellStyle name="40% - Accent5 4 4 2 2 5 2" xfId="31900"/>
    <cellStyle name="40% - Accent5 4 4 2 2 5 3" xfId="31901"/>
    <cellStyle name="40% - Accent5 4 4 2 2 6" xfId="31902"/>
    <cellStyle name="40% - Accent5 4 4 2 2 6 2" xfId="31903"/>
    <cellStyle name="40% - Accent5 4 4 2 2 6 3" xfId="31904"/>
    <cellStyle name="40% - Accent5 4 4 2 2 7" xfId="31905"/>
    <cellStyle name="40% - Accent5 4 4 2 2 7 2" xfId="31906"/>
    <cellStyle name="40% - Accent5 4 4 2 2 8" xfId="31907"/>
    <cellStyle name="40% - Accent5 4 4 2 2 9" xfId="31908"/>
    <cellStyle name="40% - Accent5 4 4 2 3" xfId="31909"/>
    <cellStyle name="40% - Accent5 4 4 2 3 2" xfId="31910"/>
    <cellStyle name="40% - Accent5 4 4 2 3 2 2" xfId="31911"/>
    <cellStyle name="40% - Accent5 4 4 2 3 2 3" xfId="31912"/>
    <cellStyle name="40% - Accent5 4 4 2 3 3" xfId="31913"/>
    <cellStyle name="40% - Accent5 4 4 2 3 3 2" xfId="31914"/>
    <cellStyle name="40% - Accent5 4 4 2 3 3 3" xfId="31915"/>
    <cellStyle name="40% - Accent5 4 4 2 3 4" xfId="31916"/>
    <cellStyle name="40% - Accent5 4 4 2 3 4 2" xfId="31917"/>
    <cellStyle name="40% - Accent5 4 4 2 3 5" xfId="31918"/>
    <cellStyle name="40% - Accent5 4 4 2 3 6" xfId="31919"/>
    <cellStyle name="40% - Accent5 4 4 2 4" xfId="31920"/>
    <cellStyle name="40% - Accent5 4 4 2 4 2" xfId="31921"/>
    <cellStyle name="40% - Accent5 4 4 2 4 2 2" xfId="31922"/>
    <cellStyle name="40% - Accent5 4 4 2 4 2 3" xfId="31923"/>
    <cellStyle name="40% - Accent5 4 4 2 4 3" xfId="31924"/>
    <cellStyle name="40% - Accent5 4 4 2 4 3 2" xfId="31925"/>
    <cellStyle name="40% - Accent5 4 4 2 4 3 3" xfId="31926"/>
    <cellStyle name="40% - Accent5 4 4 2 4 4" xfId="31927"/>
    <cellStyle name="40% - Accent5 4 4 2 4 4 2" xfId="31928"/>
    <cellStyle name="40% - Accent5 4 4 2 4 5" xfId="31929"/>
    <cellStyle name="40% - Accent5 4 4 2 4 6" xfId="31930"/>
    <cellStyle name="40% - Accent5 4 4 2 5" xfId="31931"/>
    <cellStyle name="40% - Accent5 4 4 2 5 2" xfId="31932"/>
    <cellStyle name="40% - Accent5 4 4 2 5 2 2" xfId="31933"/>
    <cellStyle name="40% - Accent5 4 4 2 5 2 3" xfId="31934"/>
    <cellStyle name="40% - Accent5 4 4 2 5 3" xfId="31935"/>
    <cellStyle name="40% - Accent5 4 4 2 5 3 2" xfId="31936"/>
    <cellStyle name="40% - Accent5 4 4 2 5 4" xfId="31937"/>
    <cellStyle name="40% - Accent5 4 4 2 5 5" xfId="31938"/>
    <cellStyle name="40% - Accent5 4 4 2 6" xfId="31939"/>
    <cellStyle name="40% - Accent5 4 4 2 6 2" xfId="31940"/>
    <cellStyle name="40% - Accent5 4 4 2 6 3" xfId="31941"/>
    <cellStyle name="40% - Accent5 4 4 2 7" xfId="31942"/>
    <cellStyle name="40% - Accent5 4 4 2 7 2" xfId="31943"/>
    <cellStyle name="40% - Accent5 4 4 2 7 3" xfId="31944"/>
    <cellStyle name="40% - Accent5 4 4 2 8" xfId="31945"/>
    <cellStyle name="40% - Accent5 4 4 2 8 2" xfId="31946"/>
    <cellStyle name="40% - Accent5 4 4 2 9" xfId="31947"/>
    <cellStyle name="40% - Accent5 4 4 3" xfId="2958"/>
    <cellStyle name="40% - Accent5 4 4 3 2" xfId="31948"/>
    <cellStyle name="40% - Accent5 4 4 3 2 2" xfId="31949"/>
    <cellStyle name="40% - Accent5 4 4 3 2 2 2" xfId="31950"/>
    <cellStyle name="40% - Accent5 4 4 3 2 2 3" xfId="31951"/>
    <cellStyle name="40% - Accent5 4 4 3 2 3" xfId="31952"/>
    <cellStyle name="40% - Accent5 4 4 3 2 3 2" xfId="31953"/>
    <cellStyle name="40% - Accent5 4 4 3 2 3 3" xfId="31954"/>
    <cellStyle name="40% - Accent5 4 4 3 2 4" xfId="31955"/>
    <cellStyle name="40% - Accent5 4 4 3 2 4 2" xfId="31956"/>
    <cellStyle name="40% - Accent5 4 4 3 2 5" xfId="31957"/>
    <cellStyle name="40% - Accent5 4 4 3 2 6" xfId="31958"/>
    <cellStyle name="40% - Accent5 4 4 3 3" xfId="31959"/>
    <cellStyle name="40% - Accent5 4 4 3 3 2" xfId="31960"/>
    <cellStyle name="40% - Accent5 4 4 3 3 2 2" xfId="31961"/>
    <cellStyle name="40% - Accent5 4 4 3 3 2 3" xfId="31962"/>
    <cellStyle name="40% - Accent5 4 4 3 3 3" xfId="31963"/>
    <cellStyle name="40% - Accent5 4 4 3 3 3 2" xfId="31964"/>
    <cellStyle name="40% - Accent5 4 4 3 3 3 3" xfId="31965"/>
    <cellStyle name="40% - Accent5 4 4 3 3 4" xfId="31966"/>
    <cellStyle name="40% - Accent5 4 4 3 3 4 2" xfId="31967"/>
    <cellStyle name="40% - Accent5 4 4 3 3 5" xfId="31968"/>
    <cellStyle name="40% - Accent5 4 4 3 3 6" xfId="31969"/>
    <cellStyle name="40% - Accent5 4 4 3 4" xfId="31970"/>
    <cellStyle name="40% - Accent5 4 4 3 4 2" xfId="31971"/>
    <cellStyle name="40% - Accent5 4 4 3 4 2 2" xfId="31972"/>
    <cellStyle name="40% - Accent5 4 4 3 4 2 3" xfId="31973"/>
    <cellStyle name="40% - Accent5 4 4 3 4 3" xfId="31974"/>
    <cellStyle name="40% - Accent5 4 4 3 4 3 2" xfId="31975"/>
    <cellStyle name="40% - Accent5 4 4 3 4 4" xfId="31976"/>
    <cellStyle name="40% - Accent5 4 4 3 4 5" xfId="31977"/>
    <cellStyle name="40% - Accent5 4 4 3 5" xfId="31978"/>
    <cellStyle name="40% - Accent5 4 4 3 5 2" xfId="31979"/>
    <cellStyle name="40% - Accent5 4 4 3 5 3" xfId="31980"/>
    <cellStyle name="40% - Accent5 4 4 3 6" xfId="31981"/>
    <cellStyle name="40% - Accent5 4 4 3 6 2" xfId="31982"/>
    <cellStyle name="40% - Accent5 4 4 3 6 3" xfId="31983"/>
    <cellStyle name="40% - Accent5 4 4 3 7" xfId="31984"/>
    <cellStyle name="40% - Accent5 4 4 3 7 2" xfId="31985"/>
    <cellStyle name="40% - Accent5 4 4 3 8" xfId="31986"/>
    <cellStyle name="40% - Accent5 4 4 3 9" xfId="31987"/>
    <cellStyle name="40% - Accent5 4 4 4" xfId="31988"/>
    <cellStyle name="40% - Accent5 4 4 4 2" xfId="31989"/>
    <cellStyle name="40% - Accent5 4 4 4 2 2" xfId="31990"/>
    <cellStyle name="40% - Accent5 4 4 4 2 2 2" xfId="31991"/>
    <cellStyle name="40% - Accent5 4 4 4 2 2 3" xfId="31992"/>
    <cellStyle name="40% - Accent5 4 4 4 2 3" xfId="31993"/>
    <cellStyle name="40% - Accent5 4 4 4 2 3 2" xfId="31994"/>
    <cellStyle name="40% - Accent5 4 4 4 2 3 3" xfId="31995"/>
    <cellStyle name="40% - Accent5 4 4 4 2 4" xfId="31996"/>
    <cellStyle name="40% - Accent5 4 4 4 2 4 2" xfId="31997"/>
    <cellStyle name="40% - Accent5 4 4 4 2 5" xfId="31998"/>
    <cellStyle name="40% - Accent5 4 4 4 2 6" xfId="31999"/>
    <cellStyle name="40% - Accent5 4 4 4 3" xfId="32000"/>
    <cellStyle name="40% - Accent5 4 4 4 3 2" xfId="32001"/>
    <cellStyle name="40% - Accent5 4 4 4 3 2 2" xfId="32002"/>
    <cellStyle name="40% - Accent5 4 4 4 3 2 3" xfId="32003"/>
    <cellStyle name="40% - Accent5 4 4 4 3 3" xfId="32004"/>
    <cellStyle name="40% - Accent5 4 4 4 3 3 2" xfId="32005"/>
    <cellStyle name="40% - Accent5 4 4 4 3 3 3" xfId="32006"/>
    <cellStyle name="40% - Accent5 4 4 4 3 4" xfId="32007"/>
    <cellStyle name="40% - Accent5 4 4 4 3 4 2" xfId="32008"/>
    <cellStyle name="40% - Accent5 4 4 4 3 5" xfId="32009"/>
    <cellStyle name="40% - Accent5 4 4 4 3 6" xfId="32010"/>
    <cellStyle name="40% - Accent5 4 4 4 4" xfId="32011"/>
    <cellStyle name="40% - Accent5 4 4 4 4 2" xfId="32012"/>
    <cellStyle name="40% - Accent5 4 4 4 4 2 2" xfId="32013"/>
    <cellStyle name="40% - Accent5 4 4 4 4 2 3" xfId="32014"/>
    <cellStyle name="40% - Accent5 4 4 4 4 3" xfId="32015"/>
    <cellStyle name="40% - Accent5 4 4 4 4 3 2" xfId="32016"/>
    <cellStyle name="40% - Accent5 4 4 4 4 4" xfId="32017"/>
    <cellStyle name="40% - Accent5 4 4 4 4 5" xfId="32018"/>
    <cellStyle name="40% - Accent5 4 4 4 5" xfId="32019"/>
    <cellStyle name="40% - Accent5 4 4 4 5 2" xfId="32020"/>
    <cellStyle name="40% - Accent5 4 4 4 5 3" xfId="32021"/>
    <cellStyle name="40% - Accent5 4 4 4 6" xfId="32022"/>
    <cellStyle name="40% - Accent5 4 4 4 6 2" xfId="32023"/>
    <cellStyle name="40% - Accent5 4 4 4 6 3" xfId="32024"/>
    <cellStyle name="40% - Accent5 4 4 4 7" xfId="32025"/>
    <cellStyle name="40% - Accent5 4 4 4 7 2" xfId="32026"/>
    <cellStyle name="40% - Accent5 4 4 4 8" xfId="32027"/>
    <cellStyle name="40% - Accent5 4 4 4 9" xfId="32028"/>
    <cellStyle name="40% - Accent5 4 4 5" xfId="32029"/>
    <cellStyle name="40% - Accent5 4 4 5 2" xfId="32030"/>
    <cellStyle name="40% - Accent5 4 4 5 2 2" xfId="32031"/>
    <cellStyle name="40% - Accent5 4 4 5 2 3" xfId="32032"/>
    <cellStyle name="40% - Accent5 4 4 5 3" xfId="32033"/>
    <cellStyle name="40% - Accent5 4 4 5 3 2" xfId="32034"/>
    <cellStyle name="40% - Accent5 4 4 5 3 3" xfId="32035"/>
    <cellStyle name="40% - Accent5 4 4 5 4" xfId="32036"/>
    <cellStyle name="40% - Accent5 4 4 5 4 2" xfId="32037"/>
    <cellStyle name="40% - Accent5 4 4 5 5" xfId="32038"/>
    <cellStyle name="40% - Accent5 4 4 5 6" xfId="32039"/>
    <cellStyle name="40% - Accent5 4 4 6" xfId="32040"/>
    <cellStyle name="40% - Accent5 4 4 6 2" xfId="32041"/>
    <cellStyle name="40% - Accent5 4 4 6 2 2" xfId="32042"/>
    <cellStyle name="40% - Accent5 4 4 6 2 3" xfId="32043"/>
    <cellStyle name="40% - Accent5 4 4 6 3" xfId="32044"/>
    <cellStyle name="40% - Accent5 4 4 6 3 2" xfId="32045"/>
    <cellStyle name="40% - Accent5 4 4 6 3 3" xfId="32046"/>
    <cellStyle name="40% - Accent5 4 4 6 4" xfId="32047"/>
    <cellStyle name="40% - Accent5 4 4 6 4 2" xfId="32048"/>
    <cellStyle name="40% - Accent5 4 4 6 5" xfId="32049"/>
    <cellStyle name="40% - Accent5 4 4 6 6" xfId="32050"/>
    <cellStyle name="40% - Accent5 4 4 7" xfId="32051"/>
    <cellStyle name="40% - Accent5 4 4 7 2" xfId="32052"/>
    <cellStyle name="40% - Accent5 4 4 7 2 2" xfId="32053"/>
    <cellStyle name="40% - Accent5 4 4 7 2 3" xfId="32054"/>
    <cellStyle name="40% - Accent5 4 4 7 3" xfId="32055"/>
    <cellStyle name="40% - Accent5 4 4 7 3 2" xfId="32056"/>
    <cellStyle name="40% - Accent5 4 4 7 4" xfId="32057"/>
    <cellStyle name="40% - Accent5 4 4 7 5" xfId="32058"/>
    <cellStyle name="40% - Accent5 4 4 8" xfId="32059"/>
    <cellStyle name="40% - Accent5 4 4 8 2" xfId="32060"/>
    <cellStyle name="40% - Accent5 4 4 8 3" xfId="32061"/>
    <cellStyle name="40% - Accent5 4 4 9" xfId="32062"/>
    <cellStyle name="40% - Accent5 4 4 9 2" xfId="32063"/>
    <cellStyle name="40% - Accent5 4 4 9 3" xfId="32064"/>
    <cellStyle name="40% - Accent5 4 5" xfId="2959"/>
    <cellStyle name="40% - Accent5 4 5 10" xfId="32065"/>
    <cellStyle name="40% - Accent5 4 5 2" xfId="2960"/>
    <cellStyle name="40% - Accent5 4 5 2 2" xfId="32066"/>
    <cellStyle name="40% - Accent5 4 5 2 2 2" xfId="32067"/>
    <cellStyle name="40% - Accent5 4 5 2 2 2 2" xfId="32068"/>
    <cellStyle name="40% - Accent5 4 5 2 2 2 3" xfId="32069"/>
    <cellStyle name="40% - Accent5 4 5 2 2 3" xfId="32070"/>
    <cellStyle name="40% - Accent5 4 5 2 2 3 2" xfId="32071"/>
    <cellStyle name="40% - Accent5 4 5 2 2 3 3" xfId="32072"/>
    <cellStyle name="40% - Accent5 4 5 2 2 4" xfId="32073"/>
    <cellStyle name="40% - Accent5 4 5 2 2 4 2" xfId="32074"/>
    <cellStyle name="40% - Accent5 4 5 2 2 5" xfId="32075"/>
    <cellStyle name="40% - Accent5 4 5 2 2 6" xfId="32076"/>
    <cellStyle name="40% - Accent5 4 5 2 3" xfId="32077"/>
    <cellStyle name="40% - Accent5 4 5 2 3 2" xfId="32078"/>
    <cellStyle name="40% - Accent5 4 5 2 3 2 2" xfId="32079"/>
    <cellStyle name="40% - Accent5 4 5 2 3 2 3" xfId="32080"/>
    <cellStyle name="40% - Accent5 4 5 2 3 3" xfId="32081"/>
    <cellStyle name="40% - Accent5 4 5 2 3 3 2" xfId="32082"/>
    <cellStyle name="40% - Accent5 4 5 2 3 3 3" xfId="32083"/>
    <cellStyle name="40% - Accent5 4 5 2 3 4" xfId="32084"/>
    <cellStyle name="40% - Accent5 4 5 2 3 4 2" xfId="32085"/>
    <cellStyle name="40% - Accent5 4 5 2 3 5" xfId="32086"/>
    <cellStyle name="40% - Accent5 4 5 2 3 6" xfId="32087"/>
    <cellStyle name="40% - Accent5 4 5 2 4" xfId="32088"/>
    <cellStyle name="40% - Accent5 4 5 2 4 2" xfId="32089"/>
    <cellStyle name="40% - Accent5 4 5 2 4 2 2" xfId="32090"/>
    <cellStyle name="40% - Accent5 4 5 2 4 2 3" xfId="32091"/>
    <cellStyle name="40% - Accent5 4 5 2 4 3" xfId="32092"/>
    <cellStyle name="40% - Accent5 4 5 2 4 3 2" xfId="32093"/>
    <cellStyle name="40% - Accent5 4 5 2 4 4" xfId="32094"/>
    <cellStyle name="40% - Accent5 4 5 2 4 5" xfId="32095"/>
    <cellStyle name="40% - Accent5 4 5 2 5" xfId="32096"/>
    <cellStyle name="40% - Accent5 4 5 2 5 2" xfId="32097"/>
    <cellStyle name="40% - Accent5 4 5 2 5 3" xfId="32098"/>
    <cellStyle name="40% - Accent5 4 5 2 6" xfId="32099"/>
    <cellStyle name="40% - Accent5 4 5 2 6 2" xfId="32100"/>
    <cellStyle name="40% - Accent5 4 5 2 6 3" xfId="32101"/>
    <cellStyle name="40% - Accent5 4 5 2 7" xfId="32102"/>
    <cellStyle name="40% - Accent5 4 5 2 7 2" xfId="32103"/>
    <cellStyle name="40% - Accent5 4 5 2 8" xfId="32104"/>
    <cellStyle name="40% - Accent5 4 5 2 9" xfId="32105"/>
    <cellStyle name="40% - Accent5 4 5 3" xfId="32106"/>
    <cellStyle name="40% - Accent5 4 5 3 2" xfId="32107"/>
    <cellStyle name="40% - Accent5 4 5 3 2 2" xfId="32108"/>
    <cellStyle name="40% - Accent5 4 5 3 2 3" xfId="32109"/>
    <cellStyle name="40% - Accent5 4 5 3 3" xfId="32110"/>
    <cellStyle name="40% - Accent5 4 5 3 3 2" xfId="32111"/>
    <cellStyle name="40% - Accent5 4 5 3 3 3" xfId="32112"/>
    <cellStyle name="40% - Accent5 4 5 3 4" xfId="32113"/>
    <cellStyle name="40% - Accent5 4 5 3 4 2" xfId="32114"/>
    <cellStyle name="40% - Accent5 4 5 3 5" xfId="32115"/>
    <cellStyle name="40% - Accent5 4 5 3 6" xfId="32116"/>
    <cellStyle name="40% - Accent5 4 5 4" xfId="32117"/>
    <cellStyle name="40% - Accent5 4 5 4 2" xfId="32118"/>
    <cellStyle name="40% - Accent5 4 5 4 2 2" xfId="32119"/>
    <cellStyle name="40% - Accent5 4 5 4 2 3" xfId="32120"/>
    <cellStyle name="40% - Accent5 4 5 4 3" xfId="32121"/>
    <cellStyle name="40% - Accent5 4 5 4 3 2" xfId="32122"/>
    <cellStyle name="40% - Accent5 4 5 4 3 3" xfId="32123"/>
    <cellStyle name="40% - Accent5 4 5 4 4" xfId="32124"/>
    <cellStyle name="40% - Accent5 4 5 4 4 2" xfId="32125"/>
    <cellStyle name="40% - Accent5 4 5 4 5" xfId="32126"/>
    <cellStyle name="40% - Accent5 4 5 4 6" xfId="32127"/>
    <cellStyle name="40% - Accent5 4 5 5" xfId="32128"/>
    <cellStyle name="40% - Accent5 4 5 5 2" xfId="32129"/>
    <cellStyle name="40% - Accent5 4 5 5 2 2" xfId="32130"/>
    <cellStyle name="40% - Accent5 4 5 5 2 3" xfId="32131"/>
    <cellStyle name="40% - Accent5 4 5 5 3" xfId="32132"/>
    <cellStyle name="40% - Accent5 4 5 5 3 2" xfId="32133"/>
    <cellStyle name="40% - Accent5 4 5 5 4" xfId="32134"/>
    <cellStyle name="40% - Accent5 4 5 5 5" xfId="32135"/>
    <cellStyle name="40% - Accent5 4 5 6" xfId="32136"/>
    <cellStyle name="40% - Accent5 4 5 6 2" xfId="32137"/>
    <cellStyle name="40% - Accent5 4 5 6 3" xfId="32138"/>
    <cellStyle name="40% - Accent5 4 5 7" xfId="32139"/>
    <cellStyle name="40% - Accent5 4 5 7 2" xfId="32140"/>
    <cellStyle name="40% - Accent5 4 5 7 3" xfId="32141"/>
    <cellStyle name="40% - Accent5 4 5 8" xfId="32142"/>
    <cellStyle name="40% - Accent5 4 5 8 2" xfId="32143"/>
    <cellStyle name="40% - Accent5 4 5 9" xfId="32144"/>
    <cellStyle name="40% - Accent5 4 6" xfId="2961"/>
    <cellStyle name="40% - Accent5 4 6 2" xfId="32145"/>
    <cellStyle name="40% - Accent5 4 6 2 2" xfId="32146"/>
    <cellStyle name="40% - Accent5 4 6 2 2 2" xfId="32147"/>
    <cellStyle name="40% - Accent5 4 6 2 2 3" xfId="32148"/>
    <cellStyle name="40% - Accent5 4 6 2 3" xfId="32149"/>
    <cellStyle name="40% - Accent5 4 6 2 3 2" xfId="32150"/>
    <cellStyle name="40% - Accent5 4 6 2 3 3" xfId="32151"/>
    <cellStyle name="40% - Accent5 4 6 2 4" xfId="32152"/>
    <cellStyle name="40% - Accent5 4 6 2 4 2" xfId="32153"/>
    <cellStyle name="40% - Accent5 4 6 2 5" xfId="32154"/>
    <cellStyle name="40% - Accent5 4 6 2 6" xfId="32155"/>
    <cellStyle name="40% - Accent5 4 6 3" xfId="32156"/>
    <cellStyle name="40% - Accent5 4 6 3 2" xfId="32157"/>
    <cellStyle name="40% - Accent5 4 6 3 2 2" xfId="32158"/>
    <cellStyle name="40% - Accent5 4 6 3 2 3" xfId="32159"/>
    <cellStyle name="40% - Accent5 4 6 3 3" xfId="32160"/>
    <cellStyle name="40% - Accent5 4 6 3 3 2" xfId="32161"/>
    <cellStyle name="40% - Accent5 4 6 3 3 3" xfId="32162"/>
    <cellStyle name="40% - Accent5 4 6 3 4" xfId="32163"/>
    <cellStyle name="40% - Accent5 4 6 3 4 2" xfId="32164"/>
    <cellStyle name="40% - Accent5 4 6 3 5" xfId="32165"/>
    <cellStyle name="40% - Accent5 4 6 3 6" xfId="32166"/>
    <cellStyle name="40% - Accent5 4 6 4" xfId="32167"/>
    <cellStyle name="40% - Accent5 4 6 4 2" xfId="32168"/>
    <cellStyle name="40% - Accent5 4 6 4 2 2" xfId="32169"/>
    <cellStyle name="40% - Accent5 4 6 4 2 3" xfId="32170"/>
    <cellStyle name="40% - Accent5 4 6 4 3" xfId="32171"/>
    <cellStyle name="40% - Accent5 4 6 4 3 2" xfId="32172"/>
    <cellStyle name="40% - Accent5 4 6 4 4" xfId="32173"/>
    <cellStyle name="40% - Accent5 4 6 4 5" xfId="32174"/>
    <cellStyle name="40% - Accent5 4 6 5" xfId="32175"/>
    <cellStyle name="40% - Accent5 4 6 5 2" xfId="32176"/>
    <cellStyle name="40% - Accent5 4 6 5 3" xfId="32177"/>
    <cellStyle name="40% - Accent5 4 6 6" xfId="32178"/>
    <cellStyle name="40% - Accent5 4 6 6 2" xfId="32179"/>
    <cellStyle name="40% - Accent5 4 6 6 3" xfId="32180"/>
    <cellStyle name="40% - Accent5 4 6 7" xfId="32181"/>
    <cellStyle name="40% - Accent5 4 6 7 2" xfId="32182"/>
    <cellStyle name="40% - Accent5 4 6 8" xfId="32183"/>
    <cellStyle name="40% - Accent5 4 6 9" xfId="32184"/>
    <cellStyle name="40% - Accent5 4 7" xfId="2962"/>
    <cellStyle name="40% - Accent5 4 7 2" xfId="32185"/>
    <cellStyle name="40% - Accent5 4 7 2 2" xfId="32186"/>
    <cellStyle name="40% - Accent5 4 7 2 2 2" xfId="32187"/>
    <cellStyle name="40% - Accent5 4 7 2 2 3" xfId="32188"/>
    <cellStyle name="40% - Accent5 4 7 2 3" xfId="32189"/>
    <cellStyle name="40% - Accent5 4 7 2 3 2" xfId="32190"/>
    <cellStyle name="40% - Accent5 4 7 2 3 3" xfId="32191"/>
    <cellStyle name="40% - Accent5 4 7 2 4" xfId="32192"/>
    <cellStyle name="40% - Accent5 4 7 2 4 2" xfId="32193"/>
    <cellStyle name="40% - Accent5 4 7 2 5" xfId="32194"/>
    <cellStyle name="40% - Accent5 4 7 2 6" xfId="32195"/>
    <cellStyle name="40% - Accent5 4 7 3" xfId="32196"/>
    <cellStyle name="40% - Accent5 4 7 3 2" xfId="32197"/>
    <cellStyle name="40% - Accent5 4 7 3 2 2" xfId="32198"/>
    <cellStyle name="40% - Accent5 4 7 3 2 3" xfId="32199"/>
    <cellStyle name="40% - Accent5 4 7 3 3" xfId="32200"/>
    <cellStyle name="40% - Accent5 4 7 3 3 2" xfId="32201"/>
    <cellStyle name="40% - Accent5 4 7 3 3 3" xfId="32202"/>
    <cellStyle name="40% - Accent5 4 7 3 4" xfId="32203"/>
    <cellStyle name="40% - Accent5 4 7 3 4 2" xfId="32204"/>
    <cellStyle name="40% - Accent5 4 7 3 5" xfId="32205"/>
    <cellStyle name="40% - Accent5 4 7 3 6" xfId="32206"/>
    <cellStyle name="40% - Accent5 4 7 4" xfId="32207"/>
    <cellStyle name="40% - Accent5 4 7 4 2" xfId="32208"/>
    <cellStyle name="40% - Accent5 4 7 4 2 2" xfId="32209"/>
    <cellStyle name="40% - Accent5 4 7 4 2 3" xfId="32210"/>
    <cellStyle name="40% - Accent5 4 7 4 3" xfId="32211"/>
    <cellStyle name="40% - Accent5 4 7 4 3 2" xfId="32212"/>
    <cellStyle name="40% - Accent5 4 7 4 4" xfId="32213"/>
    <cellStyle name="40% - Accent5 4 7 4 5" xfId="32214"/>
    <cellStyle name="40% - Accent5 4 7 5" xfId="32215"/>
    <cellStyle name="40% - Accent5 4 7 5 2" xfId="32216"/>
    <cellStyle name="40% - Accent5 4 7 5 3" xfId="32217"/>
    <cellStyle name="40% - Accent5 4 7 6" xfId="32218"/>
    <cellStyle name="40% - Accent5 4 7 6 2" xfId="32219"/>
    <cellStyle name="40% - Accent5 4 7 6 3" xfId="32220"/>
    <cellStyle name="40% - Accent5 4 7 7" xfId="32221"/>
    <cellStyle name="40% - Accent5 4 7 7 2" xfId="32222"/>
    <cellStyle name="40% - Accent5 4 7 8" xfId="32223"/>
    <cellStyle name="40% - Accent5 4 7 9" xfId="32224"/>
    <cellStyle name="40% - Accent5 4 8" xfId="32225"/>
    <cellStyle name="40% - Accent5 4 8 2" xfId="32226"/>
    <cellStyle name="40% - Accent5 4 8 2 2" xfId="32227"/>
    <cellStyle name="40% - Accent5 4 8 2 3" xfId="32228"/>
    <cellStyle name="40% - Accent5 4 8 3" xfId="32229"/>
    <cellStyle name="40% - Accent5 4 8 3 2" xfId="32230"/>
    <cellStyle name="40% - Accent5 4 8 3 3" xfId="32231"/>
    <cellStyle name="40% - Accent5 4 8 4" xfId="32232"/>
    <cellStyle name="40% - Accent5 4 8 4 2" xfId="32233"/>
    <cellStyle name="40% - Accent5 4 8 5" xfId="32234"/>
    <cellStyle name="40% - Accent5 4 8 6" xfId="32235"/>
    <cellStyle name="40% - Accent5 4 9" xfId="32236"/>
    <cellStyle name="40% - Accent5 4 9 2" xfId="32237"/>
    <cellStyle name="40% - Accent5 4 9 2 2" xfId="32238"/>
    <cellStyle name="40% - Accent5 4 9 2 3" xfId="32239"/>
    <cellStyle name="40% - Accent5 4 9 3" xfId="32240"/>
    <cellStyle name="40% - Accent5 4 9 3 2" xfId="32241"/>
    <cellStyle name="40% - Accent5 4 9 3 3" xfId="32242"/>
    <cellStyle name="40% - Accent5 4 9 4" xfId="32243"/>
    <cellStyle name="40% - Accent5 4 9 4 2" xfId="32244"/>
    <cellStyle name="40% - Accent5 4 9 5" xfId="32245"/>
    <cellStyle name="40% - Accent5 4 9 6" xfId="32246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" xfId="62007" builtinId="51" customBuiltin="1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7"/>
    <cellStyle name="40% - Accent6 4 10 2" xfId="32248"/>
    <cellStyle name="40% - Accent6 4 10 2 2" xfId="32249"/>
    <cellStyle name="40% - Accent6 4 10 2 3" xfId="32250"/>
    <cellStyle name="40% - Accent6 4 10 3" xfId="32251"/>
    <cellStyle name="40% - Accent6 4 10 3 2" xfId="32252"/>
    <cellStyle name="40% - Accent6 4 10 4" xfId="32253"/>
    <cellStyle name="40% - Accent6 4 10 5" xfId="32254"/>
    <cellStyle name="40% - Accent6 4 11" xfId="32255"/>
    <cellStyle name="40% - Accent6 4 11 2" xfId="32256"/>
    <cellStyle name="40% - Accent6 4 11 3" xfId="32257"/>
    <cellStyle name="40% - Accent6 4 12" xfId="32258"/>
    <cellStyle name="40% - Accent6 4 12 2" xfId="32259"/>
    <cellStyle name="40% - Accent6 4 12 3" xfId="32260"/>
    <cellStyle name="40% - Accent6 4 13" xfId="32261"/>
    <cellStyle name="40% - Accent6 4 13 2" xfId="32262"/>
    <cellStyle name="40% - Accent6 4 14" xfId="32263"/>
    <cellStyle name="40% - Accent6 4 15" xfId="32264"/>
    <cellStyle name="40% - Accent6 4 16" xfId="32265"/>
    <cellStyle name="40% - Accent6 4 2" xfId="3184"/>
    <cellStyle name="40% - Accent6 4 2 10" xfId="32266"/>
    <cellStyle name="40% - Accent6 4 2 10 2" xfId="32267"/>
    <cellStyle name="40% - Accent6 4 2 10 3" xfId="32268"/>
    <cellStyle name="40% - Accent6 4 2 11" xfId="32269"/>
    <cellStyle name="40% - Accent6 4 2 11 2" xfId="32270"/>
    <cellStyle name="40% - Accent6 4 2 11 3" xfId="32271"/>
    <cellStyle name="40% - Accent6 4 2 12" xfId="32272"/>
    <cellStyle name="40% - Accent6 4 2 12 2" xfId="32273"/>
    <cellStyle name="40% - Accent6 4 2 13" xfId="32274"/>
    <cellStyle name="40% - Accent6 4 2 14" xfId="32275"/>
    <cellStyle name="40% - Accent6 4 2 15" xfId="32276"/>
    <cellStyle name="40% - Accent6 4 2 2" xfId="3185"/>
    <cellStyle name="40% - Accent6 4 2 2 10" xfId="32277"/>
    <cellStyle name="40% - Accent6 4 2 2 10 2" xfId="32278"/>
    <cellStyle name="40% - Accent6 4 2 2 10 3" xfId="32279"/>
    <cellStyle name="40% - Accent6 4 2 2 11" xfId="32280"/>
    <cellStyle name="40% - Accent6 4 2 2 11 2" xfId="32281"/>
    <cellStyle name="40% - Accent6 4 2 2 12" xfId="32282"/>
    <cellStyle name="40% - Accent6 4 2 2 13" xfId="32283"/>
    <cellStyle name="40% - Accent6 4 2 2 2" xfId="3186"/>
    <cellStyle name="40% - Accent6 4 2 2 2 10" xfId="32284"/>
    <cellStyle name="40% - Accent6 4 2 2 2 10 2" xfId="32285"/>
    <cellStyle name="40% - Accent6 4 2 2 2 11" xfId="32286"/>
    <cellStyle name="40% - Accent6 4 2 2 2 12" xfId="32287"/>
    <cellStyle name="40% - Accent6 4 2 2 2 2" xfId="3187"/>
    <cellStyle name="40% - Accent6 4 2 2 2 2 10" xfId="32288"/>
    <cellStyle name="40% - Accent6 4 2 2 2 2 2" xfId="3188"/>
    <cellStyle name="40% - Accent6 4 2 2 2 2 2 2" xfId="32289"/>
    <cellStyle name="40% - Accent6 4 2 2 2 2 2 2 2" xfId="32290"/>
    <cellStyle name="40% - Accent6 4 2 2 2 2 2 2 2 2" xfId="32291"/>
    <cellStyle name="40% - Accent6 4 2 2 2 2 2 2 2 3" xfId="32292"/>
    <cellStyle name="40% - Accent6 4 2 2 2 2 2 2 3" xfId="32293"/>
    <cellStyle name="40% - Accent6 4 2 2 2 2 2 2 3 2" xfId="32294"/>
    <cellStyle name="40% - Accent6 4 2 2 2 2 2 2 3 3" xfId="32295"/>
    <cellStyle name="40% - Accent6 4 2 2 2 2 2 2 4" xfId="32296"/>
    <cellStyle name="40% - Accent6 4 2 2 2 2 2 2 4 2" xfId="32297"/>
    <cellStyle name="40% - Accent6 4 2 2 2 2 2 2 5" xfId="32298"/>
    <cellStyle name="40% - Accent6 4 2 2 2 2 2 2 6" xfId="32299"/>
    <cellStyle name="40% - Accent6 4 2 2 2 2 2 3" xfId="32300"/>
    <cellStyle name="40% - Accent6 4 2 2 2 2 2 3 2" xfId="32301"/>
    <cellStyle name="40% - Accent6 4 2 2 2 2 2 3 2 2" xfId="32302"/>
    <cellStyle name="40% - Accent6 4 2 2 2 2 2 3 2 3" xfId="32303"/>
    <cellStyle name="40% - Accent6 4 2 2 2 2 2 3 3" xfId="32304"/>
    <cellStyle name="40% - Accent6 4 2 2 2 2 2 3 3 2" xfId="32305"/>
    <cellStyle name="40% - Accent6 4 2 2 2 2 2 3 3 3" xfId="32306"/>
    <cellStyle name="40% - Accent6 4 2 2 2 2 2 3 4" xfId="32307"/>
    <cellStyle name="40% - Accent6 4 2 2 2 2 2 3 4 2" xfId="32308"/>
    <cellStyle name="40% - Accent6 4 2 2 2 2 2 3 5" xfId="32309"/>
    <cellStyle name="40% - Accent6 4 2 2 2 2 2 3 6" xfId="32310"/>
    <cellStyle name="40% - Accent6 4 2 2 2 2 2 4" xfId="32311"/>
    <cellStyle name="40% - Accent6 4 2 2 2 2 2 4 2" xfId="32312"/>
    <cellStyle name="40% - Accent6 4 2 2 2 2 2 4 2 2" xfId="32313"/>
    <cellStyle name="40% - Accent6 4 2 2 2 2 2 4 2 3" xfId="32314"/>
    <cellStyle name="40% - Accent6 4 2 2 2 2 2 4 3" xfId="32315"/>
    <cellStyle name="40% - Accent6 4 2 2 2 2 2 4 3 2" xfId="32316"/>
    <cellStyle name="40% - Accent6 4 2 2 2 2 2 4 4" xfId="32317"/>
    <cellStyle name="40% - Accent6 4 2 2 2 2 2 4 5" xfId="32318"/>
    <cellStyle name="40% - Accent6 4 2 2 2 2 2 5" xfId="32319"/>
    <cellStyle name="40% - Accent6 4 2 2 2 2 2 5 2" xfId="32320"/>
    <cellStyle name="40% - Accent6 4 2 2 2 2 2 5 3" xfId="32321"/>
    <cellStyle name="40% - Accent6 4 2 2 2 2 2 6" xfId="32322"/>
    <cellStyle name="40% - Accent6 4 2 2 2 2 2 6 2" xfId="32323"/>
    <cellStyle name="40% - Accent6 4 2 2 2 2 2 6 3" xfId="32324"/>
    <cellStyle name="40% - Accent6 4 2 2 2 2 2 7" xfId="32325"/>
    <cellStyle name="40% - Accent6 4 2 2 2 2 2 7 2" xfId="32326"/>
    <cellStyle name="40% - Accent6 4 2 2 2 2 2 8" xfId="32327"/>
    <cellStyle name="40% - Accent6 4 2 2 2 2 2 9" xfId="32328"/>
    <cellStyle name="40% - Accent6 4 2 2 2 2 3" xfId="32329"/>
    <cellStyle name="40% - Accent6 4 2 2 2 2 3 2" xfId="32330"/>
    <cellStyle name="40% - Accent6 4 2 2 2 2 3 2 2" xfId="32331"/>
    <cellStyle name="40% - Accent6 4 2 2 2 2 3 2 3" xfId="32332"/>
    <cellStyle name="40% - Accent6 4 2 2 2 2 3 3" xfId="32333"/>
    <cellStyle name="40% - Accent6 4 2 2 2 2 3 3 2" xfId="32334"/>
    <cellStyle name="40% - Accent6 4 2 2 2 2 3 3 3" xfId="32335"/>
    <cellStyle name="40% - Accent6 4 2 2 2 2 3 4" xfId="32336"/>
    <cellStyle name="40% - Accent6 4 2 2 2 2 3 4 2" xfId="32337"/>
    <cellStyle name="40% - Accent6 4 2 2 2 2 3 5" xfId="32338"/>
    <cellStyle name="40% - Accent6 4 2 2 2 2 3 6" xfId="32339"/>
    <cellStyle name="40% - Accent6 4 2 2 2 2 4" xfId="32340"/>
    <cellStyle name="40% - Accent6 4 2 2 2 2 4 2" xfId="32341"/>
    <cellStyle name="40% - Accent6 4 2 2 2 2 4 2 2" xfId="32342"/>
    <cellStyle name="40% - Accent6 4 2 2 2 2 4 2 3" xfId="32343"/>
    <cellStyle name="40% - Accent6 4 2 2 2 2 4 3" xfId="32344"/>
    <cellStyle name="40% - Accent6 4 2 2 2 2 4 3 2" xfId="32345"/>
    <cellStyle name="40% - Accent6 4 2 2 2 2 4 3 3" xfId="32346"/>
    <cellStyle name="40% - Accent6 4 2 2 2 2 4 4" xfId="32347"/>
    <cellStyle name="40% - Accent6 4 2 2 2 2 4 4 2" xfId="32348"/>
    <cellStyle name="40% - Accent6 4 2 2 2 2 4 5" xfId="32349"/>
    <cellStyle name="40% - Accent6 4 2 2 2 2 4 6" xfId="32350"/>
    <cellStyle name="40% - Accent6 4 2 2 2 2 5" xfId="32351"/>
    <cellStyle name="40% - Accent6 4 2 2 2 2 5 2" xfId="32352"/>
    <cellStyle name="40% - Accent6 4 2 2 2 2 5 2 2" xfId="32353"/>
    <cellStyle name="40% - Accent6 4 2 2 2 2 5 2 3" xfId="32354"/>
    <cellStyle name="40% - Accent6 4 2 2 2 2 5 3" xfId="32355"/>
    <cellStyle name="40% - Accent6 4 2 2 2 2 5 3 2" xfId="32356"/>
    <cellStyle name="40% - Accent6 4 2 2 2 2 5 4" xfId="32357"/>
    <cellStyle name="40% - Accent6 4 2 2 2 2 5 5" xfId="32358"/>
    <cellStyle name="40% - Accent6 4 2 2 2 2 6" xfId="32359"/>
    <cellStyle name="40% - Accent6 4 2 2 2 2 6 2" xfId="32360"/>
    <cellStyle name="40% - Accent6 4 2 2 2 2 6 3" xfId="32361"/>
    <cellStyle name="40% - Accent6 4 2 2 2 2 7" xfId="32362"/>
    <cellStyle name="40% - Accent6 4 2 2 2 2 7 2" xfId="32363"/>
    <cellStyle name="40% - Accent6 4 2 2 2 2 7 3" xfId="32364"/>
    <cellStyle name="40% - Accent6 4 2 2 2 2 8" xfId="32365"/>
    <cellStyle name="40% - Accent6 4 2 2 2 2 8 2" xfId="32366"/>
    <cellStyle name="40% - Accent6 4 2 2 2 2 9" xfId="32367"/>
    <cellStyle name="40% - Accent6 4 2 2 2 3" xfId="3189"/>
    <cellStyle name="40% - Accent6 4 2 2 2 3 2" xfId="32368"/>
    <cellStyle name="40% - Accent6 4 2 2 2 3 2 2" xfId="32369"/>
    <cellStyle name="40% - Accent6 4 2 2 2 3 2 2 2" xfId="32370"/>
    <cellStyle name="40% - Accent6 4 2 2 2 3 2 2 3" xfId="32371"/>
    <cellStyle name="40% - Accent6 4 2 2 2 3 2 3" xfId="32372"/>
    <cellStyle name="40% - Accent6 4 2 2 2 3 2 3 2" xfId="32373"/>
    <cellStyle name="40% - Accent6 4 2 2 2 3 2 3 3" xfId="32374"/>
    <cellStyle name="40% - Accent6 4 2 2 2 3 2 4" xfId="32375"/>
    <cellStyle name="40% - Accent6 4 2 2 2 3 2 4 2" xfId="32376"/>
    <cellStyle name="40% - Accent6 4 2 2 2 3 2 5" xfId="32377"/>
    <cellStyle name="40% - Accent6 4 2 2 2 3 2 6" xfId="32378"/>
    <cellStyle name="40% - Accent6 4 2 2 2 3 3" xfId="32379"/>
    <cellStyle name="40% - Accent6 4 2 2 2 3 3 2" xfId="32380"/>
    <cellStyle name="40% - Accent6 4 2 2 2 3 3 2 2" xfId="32381"/>
    <cellStyle name="40% - Accent6 4 2 2 2 3 3 2 3" xfId="32382"/>
    <cellStyle name="40% - Accent6 4 2 2 2 3 3 3" xfId="32383"/>
    <cellStyle name="40% - Accent6 4 2 2 2 3 3 3 2" xfId="32384"/>
    <cellStyle name="40% - Accent6 4 2 2 2 3 3 3 3" xfId="32385"/>
    <cellStyle name="40% - Accent6 4 2 2 2 3 3 4" xfId="32386"/>
    <cellStyle name="40% - Accent6 4 2 2 2 3 3 4 2" xfId="32387"/>
    <cellStyle name="40% - Accent6 4 2 2 2 3 3 5" xfId="32388"/>
    <cellStyle name="40% - Accent6 4 2 2 2 3 3 6" xfId="32389"/>
    <cellStyle name="40% - Accent6 4 2 2 2 3 4" xfId="32390"/>
    <cellStyle name="40% - Accent6 4 2 2 2 3 4 2" xfId="32391"/>
    <cellStyle name="40% - Accent6 4 2 2 2 3 4 2 2" xfId="32392"/>
    <cellStyle name="40% - Accent6 4 2 2 2 3 4 2 3" xfId="32393"/>
    <cellStyle name="40% - Accent6 4 2 2 2 3 4 3" xfId="32394"/>
    <cellStyle name="40% - Accent6 4 2 2 2 3 4 3 2" xfId="32395"/>
    <cellStyle name="40% - Accent6 4 2 2 2 3 4 4" xfId="32396"/>
    <cellStyle name="40% - Accent6 4 2 2 2 3 4 5" xfId="32397"/>
    <cellStyle name="40% - Accent6 4 2 2 2 3 5" xfId="32398"/>
    <cellStyle name="40% - Accent6 4 2 2 2 3 5 2" xfId="32399"/>
    <cellStyle name="40% - Accent6 4 2 2 2 3 5 3" xfId="32400"/>
    <cellStyle name="40% - Accent6 4 2 2 2 3 6" xfId="32401"/>
    <cellStyle name="40% - Accent6 4 2 2 2 3 6 2" xfId="32402"/>
    <cellStyle name="40% - Accent6 4 2 2 2 3 6 3" xfId="32403"/>
    <cellStyle name="40% - Accent6 4 2 2 2 3 7" xfId="32404"/>
    <cellStyle name="40% - Accent6 4 2 2 2 3 7 2" xfId="32405"/>
    <cellStyle name="40% - Accent6 4 2 2 2 3 8" xfId="32406"/>
    <cellStyle name="40% - Accent6 4 2 2 2 3 9" xfId="32407"/>
    <cellStyle name="40% - Accent6 4 2 2 2 4" xfId="32408"/>
    <cellStyle name="40% - Accent6 4 2 2 2 4 2" xfId="32409"/>
    <cellStyle name="40% - Accent6 4 2 2 2 4 2 2" xfId="32410"/>
    <cellStyle name="40% - Accent6 4 2 2 2 4 2 2 2" xfId="32411"/>
    <cellStyle name="40% - Accent6 4 2 2 2 4 2 2 3" xfId="32412"/>
    <cellStyle name="40% - Accent6 4 2 2 2 4 2 3" xfId="32413"/>
    <cellStyle name="40% - Accent6 4 2 2 2 4 2 3 2" xfId="32414"/>
    <cellStyle name="40% - Accent6 4 2 2 2 4 2 3 3" xfId="32415"/>
    <cellStyle name="40% - Accent6 4 2 2 2 4 2 4" xfId="32416"/>
    <cellStyle name="40% - Accent6 4 2 2 2 4 2 4 2" xfId="32417"/>
    <cellStyle name="40% - Accent6 4 2 2 2 4 2 5" xfId="32418"/>
    <cellStyle name="40% - Accent6 4 2 2 2 4 2 6" xfId="32419"/>
    <cellStyle name="40% - Accent6 4 2 2 2 4 3" xfId="32420"/>
    <cellStyle name="40% - Accent6 4 2 2 2 4 3 2" xfId="32421"/>
    <cellStyle name="40% - Accent6 4 2 2 2 4 3 2 2" xfId="32422"/>
    <cellStyle name="40% - Accent6 4 2 2 2 4 3 2 3" xfId="32423"/>
    <cellStyle name="40% - Accent6 4 2 2 2 4 3 3" xfId="32424"/>
    <cellStyle name="40% - Accent6 4 2 2 2 4 3 3 2" xfId="32425"/>
    <cellStyle name="40% - Accent6 4 2 2 2 4 3 3 3" xfId="32426"/>
    <cellStyle name="40% - Accent6 4 2 2 2 4 3 4" xfId="32427"/>
    <cellStyle name="40% - Accent6 4 2 2 2 4 3 4 2" xfId="32428"/>
    <cellStyle name="40% - Accent6 4 2 2 2 4 3 5" xfId="32429"/>
    <cellStyle name="40% - Accent6 4 2 2 2 4 3 6" xfId="32430"/>
    <cellStyle name="40% - Accent6 4 2 2 2 4 4" xfId="32431"/>
    <cellStyle name="40% - Accent6 4 2 2 2 4 4 2" xfId="32432"/>
    <cellStyle name="40% - Accent6 4 2 2 2 4 4 2 2" xfId="32433"/>
    <cellStyle name="40% - Accent6 4 2 2 2 4 4 2 3" xfId="32434"/>
    <cellStyle name="40% - Accent6 4 2 2 2 4 4 3" xfId="32435"/>
    <cellStyle name="40% - Accent6 4 2 2 2 4 4 3 2" xfId="32436"/>
    <cellStyle name="40% - Accent6 4 2 2 2 4 4 4" xfId="32437"/>
    <cellStyle name="40% - Accent6 4 2 2 2 4 4 5" xfId="32438"/>
    <cellStyle name="40% - Accent6 4 2 2 2 4 5" xfId="32439"/>
    <cellStyle name="40% - Accent6 4 2 2 2 4 5 2" xfId="32440"/>
    <cellStyle name="40% - Accent6 4 2 2 2 4 5 3" xfId="32441"/>
    <cellStyle name="40% - Accent6 4 2 2 2 4 6" xfId="32442"/>
    <cellStyle name="40% - Accent6 4 2 2 2 4 6 2" xfId="32443"/>
    <cellStyle name="40% - Accent6 4 2 2 2 4 6 3" xfId="32444"/>
    <cellStyle name="40% - Accent6 4 2 2 2 4 7" xfId="32445"/>
    <cellStyle name="40% - Accent6 4 2 2 2 4 7 2" xfId="32446"/>
    <cellStyle name="40% - Accent6 4 2 2 2 4 8" xfId="32447"/>
    <cellStyle name="40% - Accent6 4 2 2 2 4 9" xfId="32448"/>
    <cellStyle name="40% - Accent6 4 2 2 2 5" xfId="32449"/>
    <cellStyle name="40% - Accent6 4 2 2 2 5 2" xfId="32450"/>
    <cellStyle name="40% - Accent6 4 2 2 2 5 2 2" xfId="32451"/>
    <cellStyle name="40% - Accent6 4 2 2 2 5 2 3" xfId="32452"/>
    <cellStyle name="40% - Accent6 4 2 2 2 5 3" xfId="32453"/>
    <cellStyle name="40% - Accent6 4 2 2 2 5 3 2" xfId="32454"/>
    <cellStyle name="40% - Accent6 4 2 2 2 5 3 3" xfId="32455"/>
    <cellStyle name="40% - Accent6 4 2 2 2 5 4" xfId="32456"/>
    <cellStyle name="40% - Accent6 4 2 2 2 5 4 2" xfId="32457"/>
    <cellStyle name="40% - Accent6 4 2 2 2 5 5" xfId="32458"/>
    <cellStyle name="40% - Accent6 4 2 2 2 5 6" xfId="32459"/>
    <cellStyle name="40% - Accent6 4 2 2 2 6" xfId="32460"/>
    <cellStyle name="40% - Accent6 4 2 2 2 6 2" xfId="32461"/>
    <cellStyle name="40% - Accent6 4 2 2 2 6 2 2" xfId="32462"/>
    <cellStyle name="40% - Accent6 4 2 2 2 6 2 3" xfId="32463"/>
    <cellStyle name="40% - Accent6 4 2 2 2 6 3" xfId="32464"/>
    <cellStyle name="40% - Accent6 4 2 2 2 6 3 2" xfId="32465"/>
    <cellStyle name="40% - Accent6 4 2 2 2 6 3 3" xfId="32466"/>
    <cellStyle name="40% - Accent6 4 2 2 2 6 4" xfId="32467"/>
    <cellStyle name="40% - Accent6 4 2 2 2 6 4 2" xfId="32468"/>
    <cellStyle name="40% - Accent6 4 2 2 2 6 5" xfId="32469"/>
    <cellStyle name="40% - Accent6 4 2 2 2 6 6" xfId="32470"/>
    <cellStyle name="40% - Accent6 4 2 2 2 7" xfId="32471"/>
    <cellStyle name="40% - Accent6 4 2 2 2 7 2" xfId="32472"/>
    <cellStyle name="40% - Accent6 4 2 2 2 7 2 2" xfId="32473"/>
    <cellStyle name="40% - Accent6 4 2 2 2 7 2 3" xfId="32474"/>
    <cellStyle name="40% - Accent6 4 2 2 2 7 3" xfId="32475"/>
    <cellStyle name="40% - Accent6 4 2 2 2 7 3 2" xfId="32476"/>
    <cellStyle name="40% - Accent6 4 2 2 2 7 4" xfId="32477"/>
    <cellStyle name="40% - Accent6 4 2 2 2 7 5" xfId="32478"/>
    <cellStyle name="40% - Accent6 4 2 2 2 8" xfId="32479"/>
    <cellStyle name="40% - Accent6 4 2 2 2 8 2" xfId="32480"/>
    <cellStyle name="40% - Accent6 4 2 2 2 8 3" xfId="32481"/>
    <cellStyle name="40% - Accent6 4 2 2 2 9" xfId="32482"/>
    <cellStyle name="40% - Accent6 4 2 2 2 9 2" xfId="32483"/>
    <cellStyle name="40% - Accent6 4 2 2 2 9 3" xfId="32484"/>
    <cellStyle name="40% - Accent6 4 2 2 3" xfId="3190"/>
    <cellStyle name="40% - Accent6 4 2 2 3 10" xfId="32485"/>
    <cellStyle name="40% - Accent6 4 2 2 3 2" xfId="3191"/>
    <cellStyle name="40% - Accent6 4 2 2 3 2 2" xfId="32486"/>
    <cellStyle name="40% - Accent6 4 2 2 3 2 2 2" xfId="32487"/>
    <cellStyle name="40% - Accent6 4 2 2 3 2 2 2 2" xfId="32488"/>
    <cellStyle name="40% - Accent6 4 2 2 3 2 2 2 3" xfId="32489"/>
    <cellStyle name="40% - Accent6 4 2 2 3 2 2 3" xfId="32490"/>
    <cellStyle name="40% - Accent6 4 2 2 3 2 2 3 2" xfId="32491"/>
    <cellStyle name="40% - Accent6 4 2 2 3 2 2 3 3" xfId="32492"/>
    <cellStyle name="40% - Accent6 4 2 2 3 2 2 4" xfId="32493"/>
    <cellStyle name="40% - Accent6 4 2 2 3 2 2 4 2" xfId="32494"/>
    <cellStyle name="40% - Accent6 4 2 2 3 2 2 5" xfId="32495"/>
    <cellStyle name="40% - Accent6 4 2 2 3 2 2 6" xfId="32496"/>
    <cellStyle name="40% - Accent6 4 2 2 3 2 3" xfId="32497"/>
    <cellStyle name="40% - Accent6 4 2 2 3 2 3 2" xfId="32498"/>
    <cellStyle name="40% - Accent6 4 2 2 3 2 3 2 2" xfId="32499"/>
    <cellStyle name="40% - Accent6 4 2 2 3 2 3 2 3" xfId="32500"/>
    <cellStyle name="40% - Accent6 4 2 2 3 2 3 3" xfId="32501"/>
    <cellStyle name="40% - Accent6 4 2 2 3 2 3 3 2" xfId="32502"/>
    <cellStyle name="40% - Accent6 4 2 2 3 2 3 3 3" xfId="32503"/>
    <cellStyle name="40% - Accent6 4 2 2 3 2 3 4" xfId="32504"/>
    <cellStyle name="40% - Accent6 4 2 2 3 2 3 4 2" xfId="32505"/>
    <cellStyle name="40% - Accent6 4 2 2 3 2 3 5" xfId="32506"/>
    <cellStyle name="40% - Accent6 4 2 2 3 2 3 6" xfId="32507"/>
    <cellStyle name="40% - Accent6 4 2 2 3 2 4" xfId="32508"/>
    <cellStyle name="40% - Accent6 4 2 2 3 2 4 2" xfId="32509"/>
    <cellStyle name="40% - Accent6 4 2 2 3 2 4 2 2" xfId="32510"/>
    <cellStyle name="40% - Accent6 4 2 2 3 2 4 2 3" xfId="32511"/>
    <cellStyle name="40% - Accent6 4 2 2 3 2 4 3" xfId="32512"/>
    <cellStyle name="40% - Accent6 4 2 2 3 2 4 3 2" xfId="32513"/>
    <cellStyle name="40% - Accent6 4 2 2 3 2 4 4" xfId="32514"/>
    <cellStyle name="40% - Accent6 4 2 2 3 2 4 5" xfId="32515"/>
    <cellStyle name="40% - Accent6 4 2 2 3 2 5" xfId="32516"/>
    <cellStyle name="40% - Accent6 4 2 2 3 2 5 2" xfId="32517"/>
    <cellStyle name="40% - Accent6 4 2 2 3 2 5 3" xfId="32518"/>
    <cellStyle name="40% - Accent6 4 2 2 3 2 6" xfId="32519"/>
    <cellStyle name="40% - Accent6 4 2 2 3 2 6 2" xfId="32520"/>
    <cellStyle name="40% - Accent6 4 2 2 3 2 6 3" xfId="32521"/>
    <cellStyle name="40% - Accent6 4 2 2 3 2 7" xfId="32522"/>
    <cellStyle name="40% - Accent6 4 2 2 3 2 7 2" xfId="32523"/>
    <cellStyle name="40% - Accent6 4 2 2 3 2 8" xfId="32524"/>
    <cellStyle name="40% - Accent6 4 2 2 3 2 9" xfId="32525"/>
    <cellStyle name="40% - Accent6 4 2 2 3 3" xfId="32526"/>
    <cellStyle name="40% - Accent6 4 2 2 3 3 2" xfId="32527"/>
    <cellStyle name="40% - Accent6 4 2 2 3 3 2 2" xfId="32528"/>
    <cellStyle name="40% - Accent6 4 2 2 3 3 2 3" xfId="32529"/>
    <cellStyle name="40% - Accent6 4 2 2 3 3 3" xfId="32530"/>
    <cellStyle name="40% - Accent6 4 2 2 3 3 3 2" xfId="32531"/>
    <cellStyle name="40% - Accent6 4 2 2 3 3 3 3" xfId="32532"/>
    <cellStyle name="40% - Accent6 4 2 2 3 3 4" xfId="32533"/>
    <cellStyle name="40% - Accent6 4 2 2 3 3 4 2" xfId="32534"/>
    <cellStyle name="40% - Accent6 4 2 2 3 3 5" xfId="32535"/>
    <cellStyle name="40% - Accent6 4 2 2 3 3 6" xfId="32536"/>
    <cellStyle name="40% - Accent6 4 2 2 3 4" xfId="32537"/>
    <cellStyle name="40% - Accent6 4 2 2 3 4 2" xfId="32538"/>
    <cellStyle name="40% - Accent6 4 2 2 3 4 2 2" xfId="32539"/>
    <cellStyle name="40% - Accent6 4 2 2 3 4 2 3" xfId="32540"/>
    <cellStyle name="40% - Accent6 4 2 2 3 4 3" xfId="32541"/>
    <cellStyle name="40% - Accent6 4 2 2 3 4 3 2" xfId="32542"/>
    <cellStyle name="40% - Accent6 4 2 2 3 4 3 3" xfId="32543"/>
    <cellStyle name="40% - Accent6 4 2 2 3 4 4" xfId="32544"/>
    <cellStyle name="40% - Accent6 4 2 2 3 4 4 2" xfId="32545"/>
    <cellStyle name="40% - Accent6 4 2 2 3 4 5" xfId="32546"/>
    <cellStyle name="40% - Accent6 4 2 2 3 4 6" xfId="32547"/>
    <cellStyle name="40% - Accent6 4 2 2 3 5" xfId="32548"/>
    <cellStyle name="40% - Accent6 4 2 2 3 5 2" xfId="32549"/>
    <cellStyle name="40% - Accent6 4 2 2 3 5 2 2" xfId="32550"/>
    <cellStyle name="40% - Accent6 4 2 2 3 5 2 3" xfId="32551"/>
    <cellStyle name="40% - Accent6 4 2 2 3 5 3" xfId="32552"/>
    <cellStyle name="40% - Accent6 4 2 2 3 5 3 2" xfId="32553"/>
    <cellStyle name="40% - Accent6 4 2 2 3 5 4" xfId="32554"/>
    <cellStyle name="40% - Accent6 4 2 2 3 5 5" xfId="32555"/>
    <cellStyle name="40% - Accent6 4 2 2 3 6" xfId="32556"/>
    <cellStyle name="40% - Accent6 4 2 2 3 6 2" xfId="32557"/>
    <cellStyle name="40% - Accent6 4 2 2 3 6 3" xfId="32558"/>
    <cellStyle name="40% - Accent6 4 2 2 3 7" xfId="32559"/>
    <cellStyle name="40% - Accent6 4 2 2 3 7 2" xfId="32560"/>
    <cellStyle name="40% - Accent6 4 2 2 3 7 3" xfId="32561"/>
    <cellStyle name="40% - Accent6 4 2 2 3 8" xfId="32562"/>
    <cellStyle name="40% - Accent6 4 2 2 3 8 2" xfId="32563"/>
    <cellStyle name="40% - Accent6 4 2 2 3 9" xfId="32564"/>
    <cellStyle name="40% - Accent6 4 2 2 4" xfId="3192"/>
    <cellStyle name="40% - Accent6 4 2 2 4 2" xfId="32565"/>
    <cellStyle name="40% - Accent6 4 2 2 4 2 2" xfId="32566"/>
    <cellStyle name="40% - Accent6 4 2 2 4 2 2 2" xfId="32567"/>
    <cellStyle name="40% - Accent6 4 2 2 4 2 2 3" xfId="32568"/>
    <cellStyle name="40% - Accent6 4 2 2 4 2 3" xfId="32569"/>
    <cellStyle name="40% - Accent6 4 2 2 4 2 3 2" xfId="32570"/>
    <cellStyle name="40% - Accent6 4 2 2 4 2 3 3" xfId="32571"/>
    <cellStyle name="40% - Accent6 4 2 2 4 2 4" xfId="32572"/>
    <cellStyle name="40% - Accent6 4 2 2 4 2 4 2" xfId="32573"/>
    <cellStyle name="40% - Accent6 4 2 2 4 2 5" xfId="32574"/>
    <cellStyle name="40% - Accent6 4 2 2 4 2 6" xfId="32575"/>
    <cellStyle name="40% - Accent6 4 2 2 4 3" xfId="32576"/>
    <cellStyle name="40% - Accent6 4 2 2 4 3 2" xfId="32577"/>
    <cellStyle name="40% - Accent6 4 2 2 4 3 2 2" xfId="32578"/>
    <cellStyle name="40% - Accent6 4 2 2 4 3 2 3" xfId="32579"/>
    <cellStyle name="40% - Accent6 4 2 2 4 3 3" xfId="32580"/>
    <cellStyle name="40% - Accent6 4 2 2 4 3 3 2" xfId="32581"/>
    <cellStyle name="40% - Accent6 4 2 2 4 3 3 3" xfId="32582"/>
    <cellStyle name="40% - Accent6 4 2 2 4 3 4" xfId="32583"/>
    <cellStyle name="40% - Accent6 4 2 2 4 3 4 2" xfId="32584"/>
    <cellStyle name="40% - Accent6 4 2 2 4 3 5" xfId="32585"/>
    <cellStyle name="40% - Accent6 4 2 2 4 3 6" xfId="32586"/>
    <cellStyle name="40% - Accent6 4 2 2 4 4" xfId="32587"/>
    <cellStyle name="40% - Accent6 4 2 2 4 4 2" xfId="32588"/>
    <cellStyle name="40% - Accent6 4 2 2 4 4 2 2" xfId="32589"/>
    <cellStyle name="40% - Accent6 4 2 2 4 4 2 3" xfId="32590"/>
    <cellStyle name="40% - Accent6 4 2 2 4 4 3" xfId="32591"/>
    <cellStyle name="40% - Accent6 4 2 2 4 4 3 2" xfId="32592"/>
    <cellStyle name="40% - Accent6 4 2 2 4 4 4" xfId="32593"/>
    <cellStyle name="40% - Accent6 4 2 2 4 4 5" xfId="32594"/>
    <cellStyle name="40% - Accent6 4 2 2 4 5" xfId="32595"/>
    <cellStyle name="40% - Accent6 4 2 2 4 5 2" xfId="32596"/>
    <cellStyle name="40% - Accent6 4 2 2 4 5 3" xfId="32597"/>
    <cellStyle name="40% - Accent6 4 2 2 4 6" xfId="32598"/>
    <cellStyle name="40% - Accent6 4 2 2 4 6 2" xfId="32599"/>
    <cellStyle name="40% - Accent6 4 2 2 4 6 3" xfId="32600"/>
    <cellStyle name="40% - Accent6 4 2 2 4 7" xfId="32601"/>
    <cellStyle name="40% - Accent6 4 2 2 4 7 2" xfId="32602"/>
    <cellStyle name="40% - Accent6 4 2 2 4 8" xfId="32603"/>
    <cellStyle name="40% - Accent6 4 2 2 4 9" xfId="32604"/>
    <cellStyle name="40% - Accent6 4 2 2 5" xfId="32605"/>
    <cellStyle name="40% - Accent6 4 2 2 5 2" xfId="32606"/>
    <cellStyle name="40% - Accent6 4 2 2 5 2 2" xfId="32607"/>
    <cellStyle name="40% - Accent6 4 2 2 5 2 2 2" xfId="32608"/>
    <cellStyle name="40% - Accent6 4 2 2 5 2 2 3" xfId="32609"/>
    <cellStyle name="40% - Accent6 4 2 2 5 2 3" xfId="32610"/>
    <cellStyle name="40% - Accent6 4 2 2 5 2 3 2" xfId="32611"/>
    <cellStyle name="40% - Accent6 4 2 2 5 2 3 3" xfId="32612"/>
    <cellStyle name="40% - Accent6 4 2 2 5 2 4" xfId="32613"/>
    <cellStyle name="40% - Accent6 4 2 2 5 2 4 2" xfId="32614"/>
    <cellStyle name="40% - Accent6 4 2 2 5 2 5" xfId="32615"/>
    <cellStyle name="40% - Accent6 4 2 2 5 2 6" xfId="32616"/>
    <cellStyle name="40% - Accent6 4 2 2 5 3" xfId="32617"/>
    <cellStyle name="40% - Accent6 4 2 2 5 3 2" xfId="32618"/>
    <cellStyle name="40% - Accent6 4 2 2 5 3 2 2" xfId="32619"/>
    <cellStyle name="40% - Accent6 4 2 2 5 3 2 3" xfId="32620"/>
    <cellStyle name="40% - Accent6 4 2 2 5 3 3" xfId="32621"/>
    <cellStyle name="40% - Accent6 4 2 2 5 3 3 2" xfId="32622"/>
    <cellStyle name="40% - Accent6 4 2 2 5 3 3 3" xfId="32623"/>
    <cellStyle name="40% - Accent6 4 2 2 5 3 4" xfId="32624"/>
    <cellStyle name="40% - Accent6 4 2 2 5 3 4 2" xfId="32625"/>
    <cellStyle name="40% - Accent6 4 2 2 5 3 5" xfId="32626"/>
    <cellStyle name="40% - Accent6 4 2 2 5 3 6" xfId="32627"/>
    <cellStyle name="40% - Accent6 4 2 2 5 4" xfId="32628"/>
    <cellStyle name="40% - Accent6 4 2 2 5 4 2" xfId="32629"/>
    <cellStyle name="40% - Accent6 4 2 2 5 4 2 2" xfId="32630"/>
    <cellStyle name="40% - Accent6 4 2 2 5 4 2 3" xfId="32631"/>
    <cellStyle name="40% - Accent6 4 2 2 5 4 3" xfId="32632"/>
    <cellStyle name="40% - Accent6 4 2 2 5 4 3 2" xfId="32633"/>
    <cellStyle name="40% - Accent6 4 2 2 5 4 4" xfId="32634"/>
    <cellStyle name="40% - Accent6 4 2 2 5 4 5" xfId="32635"/>
    <cellStyle name="40% - Accent6 4 2 2 5 5" xfId="32636"/>
    <cellStyle name="40% - Accent6 4 2 2 5 5 2" xfId="32637"/>
    <cellStyle name="40% - Accent6 4 2 2 5 5 3" xfId="32638"/>
    <cellStyle name="40% - Accent6 4 2 2 5 6" xfId="32639"/>
    <cellStyle name="40% - Accent6 4 2 2 5 6 2" xfId="32640"/>
    <cellStyle name="40% - Accent6 4 2 2 5 6 3" xfId="32641"/>
    <cellStyle name="40% - Accent6 4 2 2 5 7" xfId="32642"/>
    <cellStyle name="40% - Accent6 4 2 2 5 7 2" xfId="32643"/>
    <cellStyle name="40% - Accent6 4 2 2 5 8" xfId="32644"/>
    <cellStyle name="40% - Accent6 4 2 2 5 9" xfId="32645"/>
    <cellStyle name="40% - Accent6 4 2 2 6" xfId="32646"/>
    <cellStyle name="40% - Accent6 4 2 2 6 2" xfId="32647"/>
    <cellStyle name="40% - Accent6 4 2 2 6 2 2" xfId="32648"/>
    <cellStyle name="40% - Accent6 4 2 2 6 2 3" xfId="32649"/>
    <cellStyle name="40% - Accent6 4 2 2 6 3" xfId="32650"/>
    <cellStyle name="40% - Accent6 4 2 2 6 3 2" xfId="32651"/>
    <cellStyle name="40% - Accent6 4 2 2 6 3 3" xfId="32652"/>
    <cellStyle name="40% - Accent6 4 2 2 6 4" xfId="32653"/>
    <cellStyle name="40% - Accent6 4 2 2 6 4 2" xfId="32654"/>
    <cellStyle name="40% - Accent6 4 2 2 6 5" xfId="32655"/>
    <cellStyle name="40% - Accent6 4 2 2 6 6" xfId="32656"/>
    <cellStyle name="40% - Accent6 4 2 2 7" xfId="32657"/>
    <cellStyle name="40% - Accent6 4 2 2 7 2" xfId="32658"/>
    <cellStyle name="40% - Accent6 4 2 2 7 2 2" xfId="32659"/>
    <cellStyle name="40% - Accent6 4 2 2 7 2 3" xfId="32660"/>
    <cellStyle name="40% - Accent6 4 2 2 7 3" xfId="32661"/>
    <cellStyle name="40% - Accent6 4 2 2 7 3 2" xfId="32662"/>
    <cellStyle name="40% - Accent6 4 2 2 7 3 3" xfId="32663"/>
    <cellStyle name="40% - Accent6 4 2 2 7 4" xfId="32664"/>
    <cellStyle name="40% - Accent6 4 2 2 7 4 2" xfId="32665"/>
    <cellStyle name="40% - Accent6 4 2 2 7 5" xfId="32666"/>
    <cellStyle name="40% - Accent6 4 2 2 7 6" xfId="32667"/>
    <cellStyle name="40% - Accent6 4 2 2 8" xfId="32668"/>
    <cellStyle name="40% - Accent6 4 2 2 8 2" xfId="32669"/>
    <cellStyle name="40% - Accent6 4 2 2 8 2 2" xfId="32670"/>
    <cellStyle name="40% - Accent6 4 2 2 8 2 3" xfId="32671"/>
    <cellStyle name="40% - Accent6 4 2 2 8 3" xfId="32672"/>
    <cellStyle name="40% - Accent6 4 2 2 8 3 2" xfId="32673"/>
    <cellStyle name="40% - Accent6 4 2 2 8 4" xfId="32674"/>
    <cellStyle name="40% - Accent6 4 2 2 8 5" xfId="32675"/>
    <cellStyle name="40% - Accent6 4 2 2 9" xfId="32676"/>
    <cellStyle name="40% - Accent6 4 2 2 9 2" xfId="32677"/>
    <cellStyle name="40% - Accent6 4 2 2 9 3" xfId="32678"/>
    <cellStyle name="40% - Accent6 4 2 3" xfId="3193"/>
    <cellStyle name="40% - Accent6 4 2 3 10" xfId="32679"/>
    <cellStyle name="40% - Accent6 4 2 3 10 2" xfId="32680"/>
    <cellStyle name="40% - Accent6 4 2 3 11" xfId="32681"/>
    <cellStyle name="40% - Accent6 4 2 3 12" xfId="32682"/>
    <cellStyle name="40% - Accent6 4 2 3 2" xfId="3194"/>
    <cellStyle name="40% - Accent6 4 2 3 2 10" xfId="32683"/>
    <cellStyle name="40% - Accent6 4 2 3 2 2" xfId="3195"/>
    <cellStyle name="40% - Accent6 4 2 3 2 2 2" xfId="32684"/>
    <cellStyle name="40% - Accent6 4 2 3 2 2 2 2" xfId="32685"/>
    <cellStyle name="40% - Accent6 4 2 3 2 2 2 2 2" xfId="32686"/>
    <cellStyle name="40% - Accent6 4 2 3 2 2 2 2 3" xfId="32687"/>
    <cellStyle name="40% - Accent6 4 2 3 2 2 2 3" xfId="32688"/>
    <cellStyle name="40% - Accent6 4 2 3 2 2 2 3 2" xfId="32689"/>
    <cellStyle name="40% - Accent6 4 2 3 2 2 2 3 3" xfId="32690"/>
    <cellStyle name="40% - Accent6 4 2 3 2 2 2 4" xfId="32691"/>
    <cellStyle name="40% - Accent6 4 2 3 2 2 2 4 2" xfId="32692"/>
    <cellStyle name="40% - Accent6 4 2 3 2 2 2 5" xfId="32693"/>
    <cellStyle name="40% - Accent6 4 2 3 2 2 2 6" xfId="32694"/>
    <cellStyle name="40% - Accent6 4 2 3 2 2 3" xfId="32695"/>
    <cellStyle name="40% - Accent6 4 2 3 2 2 3 2" xfId="32696"/>
    <cellStyle name="40% - Accent6 4 2 3 2 2 3 2 2" xfId="32697"/>
    <cellStyle name="40% - Accent6 4 2 3 2 2 3 2 3" xfId="32698"/>
    <cellStyle name="40% - Accent6 4 2 3 2 2 3 3" xfId="32699"/>
    <cellStyle name="40% - Accent6 4 2 3 2 2 3 3 2" xfId="32700"/>
    <cellStyle name="40% - Accent6 4 2 3 2 2 3 3 3" xfId="32701"/>
    <cellStyle name="40% - Accent6 4 2 3 2 2 3 4" xfId="32702"/>
    <cellStyle name="40% - Accent6 4 2 3 2 2 3 4 2" xfId="32703"/>
    <cellStyle name="40% - Accent6 4 2 3 2 2 3 5" xfId="32704"/>
    <cellStyle name="40% - Accent6 4 2 3 2 2 3 6" xfId="32705"/>
    <cellStyle name="40% - Accent6 4 2 3 2 2 4" xfId="32706"/>
    <cellStyle name="40% - Accent6 4 2 3 2 2 4 2" xfId="32707"/>
    <cellStyle name="40% - Accent6 4 2 3 2 2 4 2 2" xfId="32708"/>
    <cellStyle name="40% - Accent6 4 2 3 2 2 4 2 3" xfId="32709"/>
    <cellStyle name="40% - Accent6 4 2 3 2 2 4 3" xfId="32710"/>
    <cellStyle name="40% - Accent6 4 2 3 2 2 4 3 2" xfId="32711"/>
    <cellStyle name="40% - Accent6 4 2 3 2 2 4 4" xfId="32712"/>
    <cellStyle name="40% - Accent6 4 2 3 2 2 4 5" xfId="32713"/>
    <cellStyle name="40% - Accent6 4 2 3 2 2 5" xfId="32714"/>
    <cellStyle name="40% - Accent6 4 2 3 2 2 5 2" xfId="32715"/>
    <cellStyle name="40% - Accent6 4 2 3 2 2 5 3" xfId="32716"/>
    <cellStyle name="40% - Accent6 4 2 3 2 2 6" xfId="32717"/>
    <cellStyle name="40% - Accent6 4 2 3 2 2 6 2" xfId="32718"/>
    <cellStyle name="40% - Accent6 4 2 3 2 2 6 3" xfId="32719"/>
    <cellStyle name="40% - Accent6 4 2 3 2 2 7" xfId="32720"/>
    <cellStyle name="40% - Accent6 4 2 3 2 2 7 2" xfId="32721"/>
    <cellStyle name="40% - Accent6 4 2 3 2 2 8" xfId="32722"/>
    <cellStyle name="40% - Accent6 4 2 3 2 2 9" xfId="32723"/>
    <cellStyle name="40% - Accent6 4 2 3 2 3" xfId="32724"/>
    <cellStyle name="40% - Accent6 4 2 3 2 3 2" xfId="32725"/>
    <cellStyle name="40% - Accent6 4 2 3 2 3 2 2" xfId="32726"/>
    <cellStyle name="40% - Accent6 4 2 3 2 3 2 3" xfId="32727"/>
    <cellStyle name="40% - Accent6 4 2 3 2 3 3" xfId="32728"/>
    <cellStyle name="40% - Accent6 4 2 3 2 3 3 2" xfId="32729"/>
    <cellStyle name="40% - Accent6 4 2 3 2 3 3 3" xfId="32730"/>
    <cellStyle name="40% - Accent6 4 2 3 2 3 4" xfId="32731"/>
    <cellStyle name="40% - Accent6 4 2 3 2 3 4 2" xfId="32732"/>
    <cellStyle name="40% - Accent6 4 2 3 2 3 5" xfId="32733"/>
    <cellStyle name="40% - Accent6 4 2 3 2 3 6" xfId="32734"/>
    <cellStyle name="40% - Accent6 4 2 3 2 4" xfId="32735"/>
    <cellStyle name="40% - Accent6 4 2 3 2 4 2" xfId="32736"/>
    <cellStyle name="40% - Accent6 4 2 3 2 4 2 2" xfId="32737"/>
    <cellStyle name="40% - Accent6 4 2 3 2 4 2 3" xfId="32738"/>
    <cellStyle name="40% - Accent6 4 2 3 2 4 3" xfId="32739"/>
    <cellStyle name="40% - Accent6 4 2 3 2 4 3 2" xfId="32740"/>
    <cellStyle name="40% - Accent6 4 2 3 2 4 3 3" xfId="32741"/>
    <cellStyle name="40% - Accent6 4 2 3 2 4 4" xfId="32742"/>
    <cellStyle name="40% - Accent6 4 2 3 2 4 4 2" xfId="32743"/>
    <cellStyle name="40% - Accent6 4 2 3 2 4 5" xfId="32744"/>
    <cellStyle name="40% - Accent6 4 2 3 2 4 6" xfId="32745"/>
    <cellStyle name="40% - Accent6 4 2 3 2 5" xfId="32746"/>
    <cellStyle name="40% - Accent6 4 2 3 2 5 2" xfId="32747"/>
    <cellStyle name="40% - Accent6 4 2 3 2 5 2 2" xfId="32748"/>
    <cellStyle name="40% - Accent6 4 2 3 2 5 2 3" xfId="32749"/>
    <cellStyle name="40% - Accent6 4 2 3 2 5 3" xfId="32750"/>
    <cellStyle name="40% - Accent6 4 2 3 2 5 3 2" xfId="32751"/>
    <cellStyle name="40% - Accent6 4 2 3 2 5 4" xfId="32752"/>
    <cellStyle name="40% - Accent6 4 2 3 2 5 5" xfId="32753"/>
    <cellStyle name="40% - Accent6 4 2 3 2 6" xfId="32754"/>
    <cellStyle name="40% - Accent6 4 2 3 2 6 2" xfId="32755"/>
    <cellStyle name="40% - Accent6 4 2 3 2 6 3" xfId="32756"/>
    <cellStyle name="40% - Accent6 4 2 3 2 7" xfId="32757"/>
    <cellStyle name="40% - Accent6 4 2 3 2 7 2" xfId="32758"/>
    <cellStyle name="40% - Accent6 4 2 3 2 7 3" xfId="32759"/>
    <cellStyle name="40% - Accent6 4 2 3 2 8" xfId="32760"/>
    <cellStyle name="40% - Accent6 4 2 3 2 8 2" xfId="32761"/>
    <cellStyle name="40% - Accent6 4 2 3 2 9" xfId="32762"/>
    <cellStyle name="40% - Accent6 4 2 3 3" xfId="3196"/>
    <cellStyle name="40% - Accent6 4 2 3 3 2" xfId="32763"/>
    <cellStyle name="40% - Accent6 4 2 3 3 2 2" xfId="32764"/>
    <cellStyle name="40% - Accent6 4 2 3 3 2 2 2" xfId="32765"/>
    <cellStyle name="40% - Accent6 4 2 3 3 2 2 3" xfId="32766"/>
    <cellStyle name="40% - Accent6 4 2 3 3 2 3" xfId="32767"/>
    <cellStyle name="40% - Accent6 4 2 3 3 2 3 2" xfId="32768"/>
    <cellStyle name="40% - Accent6 4 2 3 3 2 3 3" xfId="32769"/>
    <cellStyle name="40% - Accent6 4 2 3 3 2 4" xfId="32770"/>
    <cellStyle name="40% - Accent6 4 2 3 3 2 4 2" xfId="32771"/>
    <cellStyle name="40% - Accent6 4 2 3 3 2 5" xfId="32772"/>
    <cellStyle name="40% - Accent6 4 2 3 3 2 6" xfId="32773"/>
    <cellStyle name="40% - Accent6 4 2 3 3 3" xfId="32774"/>
    <cellStyle name="40% - Accent6 4 2 3 3 3 2" xfId="32775"/>
    <cellStyle name="40% - Accent6 4 2 3 3 3 2 2" xfId="32776"/>
    <cellStyle name="40% - Accent6 4 2 3 3 3 2 3" xfId="32777"/>
    <cellStyle name="40% - Accent6 4 2 3 3 3 3" xfId="32778"/>
    <cellStyle name="40% - Accent6 4 2 3 3 3 3 2" xfId="32779"/>
    <cellStyle name="40% - Accent6 4 2 3 3 3 3 3" xfId="32780"/>
    <cellStyle name="40% - Accent6 4 2 3 3 3 4" xfId="32781"/>
    <cellStyle name="40% - Accent6 4 2 3 3 3 4 2" xfId="32782"/>
    <cellStyle name="40% - Accent6 4 2 3 3 3 5" xfId="32783"/>
    <cellStyle name="40% - Accent6 4 2 3 3 3 6" xfId="32784"/>
    <cellStyle name="40% - Accent6 4 2 3 3 4" xfId="32785"/>
    <cellStyle name="40% - Accent6 4 2 3 3 4 2" xfId="32786"/>
    <cellStyle name="40% - Accent6 4 2 3 3 4 2 2" xfId="32787"/>
    <cellStyle name="40% - Accent6 4 2 3 3 4 2 3" xfId="32788"/>
    <cellStyle name="40% - Accent6 4 2 3 3 4 3" xfId="32789"/>
    <cellStyle name="40% - Accent6 4 2 3 3 4 3 2" xfId="32790"/>
    <cellStyle name="40% - Accent6 4 2 3 3 4 4" xfId="32791"/>
    <cellStyle name="40% - Accent6 4 2 3 3 4 5" xfId="32792"/>
    <cellStyle name="40% - Accent6 4 2 3 3 5" xfId="32793"/>
    <cellStyle name="40% - Accent6 4 2 3 3 5 2" xfId="32794"/>
    <cellStyle name="40% - Accent6 4 2 3 3 5 3" xfId="32795"/>
    <cellStyle name="40% - Accent6 4 2 3 3 6" xfId="32796"/>
    <cellStyle name="40% - Accent6 4 2 3 3 6 2" xfId="32797"/>
    <cellStyle name="40% - Accent6 4 2 3 3 6 3" xfId="32798"/>
    <cellStyle name="40% - Accent6 4 2 3 3 7" xfId="32799"/>
    <cellStyle name="40% - Accent6 4 2 3 3 7 2" xfId="32800"/>
    <cellStyle name="40% - Accent6 4 2 3 3 8" xfId="32801"/>
    <cellStyle name="40% - Accent6 4 2 3 3 9" xfId="32802"/>
    <cellStyle name="40% - Accent6 4 2 3 4" xfId="32803"/>
    <cellStyle name="40% - Accent6 4 2 3 4 2" xfId="32804"/>
    <cellStyle name="40% - Accent6 4 2 3 4 2 2" xfId="32805"/>
    <cellStyle name="40% - Accent6 4 2 3 4 2 2 2" xfId="32806"/>
    <cellStyle name="40% - Accent6 4 2 3 4 2 2 3" xfId="32807"/>
    <cellStyle name="40% - Accent6 4 2 3 4 2 3" xfId="32808"/>
    <cellStyle name="40% - Accent6 4 2 3 4 2 3 2" xfId="32809"/>
    <cellStyle name="40% - Accent6 4 2 3 4 2 3 3" xfId="32810"/>
    <cellStyle name="40% - Accent6 4 2 3 4 2 4" xfId="32811"/>
    <cellStyle name="40% - Accent6 4 2 3 4 2 4 2" xfId="32812"/>
    <cellStyle name="40% - Accent6 4 2 3 4 2 5" xfId="32813"/>
    <cellStyle name="40% - Accent6 4 2 3 4 2 6" xfId="32814"/>
    <cellStyle name="40% - Accent6 4 2 3 4 3" xfId="32815"/>
    <cellStyle name="40% - Accent6 4 2 3 4 3 2" xfId="32816"/>
    <cellStyle name="40% - Accent6 4 2 3 4 3 2 2" xfId="32817"/>
    <cellStyle name="40% - Accent6 4 2 3 4 3 2 3" xfId="32818"/>
    <cellStyle name="40% - Accent6 4 2 3 4 3 3" xfId="32819"/>
    <cellStyle name="40% - Accent6 4 2 3 4 3 3 2" xfId="32820"/>
    <cellStyle name="40% - Accent6 4 2 3 4 3 3 3" xfId="32821"/>
    <cellStyle name="40% - Accent6 4 2 3 4 3 4" xfId="32822"/>
    <cellStyle name="40% - Accent6 4 2 3 4 3 4 2" xfId="32823"/>
    <cellStyle name="40% - Accent6 4 2 3 4 3 5" xfId="32824"/>
    <cellStyle name="40% - Accent6 4 2 3 4 3 6" xfId="32825"/>
    <cellStyle name="40% - Accent6 4 2 3 4 4" xfId="32826"/>
    <cellStyle name="40% - Accent6 4 2 3 4 4 2" xfId="32827"/>
    <cellStyle name="40% - Accent6 4 2 3 4 4 2 2" xfId="32828"/>
    <cellStyle name="40% - Accent6 4 2 3 4 4 2 3" xfId="32829"/>
    <cellStyle name="40% - Accent6 4 2 3 4 4 3" xfId="32830"/>
    <cellStyle name="40% - Accent6 4 2 3 4 4 3 2" xfId="32831"/>
    <cellStyle name="40% - Accent6 4 2 3 4 4 4" xfId="32832"/>
    <cellStyle name="40% - Accent6 4 2 3 4 4 5" xfId="32833"/>
    <cellStyle name="40% - Accent6 4 2 3 4 5" xfId="32834"/>
    <cellStyle name="40% - Accent6 4 2 3 4 5 2" xfId="32835"/>
    <cellStyle name="40% - Accent6 4 2 3 4 5 3" xfId="32836"/>
    <cellStyle name="40% - Accent6 4 2 3 4 6" xfId="32837"/>
    <cellStyle name="40% - Accent6 4 2 3 4 6 2" xfId="32838"/>
    <cellStyle name="40% - Accent6 4 2 3 4 6 3" xfId="32839"/>
    <cellStyle name="40% - Accent6 4 2 3 4 7" xfId="32840"/>
    <cellStyle name="40% - Accent6 4 2 3 4 7 2" xfId="32841"/>
    <cellStyle name="40% - Accent6 4 2 3 4 8" xfId="32842"/>
    <cellStyle name="40% - Accent6 4 2 3 4 9" xfId="32843"/>
    <cellStyle name="40% - Accent6 4 2 3 5" xfId="32844"/>
    <cellStyle name="40% - Accent6 4 2 3 5 2" xfId="32845"/>
    <cellStyle name="40% - Accent6 4 2 3 5 2 2" xfId="32846"/>
    <cellStyle name="40% - Accent6 4 2 3 5 2 3" xfId="32847"/>
    <cellStyle name="40% - Accent6 4 2 3 5 3" xfId="32848"/>
    <cellStyle name="40% - Accent6 4 2 3 5 3 2" xfId="32849"/>
    <cellStyle name="40% - Accent6 4 2 3 5 3 3" xfId="32850"/>
    <cellStyle name="40% - Accent6 4 2 3 5 4" xfId="32851"/>
    <cellStyle name="40% - Accent6 4 2 3 5 4 2" xfId="32852"/>
    <cellStyle name="40% - Accent6 4 2 3 5 5" xfId="32853"/>
    <cellStyle name="40% - Accent6 4 2 3 5 6" xfId="32854"/>
    <cellStyle name="40% - Accent6 4 2 3 6" xfId="32855"/>
    <cellStyle name="40% - Accent6 4 2 3 6 2" xfId="32856"/>
    <cellStyle name="40% - Accent6 4 2 3 6 2 2" xfId="32857"/>
    <cellStyle name="40% - Accent6 4 2 3 6 2 3" xfId="32858"/>
    <cellStyle name="40% - Accent6 4 2 3 6 3" xfId="32859"/>
    <cellStyle name="40% - Accent6 4 2 3 6 3 2" xfId="32860"/>
    <cellStyle name="40% - Accent6 4 2 3 6 3 3" xfId="32861"/>
    <cellStyle name="40% - Accent6 4 2 3 6 4" xfId="32862"/>
    <cellStyle name="40% - Accent6 4 2 3 6 4 2" xfId="32863"/>
    <cellStyle name="40% - Accent6 4 2 3 6 5" xfId="32864"/>
    <cellStyle name="40% - Accent6 4 2 3 6 6" xfId="32865"/>
    <cellStyle name="40% - Accent6 4 2 3 7" xfId="32866"/>
    <cellStyle name="40% - Accent6 4 2 3 7 2" xfId="32867"/>
    <cellStyle name="40% - Accent6 4 2 3 7 2 2" xfId="32868"/>
    <cellStyle name="40% - Accent6 4 2 3 7 2 3" xfId="32869"/>
    <cellStyle name="40% - Accent6 4 2 3 7 3" xfId="32870"/>
    <cellStyle name="40% - Accent6 4 2 3 7 3 2" xfId="32871"/>
    <cellStyle name="40% - Accent6 4 2 3 7 4" xfId="32872"/>
    <cellStyle name="40% - Accent6 4 2 3 7 5" xfId="32873"/>
    <cellStyle name="40% - Accent6 4 2 3 8" xfId="32874"/>
    <cellStyle name="40% - Accent6 4 2 3 8 2" xfId="32875"/>
    <cellStyle name="40% - Accent6 4 2 3 8 3" xfId="32876"/>
    <cellStyle name="40% - Accent6 4 2 3 9" xfId="32877"/>
    <cellStyle name="40% - Accent6 4 2 3 9 2" xfId="32878"/>
    <cellStyle name="40% - Accent6 4 2 3 9 3" xfId="32879"/>
    <cellStyle name="40% - Accent6 4 2 4" xfId="3197"/>
    <cellStyle name="40% - Accent6 4 2 4 10" xfId="32880"/>
    <cellStyle name="40% - Accent6 4 2 4 2" xfId="3198"/>
    <cellStyle name="40% - Accent6 4 2 4 2 2" xfId="32881"/>
    <cellStyle name="40% - Accent6 4 2 4 2 2 2" xfId="32882"/>
    <cellStyle name="40% - Accent6 4 2 4 2 2 2 2" xfId="32883"/>
    <cellStyle name="40% - Accent6 4 2 4 2 2 2 3" xfId="32884"/>
    <cellStyle name="40% - Accent6 4 2 4 2 2 3" xfId="32885"/>
    <cellStyle name="40% - Accent6 4 2 4 2 2 3 2" xfId="32886"/>
    <cellStyle name="40% - Accent6 4 2 4 2 2 3 3" xfId="32887"/>
    <cellStyle name="40% - Accent6 4 2 4 2 2 4" xfId="32888"/>
    <cellStyle name="40% - Accent6 4 2 4 2 2 4 2" xfId="32889"/>
    <cellStyle name="40% - Accent6 4 2 4 2 2 5" xfId="32890"/>
    <cellStyle name="40% - Accent6 4 2 4 2 2 6" xfId="32891"/>
    <cellStyle name="40% - Accent6 4 2 4 2 3" xfId="32892"/>
    <cellStyle name="40% - Accent6 4 2 4 2 3 2" xfId="32893"/>
    <cellStyle name="40% - Accent6 4 2 4 2 3 2 2" xfId="32894"/>
    <cellStyle name="40% - Accent6 4 2 4 2 3 2 3" xfId="32895"/>
    <cellStyle name="40% - Accent6 4 2 4 2 3 3" xfId="32896"/>
    <cellStyle name="40% - Accent6 4 2 4 2 3 3 2" xfId="32897"/>
    <cellStyle name="40% - Accent6 4 2 4 2 3 3 3" xfId="32898"/>
    <cellStyle name="40% - Accent6 4 2 4 2 3 4" xfId="32899"/>
    <cellStyle name="40% - Accent6 4 2 4 2 3 4 2" xfId="32900"/>
    <cellStyle name="40% - Accent6 4 2 4 2 3 5" xfId="32901"/>
    <cellStyle name="40% - Accent6 4 2 4 2 3 6" xfId="32902"/>
    <cellStyle name="40% - Accent6 4 2 4 2 4" xfId="32903"/>
    <cellStyle name="40% - Accent6 4 2 4 2 4 2" xfId="32904"/>
    <cellStyle name="40% - Accent6 4 2 4 2 4 2 2" xfId="32905"/>
    <cellStyle name="40% - Accent6 4 2 4 2 4 2 3" xfId="32906"/>
    <cellStyle name="40% - Accent6 4 2 4 2 4 3" xfId="32907"/>
    <cellStyle name="40% - Accent6 4 2 4 2 4 3 2" xfId="32908"/>
    <cellStyle name="40% - Accent6 4 2 4 2 4 4" xfId="32909"/>
    <cellStyle name="40% - Accent6 4 2 4 2 4 5" xfId="32910"/>
    <cellStyle name="40% - Accent6 4 2 4 2 5" xfId="32911"/>
    <cellStyle name="40% - Accent6 4 2 4 2 5 2" xfId="32912"/>
    <cellStyle name="40% - Accent6 4 2 4 2 5 3" xfId="32913"/>
    <cellStyle name="40% - Accent6 4 2 4 2 6" xfId="32914"/>
    <cellStyle name="40% - Accent6 4 2 4 2 6 2" xfId="32915"/>
    <cellStyle name="40% - Accent6 4 2 4 2 6 3" xfId="32916"/>
    <cellStyle name="40% - Accent6 4 2 4 2 7" xfId="32917"/>
    <cellStyle name="40% - Accent6 4 2 4 2 7 2" xfId="32918"/>
    <cellStyle name="40% - Accent6 4 2 4 2 8" xfId="32919"/>
    <cellStyle name="40% - Accent6 4 2 4 2 9" xfId="32920"/>
    <cellStyle name="40% - Accent6 4 2 4 3" xfId="32921"/>
    <cellStyle name="40% - Accent6 4 2 4 3 2" xfId="32922"/>
    <cellStyle name="40% - Accent6 4 2 4 3 2 2" xfId="32923"/>
    <cellStyle name="40% - Accent6 4 2 4 3 2 3" xfId="32924"/>
    <cellStyle name="40% - Accent6 4 2 4 3 3" xfId="32925"/>
    <cellStyle name="40% - Accent6 4 2 4 3 3 2" xfId="32926"/>
    <cellStyle name="40% - Accent6 4 2 4 3 3 3" xfId="32927"/>
    <cellStyle name="40% - Accent6 4 2 4 3 4" xfId="32928"/>
    <cellStyle name="40% - Accent6 4 2 4 3 4 2" xfId="32929"/>
    <cellStyle name="40% - Accent6 4 2 4 3 5" xfId="32930"/>
    <cellStyle name="40% - Accent6 4 2 4 3 6" xfId="32931"/>
    <cellStyle name="40% - Accent6 4 2 4 4" xfId="32932"/>
    <cellStyle name="40% - Accent6 4 2 4 4 2" xfId="32933"/>
    <cellStyle name="40% - Accent6 4 2 4 4 2 2" xfId="32934"/>
    <cellStyle name="40% - Accent6 4 2 4 4 2 3" xfId="32935"/>
    <cellStyle name="40% - Accent6 4 2 4 4 3" xfId="32936"/>
    <cellStyle name="40% - Accent6 4 2 4 4 3 2" xfId="32937"/>
    <cellStyle name="40% - Accent6 4 2 4 4 3 3" xfId="32938"/>
    <cellStyle name="40% - Accent6 4 2 4 4 4" xfId="32939"/>
    <cellStyle name="40% - Accent6 4 2 4 4 4 2" xfId="32940"/>
    <cellStyle name="40% - Accent6 4 2 4 4 5" xfId="32941"/>
    <cellStyle name="40% - Accent6 4 2 4 4 6" xfId="32942"/>
    <cellStyle name="40% - Accent6 4 2 4 5" xfId="32943"/>
    <cellStyle name="40% - Accent6 4 2 4 5 2" xfId="32944"/>
    <cellStyle name="40% - Accent6 4 2 4 5 2 2" xfId="32945"/>
    <cellStyle name="40% - Accent6 4 2 4 5 2 3" xfId="32946"/>
    <cellStyle name="40% - Accent6 4 2 4 5 3" xfId="32947"/>
    <cellStyle name="40% - Accent6 4 2 4 5 3 2" xfId="32948"/>
    <cellStyle name="40% - Accent6 4 2 4 5 4" xfId="32949"/>
    <cellStyle name="40% - Accent6 4 2 4 5 5" xfId="32950"/>
    <cellStyle name="40% - Accent6 4 2 4 6" xfId="32951"/>
    <cellStyle name="40% - Accent6 4 2 4 6 2" xfId="32952"/>
    <cellStyle name="40% - Accent6 4 2 4 6 3" xfId="32953"/>
    <cellStyle name="40% - Accent6 4 2 4 7" xfId="32954"/>
    <cellStyle name="40% - Accent6 4 2 4 7 2" xfId="32955"/>
    <cellStyle name="40% - Accent6 4 2 4 7 3" xfId="32956"/>
    <cellStyle name="40% - Accent6 4 2 4 8" xfId="32957"/>
    <cellStyle name="40% - Accent6 4 2 4 8 2" xfId="32958"/>
    <cellStyle name="40% - Accent6 4 2 4 9" xfId="32959"/>
    <cellStyle name="40% - Accent6 4 2 5" xfId="3199"/>
    <cellStyle name="40% - Accent6 4 2 5 2" xfId="32960"/>
    <cellStyle name="40% - Accent6 4 2 5 2 2" xfId="32961"/>
    <cellStyle name="40% - Accent6 4 2 5 2 2 2" xfId="32962"/>
    <cellStyle name="40% - Accent6 4 2 5 2 2 3" xfId="32963"/>
    <cellStyle name="40% - Accent6 4 2 5 2 3" xfId="32964"/>
    <cellStyle name="40% - Accent6 4 2 5 2 3 2" xfId="32965"/>
    <cellStyle name="40% - Accent6 4 2 5 2 3 3" xfId="32966"/>
    <cellStyle name="40% - Accent6 4 2 5 2 4" xfId="32967"/>
    <cellStyle name="40% - Accent6 4 2 5 2 4 2" xfId="32968"/>
    <cellStyle name="40% - Accent6 4 2 5 2 5" xfId="32969"/>
    <cellStyle name="40% - Accent6 4 2 5 2 6" xfId="32970"/>
    <cellStyle name="40% - Accent6 4 2 5 3" xfId="32971"/>
    <cellStyle name="40% - Accent6 4 2 5 3 2" xfId="32972"/>
    <cellStyle name="40% - Accent6 4 2 5 3 2 2" xfId="32973"/>
    <cellStyle name="40% - Accent6 4 2 5 3 2 3" xfId="32974"/>
    <cellStyle name="40% - Accent6 4 2 5 3 3" xfId="32975"/>
    <cellStyle name="40% - Accent6 4 2 5 3 3 2" xfId="32976"/>
    <cellStyle name="40% - Accent6 4 2 5 3 3 3" xfId="32977"/>
    <cellStyle name="40% - Accent6 4 2 5 3 4" xfId="32978"/>
    <cellStyle name="40% - Accent6 4 2 5 3 4 2" xfId="32979"/>
    <cellStyle name="40% - Accent6 4 2 5 3 5" xfId="32980"/>
    <cellStyle name="40% - Accent6 4 2 5 3 6" xfId="32981"/>
    <cellStyle name="40% - Accent6 4 2 5 4" xfId="32982"/>
    <cellStyle name="40% - Accent6 4 2 5 4 2" xfId="32983"/>
    <cellStyle name="40% - Accent6 4 2 5 4 2 2" xfId="32984"/>
    <cellStyle name="40% - Accent6 4 2 5 4 2 3" xfId="32985"/>
    <cellStyle name="40% - Accent6 4 2 5 4 3" xfId="32986"/>
    <cellStyle name="40% - Accent6 4 2 5 4 3 2" xfId="32987"/>
    <cellStyle name="40% - Accent6 4 2 5 4 4" xfId="32988"/>
    <cellStyle name="40% - Accent6 4 2 5 4 5" xfId="32989"/>
    <cellStyle name="40% - Accent6 4 2 5 5" xfId="32990"/>
    <cellStyle name="40% - Accent6 4 2 5 5 2" xfId="32991"/>
    <cellStyle name="40% - Accent6 4 2 5 5 3" xfId="32992"/>
    <cellStyle name="40% - Accent6 4 2 5 6" xfId="32993"/>
    <cellStyle name="40% - Accent6 4 2 5 6 2" xfId="32994"/>
    <cellStyle name="40% - Accent6 4 2 5 6 3" xfId="32995"/>
    <cellStyle name="40% - Accent6 4 2 5 7" xfId="32996"/>
    <cellStyle name="40% - Accent6 4 2 5 7 2" xfId="32997"/>
    <cellStyle name="40% - Accent6 4 2 5 8" xfId="32998"/>
    <cellStyle name="40% - Accent6 4 2 5 9" xfId="32999"/>
    <cellStyle name="40% - Accent6 4 2 6" xfId="3200"/>
    <cellStyle name="40% - Accent6 4 2 6 2" xfId="33000"/>
    <cellStyle name="40% - Accent6 4 2 6 2 2" xfId="33001"/>
    <cellStyle name="40% - Accent6 4 2 6 2 2 2" xfId="33002"/>
    <cellStyle name="40% - Accent6 4 2 6 2 2 3" xfId="33003"/>
    <cellStyle name="40% - Accent6 4 2 6 2 3" xfId="33004"/>
    <cellStyle name="40% - Accent6 4 2 6 2 3 2" xfId="33005"/>
    <cellStyle name="40% - Accent6 4 2 6 2 3 3" xfId="33006"/>
    <cellStyle name="40% - Accent6 4 2 6 2 4" xfId="33007"/>
    <cellStyle name="40% - Accent6 4 2 6 2 4 2" xfId="33008"/>
    <cellStyle name="40% - Accent6 4 2 6 2 5" xfId="33009"/>
    <cellStyle name="40% - Accent6 4 2 6 2 6" xfId="33010"/>
    <cellStyle name="40% - Accent6 4 2 6 3" xfId="33011"/>
    <cellStyle name="40% - Accent6 4 2 6 3 2" xfId="33012"/>
    <cellStyle name="40% - Accent6 4 2 6 3 2 2" xfId="33013"/>
    <cellStyle name="40% - Accent6 4 2 6 3 2 3" xfId="33014"/>
    <cellStyle name="40% - Accent6 4 2 6 3 3" xfId="33015"/>
    <cellStyle name="40% - Accent6 4 2 6 3 3 2" xfId="33016"/>
    <cellStyle name="40% - Accent6 4 2 6 3 3 3" xfId="33017"/>
    <cellStyle name="40% - Accent6 4 2 6 3 4" xfId="33018"/>
    <cellStyle name="40% - Accent6 4 2 6 3 4 2" xfId="33019"/>
    <cellStyle name="40% - Accent6 4 2 6 3 5" xfId="33020"/>
    <cellStyle name="40% - Accent6 4 2 6 3 6" xfId="33021"/>
    <cellStyle name="40% - Accent6 4 2 6 4" xfId="33022"/>
    <cellStyle name="40% - Accent6 4 2 6 4 2" xfId="33023"/>
    <cellStyle name="40% - Accent6 4 2 6 4 2 2" xfId="33024"/>
    <cellStyle name="40% - Accent6 4 2 6 4 2 3" xfId="33025"/>
    <cellStyle name="40% - Accent6 4 2 6 4 3" xfId="33026"/>
    <cellStyle name="40% - Accent6 4 2 6 4 3 2" xfId="33027"/>
    <cellStyle name="40% - Accent6 4 2 6 4 4" xfId="33028"/>
    <cellStyle name="40% - Accent6 4 2 6 4 5" xfId="33029"/>
    <cellStyle name="40% - Accent6 4 2 6 5" xfId="33030"/>
    <cellStyle name="40% - Accent6 4 2 6 5 2" xfId="33031"/>
    <cellStyle name="40% - Accent6 4 2 6 5 3" xfId="33032"/>
    <cellStyle name="40% - Accent6 4 2 6 6" xfId="33033"/>
    <cellStyle name="40% - Accent6 4 2 6 6 2" xfId="33034"/>
    <cellStyle name="40% - Accent6 4 2 6 6 3" xfId="33035"/>
    <cellStyle name="40% - Accent6 4 2 6 7" xfId="33036"/>
    <cellStyle name="40% - Accent6 4 2 6 7 2" xfId="33037"/>
    <cellStyle name="40% - Accent6 4 2 6 8" xfId="33038"/>
    <cellStyle name="40% - Accent6 4 2 6 9" xfId="33039"/>
    <cellStyle name="40% - Accent6 4 2 7" xfId="33040"/>
    <cellStyle name="40% - Accent6 4 2 7 2" xfId="33041"/>
    <cellStyle name="40% - Accent6 4 2 7 2 2" xfId="33042"/>
    <cellStyle name="40% - Accent6 4 2 7 2 3" xfId="33043"/>
    <cellStyle name="40% - Accent6 4 2 7 3" xfId="33044"/>
    <cellStyle name="40% - Accent6 4 2 7 3 2" xfId="33045"/>
    <cellStyle name="40% - Accent6 4 2 7 3 3" xfId="33046"/>
    <cellStyle name="40% - Accent6 4 2 7 4" xfId="33047"/>
    <cellStyle name="40% - Accent6 4 2 7 4 2" xfId="33048"/>
    <cellStyle name="40% - Accent6 4 2 7 5" xfId="33049"/>
    <cellStyle name="40% - Accent6 4 2 7 6" xfId="33050"/>
    <cellStyle name="40% - Accent6 4 2 8" xfId="33051"/>
    <cellStyle name="40% - Accent6 4 2 8 2" xfId="33052"/>
    <cellStyle name="40% - Accent6 4 2 8 2 2" xfId="33053"/>
    <cellStyle name="40% - Accent6 4 2 8 2 3" xfId="33054"/>
    <cellStyle name="40% - Accent6 4 2 8 3" xfId="33055"/>
    <cellStyle name="40% - Accent6 4 2 8 3 2" xfId="33056"/>
    <cellStyle name="40% - Accent6 4 2 8 3 3" xfId="33057"/>
    <cellStyle name="40% - Accent6 4 2 8 4" xfId="33058"/>
    <cellStyle name="40% - Accent6 4 2 8 4 2" xfId="33059"/>
    <cellStyle name="40% - Accent6 4 2 8 5" xfId="33060"/>
    <cellStyle name="40% - Accent6 4 2 8 6" xfId="33061"/>
    <cellStyle name="40% - Accent6 4 2 9" xfId="33062"/>
    <cellStyle name="40% - Accent6 4 2 9 2" xfId="33063"/>
    <cellStyle name="40% - Accent6 4 2 9 2 2" xfId="33064"/>
    <cellStyle name="40% - Accent6 4 2 9 2 3" xfId="33065"/>
    <cellStyle name="40% - Accent6 4 2 9 3" xfId="33066"/>
    <cellStyle name="40% - Accent6 4 2 9 3 2" xfId="33067"/>
    <cellStyle name="40% - Accent6 4 2 9 4" xfId="33068"/>
    <cellStyle name="40% - Accent6 4 2 9 5" xfId="33069"/>
    <cellStyle name="40% - Accent6 4 3" xfId="3201"/>
    <cellStyle name="40% - Accent6 4 3 10" xfId="33070"/>
    <cellStyle name="40% - Accent6 4 3 10 2" xfId="33071"/>
    <cellStyle name="40% - Accent6 4 3 10 3" xfId="33072"/>
    <cellStyle name="40% - Accent6 4 3 11" xfId="33073"/>
    <cellStyle name="40% - Accent6 4 3 11 2" xfId="33074"/>
    <cellStyle name="40% - Accent6 4 3 12" xfId="33075"/>
    <cellStyle name="40% - Accent6 4 3 13" xfId="33076"/>
    <cellStyle name="40% - Accent6 4 3 14" xfId="33077"/>
    <cellStyle name="40% - Accent6 4 3 2" xfId="3202"/>
    <cellStyle name="40% - Accent6 4 3 2 10" xfId="33078"/>
    <cellStyle name="40% - Accent6 4 3 2 10 2" xfId="33079"/>
    <cellStyle name="40% - Accent6 4 3 2 11" xfId="33080"/>
    <cellStyle name="40% - Accent6 4 3 2 12" xfId="33081"/>
    <cellStyle name="40% - Accent6 4 3 2 2" xfId="3203"/>
    <cellStyle name="40% - Accent6 4 3 2 2 10" xfId="33082"/>
    <cellStyle name="40% - Accent6 4 3 2 2 2" xfId="3204"/>
    <cellStyle name="40% - Accent6 4 3 2 2 2 2" xfId="33083"/>
    <cellStyle name="40% - Accent6 4 3 2 2 2 2 2" xfId="33084"/>
    <cellStyle name="40% - Accent6 4 3 2 2 2 2 2 2" xfId="33085"/>
    <cellStyle name="40% - Accent6 4 3 2 2 2 2 2 3" xfId="33086"/>
    <cellStyle name="40% - Accent6 4 3 2 2 2 2 3" xfId="33087"/>
    <cellStyle name="40% - Accent6 4 3 2 2 2 2 3 2" xfId="33088"/>
    <cellStyle name="40% - Accent6 4 3 2 2 2 2 3 3" xfId="33089"/>
    <cellStyle name="40% - Accent6 4 3 2 2 2 2 4" xfId="33090"/>
    <cellStyle name="40% - Accent6 4 3 2 2 2 2 4 2" xfId="33091"/>
    <cellStyle name="40% - Accent6 4 3 2 2 2 2 5" xfId="33092"/>
    <cellStyle name="40% - Accent6 4 3 2 2 2 2 6" xfId="33093"/>
    <cellStyle name="40% - Accent6 4 3 2 2 2 3" xfId="33094"/>
    <cellStyle name="40% - Accent6 4 3 2 2 2 3 2" xfId="33095"/>
    <cellStyle name="40% - Accent6 4 3 2 2 2 3 2 2" xfId="33096"/>
    <cellStyle name="40% - Accent6 4 3 2 2 2 3 2 3" xfId="33097"/>
    <cellStyle name="40% - Accent6 4 3 2 2 2 3 3" xfId="33098"/>
    <cellStyle name="40% - Accent6 4 3 2 2 2 3 3 2" xfId="33099"/>
    <cellStyle name="40% - Accent6 4 3 2 2 2 3 3 3" xfId="33100"/>
    <cellStyle name="40% - Accent6 4 3 2 2 2 3 4" xfId="33101"/>
    <cellStyle name="40% - Accent6 4 3 2 2 2 3 4 2" xfId="33102"/>
    <cellStyle name="40% - Accent6 4 3 2 2 2 3 5" xfId="33103"/>
    <cellStyle name="40% - Accent6 4 3 2 2 2 3 6" xfId="33104"/>
    <cellStyle name="40% - Accent6 4 3 2 2 2 4" xfId="33105"/>
    <cellStyle name="40% - Accent6 4 3 2 2 2 4 2" xfId="33106"/>
    <cellStyle name="40% - Accent6 4 3 2 2 2 4 2 2" xfId="33107"/>
    <cellStyle name="40% - Accent6 4 3 2 2 2 4 2 3" xfId="33108"/>
    <cellStyle name="40% - Accent6 4 3 2 2 2 4 3" xfId="33109"/>
    <cellStyle name="40% - Accent6 4 3 2 2 2 4 3 2" xfId="33110"/>
    <cellStyle name="40% - Accent6 4 3 2 2 2 4 4" xfId="33111"/>
    <cellStyle name="40% - Accent6 4 3 2 2 2 4 5" xfId="33112"/>
    <cellStyle name="40% - Accent6 4 3 2 2 2 5" xfId="33113"/>
    <cellStyle name="40% - Accent6 4 3 2 2 2 5 2" xfId="33114"/>
    <cellStyle name="40% - Accent6 4 3 2 2 2 5 3" xfId="33115"/>
    <cellStyle name="40% - Accent6 4 3 2 2 2 6" xfId="33116"/>
    <cellStyle name="40% - Accent6 4 3 2 2 2 6 2" xfId="33117"/>
    <cellStyle name="40% - Accent6 4 3 2 2 2 6 3" xfId="33118"/>
    <cellStyle name="40% - Accent6 4 3 2 2 2 7" xfId="33119"/>
    <cellStyle name="40% - Accent6 4 3 2 2 2 7 2" xfId="33120"/>
    <cellStyle name="40% - Accent6 4 3 2 2 2 8" xfId="33121"/>
    <cellStyle name="40% - Accent6 4 3 2 2 2 9" xfId="33122"/>
    <cellStyle name="40% - Accent6 4 3 2 2 3" xfId="33123"/>
    <cellStyle name="40% - Accent6 4 3 2 2 3 2" xfId="33124"/>
    <cellStyle name="40% - Accent6 4 3 2 2 3 2 2" xfId="33125"/>
    <cellStyle name="40% - Accent6 4 3 2 2 3 2 3" xfId="33126"/>
    <cellStyle name="40% - Accent6 4 3 2 2 3 3" xfId="33127"/>
    <cellStyle name="40% - Accent6 4 3 2 2 3 3 2" xfId="33128"/>
    <cellStyle name="40% - Accent6 4 3 2 2 3 3 3" xfId="33129"/>
    <cellStyle name="40% - Accent6 4 3 2 2 3 4" xfId="33130"/>
    <cellStyle name="40% - Accent6 4 3 2 2 3 4 2" xfId="33131"/>
    <cellStyle name="40% - Accent6 4 3 2 2 3 5" xfId="33132"/>
    <cellStyle name="40% - Accent6 4 3 2 2 3 6" xfId="33133"/>
    <cellStyle name="40% - Accent6 4 3 2 2 4" xfId="33134"/>
    <cellStyle name="40% - Accent6 4 3 2 2 4 2" xfId="33135"/>
    <cellStyle name="40% - Accent6 4 3 2 2 4 2 2" xfId="33136"/>
    <cellStyle name="40% - Accent6 4 3 2 2 4 2 3" xfId="33137"/>
    <cellStyle name="40% - Accent6 4 3 2 2 4 3" xfId="33138"/>
    <cellStyle name="40% - Accent6 4 3 2 2 4 3 2" xfId="33139"/>
    <cellStyle name="40% - Accent6 4 3 2 2 4 3 3" xfId="33140"/>
    <cellStyle name="40% - Accent6 4 3 2 2 4 4" xfId="33141"/>
    <cellStyle name="40% - Accent6 4 3 2 2 4 4 2" xfId="33142"/>
    <cellStyle name="40% - Accent6 4 3 2 2 4 5" xfId="33143"/>
    <cellStyle name="40% - Accent6 4 3 2 2 4 6" xfId="33144"/>
    <cellStyle name="40% - Accent6 4 3 2 2 5" xfId="33145"/>
    <cellStyle name="40% - Accent6 4 3 2 2 5 2" xfId="33146"/>
    <cellStyle name="40% - Accent6 4 3 2 2 5 2 2" xfId="33147"/>
    <cellStyle name="40% - Accent6 4 3 2 2 5 2 3" xfId="33148"/>
    <cellStyle name="40% - Accent6 4 3 2 2 5 3" xfId="33149"/>
    <cellStyle name="40% - Accent6 4 3 2 2 5 3 2" xfId="33150"/>
    <cellStyle name="40% - Accent6 4 3 2 2 5 4" xfId="33151"/>
    <cellStyle name="40% - Accent6 4 3 2 2 5 5" xfId="33152"/>
    <cellStyle name="40% - Accent6 4 3 2 2 6" xfId="33153"/>
    <cellStyle name="40% - Accent6 4 3 2 2 6 2" xfId="33154"/>
    <cellStyle name="40% - Accent6 4 3 2 2 6 3" xfId="33155"/>
    <cellStyle name="40% - Accent6 4 3 2 2 7" xfId="33156"/>
    <cellStyle name="40% - Accent6 4 3 2 2 7 2" xfId="33157"/>
    <cellStyle name="40% - Accent6 4 3 2 2 7 3" xfId="33158"/>
    <cellStyle name="40% - Accent6 4 3 2 2 8" xfId="33159"/>
    <cellStyle name="40% - Accent6 4 3 2 2 8 2" xfId="33160"/>
    <cellStyle name="40% - Accent6 4 3 2 2 9" xfId="33161"/>
    <cellStyle name="40% - Accent6 4 3 2 3" xfId="3205"/>
    <cellStyle name="40% - Accent6 4 3 2 3 2" xfId="33162"/>
    <cellStyle name="40% - Accent6 4 3 2 3 2 2" xfId="33163"/>
    <cellStyle name="40% - Accent6 4 3 2 3 2 2 2" xfId="33164"/>
    <cellStyle name="40% - Accent6 4 3 2 3 2 2 3" xfId="33165"/>
    <cellStyle name="40% - Accent6 4 3 2 3 2 3" xfId="33166"/>
    <cellStyle name="40% - Accent6 4 3 2 3 2 3 2" xfId="33167"/>
    <cellStyle name="40% - Accent6 4 3 2 3 2 3 3" xfId="33168"/>
    <cellStyle name="40% - Accent6 4 3 2 3 2 4" xfId="33169"/>
    <cellStyle name="40% - Accent6 4 3 2 3 2 4 2" xfId="33170"/>
    <cellStyle name="40% - Accent6 4 3 2 3 2 5" xfId="33171"/>
    <cellStyle name="40% - Accent6 4 3 2 3 2 6" xfId="33172"/>
    <cellStyle name="40% - Accent6 4 3 2 3 3" xfId="33173"/>
    <cellStyle name="40% - Accent6 4 3 2 3 3 2" xfId="33174"/>
    <cellStyle name="40% - Accent6 4 3 2 3 3 2 2" xfId="33175"/>
    <cellStyle name="40% - Accent6 4 3 2 3 3 2 3" xfId="33176"/>
    <cellStyle name="40% - Accent6 4 3 2 3 3 3" xfId="33177"/>
    <cellStyle name="40% - Accent6 4 3 2 3 3 3 2" xfId="33178"/>
    <cellStyle name="40% - Accent6 4 3 2 3 3 3 3" xfId="33179"/>
    <cellStyle name="40% - Accent6 4 3 2 3 3 4" xfId="33180"/>
    <cellStyle name="40% - Accent6 4 3 2 3 3 4 2" xfId="33181"/>
    <cellStyle name="40% - Accent6 4 3 2 3 3 5" xfId="33182"/>
    <cellStyle name="40% - Accent6 4 3 2 3 3 6" xfId="33183"/>
    <cellStyle name="40% - Accent6 4 3 2 3 4" xfId="33184"/>
    <cellStyle name="40% - Accent6 4 3 2 3 4 2" xfId="33185"/>
    <cellStyle name="40% - Accent6 4 3 2 3 4 2 2" xfId="33186"/>
    <cellStyle name="40% - Accent6 4 3 2 3 4 2 3" xfId="33187"/>
    <cellStyle name="40% - Accent6 4 3 2 3 4 3" xfId="33188"/>
    <cellStyle name="40% - Accent6 4 3 2 3 4 3 2" xfId="33189"/>
    <cellStyle name="40% - Accent6 4 3 2 3 4 4" xfId="33190"/>
    <cellStyle name="40% - Accent6 4 3 2 3 4 5" xfId="33191"/>
    <cellStyle name="40% - Accent6 4 3 2 3 5" xfId="33192"/>
    <cellStyle name="40% - Accent6 4 3 2 3 5 2" xfId="33193"/>
    <cellStyle name="40% - Accent6 4 3 2 3 5 3" xfId="33194"/>
    <cellStyle name="40% - Accent6 4 3 2 3 6" xfId="33195"/>
    <cellStyle name="40% - Accent6 4 3 2 3 6 2" xfId="33196"/>
    <cellStyle name="40% - Accent6 4 3 2 3 6 3" xfId="33197"/>
    <cellStyle name="40% - Accent6 4 3 2 3 7" xfId="33198"/>
    <cellStyle name="40% - Accent6 4 3 2 3 7 2" xfId="33199"/>
    <cellStyle name="40% - Accent6 4 3 2 3 8" xfId="33200"/>
    <cellStyle name="40% - Accent6 4 3 2 3 9" xfId="33201"/>
    <cellStyle name="40% - Accent6 4 3 2 4" xfId="33202"/>
    <cellStyle name="40% - Accent6 4 3 2 4 2" xfId="33203"/>
    <cellStyle name="40% - Accent6 4 3 2 4 2 2" xfId="33204"/>
    <cellStyle name="40% - Accent6 4 3 2 4 2 2 2" xfId="33205"/>
    <cellStyle name="40% - Accent6 4 3 2 4 2 2 3" xfId="33206"/>
    <cellStyle name="40% - Accent6 4 3 2 4 2 3" xfId="33207"/>
    <cellStyle name="40% - Accent6 4 3 2 4 2 3 2" xfId="33208"/>
    <cellStyle name="40% - Accent6 4 3 2 4 2 3 3" xfId="33209"/>
    <cellStyle name="40% - Accent6 4 3 2 4 2 4" xfId="33210"/>
    <cellStyle name="40% - Accent6 4 3 2 4 2 4 2" xfId="33211"/>
    <cellStyle name="40% - Accent6 4 3 2 4 2 5" xfId="33212"/>
    <cellStyle name="40% - Accent6 4 3 2 4 2 6" xfId="33213"/>
    <cellStyle name="40% - Accent6 4 3 2 4 3" xfId="33214"/>
    <cellStyle name="40% - Accent6 4 3 2 4 3 2" xfId="33215"/>
    <cellStyle name="40% - Accent6 4 3 2 4 3 2 2" xfId="33216"/>
    <cellStyle name="40% - Accent6 4 3 2 4 3 2 3" xfId="33217"/>
    <cellStyle name="40% - Accent6 4 3 2 4 3 3" xfId="33218"/>
    <cellStyle name="40% - Accent6 4 3 2 4 3 3 2" xfId="33219"/>
    <cellStyle name="40% - Accent6 4 3 2 4 3 3 3" xfId="33220"/>
    <cellStyle name="40% - Accent6 4 3 2 4 3 4" xfId="33221"/>
    <cellStyle name="40% - Accent6 4 3 2 4 3 4 2" xfId="33222"/>
    <cellStyle name="40% - Accent6 4 3 2 4 3 5" xfId="33223"/>
    <cellStyle name="40% - Accent6 4 3 2 4 3 6" xfId="33224"/>
    <cellStyle name="40% - Accent6 4 3 2 4 4" xfId="33225"/>
    <cellStyle name="40% - Accent6 4 3 2 4 4 2" xfId="33226"/>
    <cellStyle name="40% - Accent6 4 3 2 4 4 2 2" xfId="33227"/>
    <cellStyle name="40% - Accent6 4 3 2 4 4 2 3" xfId="33228"/>
    <cellStyle name="40% - Accent6 4 3 2 4 4 3" xfId="33229"/>
    <cellStyle name="40% - Accent6 4 3 2 4 4 3 2" xfId="33230"/>
    <cellStyle name="40% - Accent6 4 3 2 4 4 4" xfId="33231"/>
    <cellStyle name="40% - Accent6 4 3 2 4 4 5" xfId="33232"/>
    <cellStyle name="40% - Accent6 4 3 2 4 5" xfId="33233"/>
    <cellStyle name="40% - Accent6 4 3 2 4 5 2" xfId="33234"/>
    <cellStyle name="40% - Accent6 4 3 2 4 5 3" xfId="33235"/>
    <cellStyle name="40% - Accent6 4 3 2 4 6" xfId="33236"/>
    <cellStyle name="40% - Accent6 4 3 2 4 6 2" xfId="33237"/>
    <cellStyle name="40% - Accent6 4 3 2 4 6 3" xfId="33238"/>
    <cellStyle name="40% - Accent6 4 3 2 4 7" xfId="33239"/>
    <cellStyle name="40% - Accent6 4 3 2 4 7 2" xfId="33240"/>
    <cellStyle name="40% - Accent6 4 3 2 4 8" xfId="33241"/>
    <cellStyle name="40% - Accent6 4 3 2 4 9" xfId="33242"/>
    <cellStyle name="40% - Accent6 4 3 2 5" xfId="33243"/>
    <cellStyle name="40% - Accent6 4 3 2 5 2" xfId="33244"/>
    <cellStyle name="40% - Accent6 4 3 2 5 2 2" xfId="33245"/>
    <cellStyle name="40% - Accent6 4 3 2 5 2 3" xfId="33246"/>
    <cellStyle name="40% - Accent6 4 3 2 5 3" xfId="33247"/>
    <cellStyle name="40% - Accent6 4 3 2 5 3 2" xfId="33248"/>
    <cellStyle name="40% - Accent6 4 3 2 5 3 3" xfId="33249"/>
    <cellStyle name="40% - Accent6 4 3 2 5 4" xfId="33250"/>
    <cellStyle name="40% - Accent6 4 3 2 5 4 2" xfId="33251"/>
    <cellStyle name="40% - Accent6 4 3 2 5 5" xfId="33252"/>
    <cellStyle name="40% - Accent6 4 3 2 5 6" xfId="33253"/>
    <cellStyle name="40% - Accent6 4 3 2 6" xfId="33254"/>
    <cellStyle name="40% - Accent6 4 3 2 6 2" xfId="33255"/>
    <cellStyle name="40% - Accent6 4 3 2 6 2 2" xfId="33256"/>
    <cellStyle name="40% - Accent6 4 3 2 6 2 3" xfId="33257"/>
    <cellStyle name="40% - Accent6 4 3 2 6 3" xfId="33258"/>
    <cellStyle name="40% - Accent6 4 3 2 6 3 2" xfId="33259"/>
    <cellStyle name="40% - Accent6 4 3 2 6 3 3" xfId="33260"/>
    <cellStyle name="40% - Accent6 4 3 2 6 4" xfId="33261"/>
    <cellStyle name="40% - Accent6 4 3 2 6 4 2" xfId="33262"/>
    <cellStyle name="40% - Accent6 4 3 2 6 5" xfId="33263"/>
    <cellStyle name="40% - Accent6 4 3 2 6 6" xfId="33264"/>
    <cellStyle name="40% - Accent6 4 3 2 7" xfId="33265"/>
    <cellStyle name="40% - Accent6 4 3 2 7 2" xfId="33266"/>
    <cellStyle name="40% - Accent6 4 3 2 7 2 2" xfId="33267"/>
    <cellStyle name="40% - Accent6 4 3 2 7 2 3" xfId="33268"/>
    <cellStyle name="40% - Accent6 4 3 2 7 3" xfId="33269"/>
    <cellStyle name="40% - Accent6 4 3 2 7 3 2" xfId="33270"/>
    <cellStyle name="40% - Accent6 4 3 2 7 4" xfId="33271"/>
    <cellStyle name="40% - Accent6 4 3 2 7 5" xfId="33272"/>
    <cellStyle name="40% - Accent6 4 3 2 8" xfId="33273"/>
    <cellStyle name="40% - Accent6 4 3 2 8 2" xfId="33274"/>
    <cellStyle name="40% - Accent6 4 3 2 8 3" xfId="33275"/>
    <cellStyle name="40% - Accent6 4 3 2 9" xfId="33276"/>
    <cellStyle name="40% - Accent6 4 3 2 9 2" xfId="33277"/>
    <cellStyle name="40% - Accent6 4 3 2 9 3" xfId="33278"/>
    <cellStyle name="40% - Accent6 4 3 3" xfId="3206"/>
    <cellStyle name="40% - Accent6 4 3 3 10" xfId="33279"/>
    <cellStyle name="40% - Accent6 4 3 3 2" xfId="3207"/>
    <cellStyle name="40% - Accent6 4 3 3 2 2" xfId="33280"/>
    <cellStyle name="40% - Accent6 4 3 3 2 2 2" xfId="33281"/>
    <cellStyle name="40% - Accent6 4 3 3 2 2 2 2" xfId="33282"/>
    <cellStyle name="40% - Accent6 4 3 3 2 2 2 3" xfId="33283"/>
    <cellStyle name="40% - Accent6 4 3 3 2 2 3" xfId="33284"/>
    <cellStyle name="40% - Accent6 4 3 3 2 2 3 2" xfId="33285"/>
    <cellStyle name="40% - Accent6 4 3 3 2 2 3 3" xfId="33286"/>
    <cellStyle name="40% - Accent6 4 3 3 2 2 4" xfId="33287"/>
    <cellStyle name="40% - Accent6 4 3 3 2 2 4 2" xfId="33288"/>
    <cellStyle name="40% - Accent6 4 3 3 2 2 5" xfId="33289"/>
    <cellStyle name="40% - Accent6 4 3 3 2 2 6" xfId="33290"/>
    <cellStyle name="40% - Accent6 4 3 3 2 3" xfId="33291"/>
    <cellStyle name="40% - Accent6 4 3 3 2 3 2" xfId="33292"/>
    <cellStyle name="40% - Accent6 4 3 3 2 3 2 2" xfId="33293"/>
    <cellStyle name="40% - Accent6 4 3 3 2 3 2 3" xfId="33294"/>
    <cellStyle name="40% - Accent6 4 3 3 2 3 3" xfId="33295"/>
    <cellStyle name="40% - Accent6 4 3 3 2 3 3 2" xfId="33296"/>
    <cellStyle name="40% - Accent6 4 3 3 2 3 3 3" xfId="33297"/>
    <cellStyle name="40% - Accent6 4 3 3 2 3 4" xfId="33298"/>
    <cellStyle name="40% - Accent6 4 3 3 2 3 4 2" xfId="33299"/>
    <cellStyle name="40% - Accent6 4 3 3 2 3 5" xfId="33300"/>
    <cellStyle name="40% - Accent6 4 3 3 2 3 6" xfId="33301"/>
    <cellStyle name="40% - Accent6 4 3 3 2 4" xfId="33302"/>
    <cellStyle name="40% - Accent6 4 3 3 2 4 2" xfId="33303"/>
    <cellStyle name="40% - Accent6 4 3 3 2 4 2 2" xfId="33304"/>
    <cellStyle name="40% - Accent6 4 3 3 2 4 2 3" xfId="33305"/>
    <cellStyle name="40% - Accent6 4 3 3 2 4 3" xfId="33306"/>
    <cellStyle name="40% - Accent6 4 3 3 2 4 3 2" xfId="33307"/>
    <cellStyle name="40% - Accent6 4 3 3 2 4 4" xfId="33308"/>
    <cellStyle name="40% - Accent6 4 3 3 2 4 5" xfId="33309"/>
    <cellStyle name="40% - Accent6 4 3 3 2 5" xfId="33310"/>
    <cellStyle name="40% - Accent6 4 3 3 2 5 2" xfId="33311"/>
    <cellStyle name="40% - Accent6 4 3 3 2 5 3" xfId="33312"/>
    <cellStyle name="40% - Accent6 4 3 3 2 6" xfId="33313"/>
    <cellStyle name="40% - Accent6 4 3 3 2 6 2" xfId="33314"/>
    <cellStyle name="40% - Accent6 4 3 3 2 6 3" xfId="33315"/>
    <cellStyle name="40% - Accent6 4 3 3 2 7" xfId="33316"/>
    <cellStyle name="40% - Accent6 4 3 3 2 7 2" xfId="33317"/>
    <cellStyle name="40% - Accent6 4 3 3 2 8" xfId="33318"/>
    <cellStyle name="40% - Accent6 4 3 3 2 9" xfId="33319"/>
    <cellStyle name="40% - Accent6 4 3 3 3" xfId="33320"/>
    <cellStyle name="40% - Accent6 4 3 3 3 2" xfId="33321"/>
    <cellStyle name="40% - Accent6 4 3 3 3 2 2" xfId="33322"/>
    <cellStyle name="40% - Accent6 4 3 3 3 2 3" xfId="33323"/>
    <cellStyle name="40% - Accent6 4 3 3 3 3" xfId="33324"/>
    <cellStyle name="40% - Accent6 4 3 3 3 3 2" xfId="33325"/>
    <cellStyle name="40% - Accent6 4 3 3 3 3 3" xfId="33326"/>
    <cellStyle name="40% - Accent6 4 3 3 3 4" xfId="33327"/>
    <cellStyle name="40% - Accent6 4 3 3 3 4 2" xfId="33328"/>
    <cellStyle name="40% - Accent6 4 3 3 3 5" xfId="33329"/>
    <cellStyle name="40% - Accent6 4 3 3 3 6" xfId="33330"/>
    <cellStyle name="40% - Accent6 4 3 3 4" xfId="33331"/>
    <cellStyle name="40% - Accent6 4 3 3 4 2" xfId="33332"/>
    <cellStyle name="40% - Accent6 4 3 3 4 2 2" xfId="33333"/>
    <cellStyle name="40% - Accent6 4 3 3 4 2 3" xfId="33334"/>
    <cellStyle name="40% - Accent6 4 3 3 4 3" xfId="33335"/>
    <cellStyle name="40% - Accent6 4 3 3 4 3 2" xfId="33336"/>
    <cellStyle name="40% - Accent6 4 3 3 4 3 3" xfId="33337"/>
    <cellStyle name="40% - Accent6 4 3 3 4 4" xfId="33338"/>
    <cellStyle name="40% - Accent6 4 3 3 4 4 2" xfId="33339"/>
    <cellStyle name="40% - Accent6 4 3 3 4 5" xfId="33340"/>
    <cellStyle name="40% - Accent6 4 3 3 4 6" xfId="33341"/>
    <cellStyle name="40% - Accent6 4 3 3 5" xfId="33342"/>
    <cellStyle name="40% - Accent6 4 3 3 5 2" xfId="33343"/>
    <cellStyle name="40% - Accent6 4 3 3 5 2 2" xfId="33344"/>
    <cellStyle name="40% - Accent6 4 3 3 5 2 3" xfId="33345"/>
    <cellStyle name="40% - Accent6 4 3 3 5 3" xfId="33346"/>
    <cellStyle name="40% - Accent6 4 3 3 5 3 2" xfId="33347"/>
    <cellStyle name="40% - Accent6 4 3 3 5 4" xfId="33348"/>
    <cellStyle name="40% - Accent6 4 3 3 5 5" xfId="33349"/>
    <cellStyle name="40% - Accent6 4 3 3 6" xfId="33350"/>
    <cellStyle name="40% - Accent6 4 3 3 6 2" xfId="33351"/>
    <cellStyle name="40% - Accent6 4 3 3 6 3" xfId="33352"/>
    <cellStyle name="40% - Accent6 4 3 3 7" xfId="33353"/>
    <cellStyle name="40% - Accent6 4 3 3 7 2" xfId="33354"/>
    <cellStyle name="40% - Accent6 4 3 3 7 3" xfId="33355"/>
    <cellStyle name="40% - Accent6 4 3 3 8" xfId="33356"/>
    <cellStyle name="40% - Accent6 4 3 3 8 2" xfId="33357"/>
    <cellStyle name="40% - Accent6 4 3 3 9" xfId="33358"/>
    <cellStyle name="40% - Accent6 4 3 4" xfId="3208"/>
    <cellStyle name="40% - Accent6 4 3 4 2" xfId="33359"/>
    <cellStyle name="40% - Accent6 4 3 4 2 2" xfId="33360"/>
    <cellStyle name="40% - Accent6 4 3 4 2 2 2" xfId="33361"/>
    <cellStyle name="40% - Accent6 4 3 4 2 2 3" xfId="33362"/>
    <cellStyle name="40% - Accent6 4 3 4 2 3" xfId="33363"/>
    <cellStyle name="40% - Accent6 4 3 4 2 3 2" xfId="33364"/>
    <cellStyle name="40% - Accent6 4 3 4 2 3 3" xfId="33365"/>
    <cellStyle name="40% - Accent6 4 3 4 2 4" xfId="33366"/>
    <cellStyle name="40% - Accent6 4 3 4 2 4 2" xfId="33367"/>
    <cellStyle name="40% - Accent6 4 3 4 2 5" xfId="33368"/>
    <cellStyle name="40% - Accent6 4 3 4 2 6" xfId="33369"/>
    <cellStyle name="40% - Accent6 4 3 4 3" xfId="33370"/>
    <cellStyle name="40% - Accent6 4 3 4 3 2" xfId="33371"/>
    <cellStyle name="40% - Accent6 4 3 4 3 2 2" xfId="33372"/>
    <cellStyle name="40% - Accent6 4 3 4 3 2 3" xfId="33373"/>
    <cellStyle name="40% - Accent6 4 3 4 3 3" xfId="33374"/>
    <cellStyle name="40% - Accent6 4 3 4 3 3 2" xfId="33375"/>
    <cellStyle name="40% - Accent6 4 3 4 3 3 3" xfId="33376"/>
    <cellStyle name="40% - Accent6 4 3 4 3 4" xfId="33377"/>
    <cellStyle name="40% - Accent6 4 3 4 3 4 2" xfId="33378"/>
    <cellStyle name="40% - Accent6 4 3 4 3 5" xfId="33379"/>
    <cellStyle name="40% - Accent6 4 3 4 3 6" xfId="33380"/>
    <cellStyle name="40% - Accent6 4 3 4 4" xfId="33381"/>
    <cellStyle name="40% - Accent6 4 3 4 4 2" xfId="33382"/>
    <cellStyle name="40% - Accent6 4 3 4 4 2 2" xfId="33383"/>
    <cellStyle name="40% - Accent6 4 3 4 4 2 3" xfId="33384"/>
    <cellStyle name="40% - Accent6 4 3 4 4 3" xfId="33385"/>
    <cellStyle name="40% - Accent6 4 3 4 4 3 2" xfId="33386"/>
    <cellStyle name="40% - Accent6 4 3 4 4 4" xfId="33387"/>
    <cellStyle name="40% - Accent6 4 3 4 4 5" xfId="33388"/>
    <cellStyle name="40% - Accent6 4 3 4 5" xfId="33389"/>
    <cellStyle name="40% - Accent6 4 3 4 5 2" xfId="33390"/>
    <cellStyle name="40% - Accent6 4 3 4 5 3" xfId="33391"/>
    <cellStyle name="40% - Accent6 4 3 4 6" xfId="33392"/>
    <cellStyle name="40% - Accent6 4 3 4 6 2" xfId="33393"/>
    <cellStyle name="40% - Accent6 4 3 4 6 3" xfId="33394"/>
    <cellStyle name="40% - Accent6 4 3 4 7" xfId="33395"/>
    <cellStyle name="40% - Accent6 4 3 4 7 2" xfId="33396"/>
    <cellStyle name="40% - Accent6 4 3 4 8" xfId="33397"/>
    <cellStyle name="40% - Accent6 4 3 4 9" xfId="33398"/>
    <cellStyle name="40% - Accent6 4 3 5" xfId="3209"/>
    <cellStyle name="40% - Accent6 4 3 5 2" xfId="33399"/>
    <cellStyle name="40% - Accent6 4 3 5 2 2" xfId="33400"/>
    <cellStyle name="40% - Accent6 4 3 5 2 2 2" xfId="33401"/>
    <cellStyle name="40% - Accent6 4 3 5 2 2 3" xfId="33402"/>
    <cellStyle name="40% - Accent6 4 3 5 2 3" xfId="33403"/>
    <cellStyle name="40% - Accent6 4 3 5 2 3 2" xfId="33404"/>
    <cellStyle name="40% - Accent6 4 3 5 2 3 3" xfId="33405"/>
    <cellStyle name="40% - Accent6 4 3 5 2 4" xfId="33406"/>
    <cellStyle name="40% - Accent6 4 3 5 2 4 2" xfId="33407"/>
    <cellStyle name="40% - Accent6 4 3 5 2 5" xfId="33408"/>
    <cellStyle name="40% - Accent6 4 3 5 2 6" xfId="33409"/>
    <cellStyle name="40% - Accent6 4 3 5 3" xfId="33410"/>
    <cellStyle name="40% - Accent6 4 3 5 3 2" xfId="33411"/>
    <cellStyle name="40% - Accent6 4 3 5 3 2 2" xfId="33412"/>
    <cellStyle name="40% - Accent6 4 3 5 3 2 3" xfId="33413"/>
    <cellStyle name="40% - Accent6 4 3 5 3 3" xfId="33414"/>
    <cellStyle name="40% - Accent6 4 3 5 3 3 2" xfId="33415"/>
    <cellStyle name="40% - Accent6 4 3 5 3 3 3" xfId="33416"/>
    <cellStyle name="40% - Accent6 4 3 5 3 4" xfId="33417"/>
    <cellStyle name="40% - Accent6 4 3 5 3 4 2" xfId="33418"/>
    <cellStyle name="40% - Accent6 4 3 5 3 5" xfId="33419"/>
    <cellStyle name="40% - Accent6 4 3 5 3 6" xfId="33420"/>
    <cellStyle name="40% - Accent6 4 3 5 4" xfId="33421"/>
    <cellStyle name="40% - Accent6 4 3 5 4 2" xfId="33422"/>
    <cellStyle name="40% - Accent6 4 3 5 4 2 2" xfId="33423"/>
    <cellStyle name="40% - Accent6 4 3 5 4 2 3" xfId="33424"/>
    <cellStyle name="40% - Accent6 4 3 5 4 3" xfId="33425"/>
    <cellStyle name="40% - Accent6 4 3 5 4 3 2" xfId="33426"/>
    <cellStyle name="40% - Accent6 4 3 5 4 4" xfId="33427"/>
    <cellStyle name="40% - Accent6 4 3 5 4 5" xfId="33428"/>
    <cellStyle name="40% - Accent6 4 3 5 5" xfId="33429"/>
    <cellStyle name="40% - Accent6 4 3 5 5 2" xfId="33430"/>
    <cellStyle name="40% - Accent6 4 3 5 5 3" xfId="33431"/>
    <cellStyle name="40% - Accent6 4 3 5 6" xfId="33432"/>
    <cellStyle name="40% - Accent6 4 3 5 6 2" xfId="33433"/>
    <cellStyle name="40% - Accent6 4 3 5 6 3" xfId="33434"/>
    <cellStyle name="40% - Accent6 4 3 5 7" xfId="33435"/>
    <cellStyle name="40% - Accent6 4 3 5 7 2" xfId="33436"/>
    <cellStyle name="40% - Accent6 4 3 5 8" xfId="33437"/>
    <cellStyle name="40% - Accent6 4 3 5 9" xfId="33438"/>
    <cellStyle name="40% - Accent6 4 3 6" xfId="33439"/>
    <cellStyle name="40% - Accent6 4 3 6 2" xfId="33440"/>
    <cellStyle name="40% - Accent6 4 3 6 2 2" xfId="33441"/>
    <cellStyle name="40% - Accent6 4 3 6 2 3" xfId="33442"/>
    <cellStyle name="40% - Accent6 4 3 6 3" xfId="33443"/>
    <cellStyle name="40% - Accent6 4 3 6 3 2" xfId="33444"/>
    <cellStyle name="40% - Accent6 4 3 6 3 3" xfId="33445"/>
    <cellStyle name="40% - Accent6 4 3 6 4" xfId="33446"/>
    <cellStyle name="40% - Accent6 4 3 6 4 2" xfId="33447"/>
    <cellStyle name="40% - Accent6 4 3 6 5" xfId="33448"/>
    <cellStyle name="40% - Accent6 4 3 6 6" xfId="33449"/>
    <cellStyle name="40% - Accent6 4 3 7" xfId="33450"/>
    <cellStyle name="40% - Accent6 4 3 7 2" xfId="33451"/>
    <cellStyle name="40% - Accent6 4 3 7 2 2" xfId="33452"/>
    <cellStyle name="40% - Accent6 4 3 7 2 3" xfId="33453"/>
    <cellStyle name="40% - Accent6 4 3 7 3" xfId="33454"/>
    <cellStyle name="40% - Accent6 4 3 7 3 2" xfId="33455"/>
    <cellStyle name="40% - Accent6 4 3 7 3 3" xfId="33456"/>
    <cellStyle name="40% - Accent6 4 3 7 4" xfId="33457"/>
    <cellStyle name="40% - Accent6 4 3 7 4 2" xfId="33458"/>
    <cellStyle name="40% - Accent6 4 3 7 5" xfId="33459"/>
    <cellStyle name="40% - Accent6 4 3 7 6" xfId="33460"/>
    <cellStyle name="40% - Accent6 4 3 8" xfId="33461"/>
    <cellStyle name="40% - Accent6 4 3 8 2" xfId="33462"/>
    <cellStyle name="40% - Accent6 4 3 8 2 2" xfId="33463"/>
    <cellStyle name="40% - Accent6 4 3 8 2 3" xfId="33464"/>
    <cellStyle name="40% - Accent6 4 3 8 3" xfId="33465"/>
    <cellStyle name="40% - Accent6 4 3 8 3 2" xfId="33466"/>
    <cellStyle name="40% - Accent6 4 3 8 4" xfId="33467"/>
    <cellStyle name="40% - Accent6 4 3 8 5" xfId="33468"/>
    <cellStyle name="40% - Accent6 4 3 9" xfId="33469"/>
    <cellStyle name="40% - Accent6 4 3 9 2" xfId="33470"/>
    <cellStyle name="40% - Accent6 4 3 9 3" xfId="33471"/>
    <cellStyle name="40% - Accent6 4 4" xfId="3210"/>
    <cellStyle name="40% - Accent6 4 4 10" xfId="33472"/>
    <cellStyle name="40% - Accent6 4 4 10 2" xfId="33473"/>
    <cellStyle name="40% - Accent6 4 4 11" xfId="33474"/>
    <cellStyle name="40% - Accent6 4 4 12" xfId="33475"/>
    <cellStyle name="40% - Accent6 4 4 2" xfId="3211"/>
    <cellStyle name="40% - Accent6 4 4 2 10" xfId="33476"/>
    <cellStyle name="40% - Accent6 4 4 2 2" xfId="3212"/>
    <cellStyle name="40% - Accent6 4 4 2 2 2" xfId="33477"/>
    <cellStyle name="40% - Accent6 4 4 2 2 2 2" xfId="33478"/>
    <cellStyle name="40% - Accent6 4 4 2 2 2 2 2" xfId="33479"/>
    <cellStyle name="40% - Accent6 4 4 2 2 2 2 3" xfId="33480"/>
    <cellStyle name="40% - Accent6 4 4 2 2 2 3" xfId="33481"/>
    <cellStyle name="40% - Accent6 4 4 2 2 2 3 2" xfId="33482"/>
    <cellStyle name="40% - Accent6 4 4 2 2 2 3 3" xfId="33483"/>
    <cellStyle name="40% - Accent6 4 4 2 2 2 4" xfId="33484"/>
    <cellStyle name="40% - Accent6 4 4 2 2 2 4 2" xfId="33485"/>
    <cellStyle name="40% - Accent6 4 4 2 2 2 5" xfId="33486"/>
    <cellStyle name="40% - Accent6 4 4 2 2 2 6" xfId="33487"/>
    <cellStyle name="40% - Accent6 4 4 2 2 3" xfId="33488"/>
    <cellStyle name="40% - Accent6 4 4 2 2 3 2" xfId="33489"/>
    <cellStyle name="40% - Accent6 4 4 2 2 3 2 2" xfId="33490"/>
    <cellStyle name="40% - Accent6 4 4 2 2 3 2 3" xfId="33491"/>
    <cellStyle name="40% - Accent6 4 4 2 2 3 3" xfId="33492"/>
    <cellStyle name="40% - Accent6 4 4 2 2 3 3 2" xfId="33493"/>
    <cellStyle name="40% - Accent6 4 4 2 2 3 3 3" xfId="33494"/>
    <cellStyle name="40% - Accent6 4 4 2 2 3 4" xfId="33495"/>
    <cellStyle name="40% - Accent6 4 4 2 2 3 4 2" xfId="33496"/>
    <cellStyle name="40% - Accent6 4 4 2 2 3 5" xfId="33497"/>
    <cellStyle name="40% - Accent6 4 4 2 2 3 6" xfId="33498"/>
    <cellStyle name="40% - Accent6 4 4 2 2 4" xfId="33499"/>
    <cellStyle name="40% - Accent6 4 4 2 2 4 2" xfId="33500"/>
    <cellStyle name="40% - Accent6 4 4 2 2 4 2 2" xfId="33501"/>
    <cellStyle name="40% - Accent6 4 4 2 2 4 2 3" xfId="33502"/>
    <cellStyle name="40% - Accent6 4 4 2 2 4 3" xfId="33503"/>
    <cellStyle name="40% - Accent6 4 4 2 2 4 3 2" xfId="33504"/>
    <cellStyle name="40% - Accent6 4 4 2 2 4 4" xfId="33505"/>
    <cellStyle name="40% - Accent6 4 4 2 2 4 5" xfId="33506"/>
    <cellStyle name="40% - Accent6 4 4 2 2 5" xfId="33507"/>
    <cellStyle name="40% - Accent6 4 4 2 2 5 2" xfId="33508"/>
    <cellStyle name="40% - Accent6 4 4 2 2 5 3" xfId="33509"/>
    <cellStyle name="40% - Accent6 4 4 2 2 6" xfId="33510"/>
    <cellStyle name="40% - Accent6 4 4 2 2 6 2" xfId="33511"/>
    <cellStyle name="40% - Accent6 4 4 2 2 6 3" xfId="33512"/>
    <cellStyle name="40% - Accent6 4 4 2 2 7" xfId="33513"/>
    <cellStyle name="40% - Accent6 4 4 2 2 7 2" xfId="33514"/>
    <cellStyle name="40% - Accent6 4 4 2 2 8" xfId="33515"/>
    <cellStyle name="40% - Accent6 4 4 2 2 9" xfId="33516"/>
    <cellStyle name="40% - Accent6 4 4 2 3" xfId="33517"/>
    <cellStyle name="40% - Accent6 4 4 2 3 2" xfId="33518"/>
    <cellStyle name="40% - Accent6 4 4 2 3 2 2" xfId="33519"/>
    <cellStyle name="40% - Accent6 4 4 2 3 2 3" xfId="33520"/>
    <cellStyle name="40% - Accent6 4 4 2 3 3" xfId="33521"/>
    <cellStyle name="40% - Accent6 4 4 2 3 3 2" xfId="33522"/>
    <cellStyle name="40% - Accent6 4 4 2 3 3 3" xfId="33523"/>
    <cellStyle name="40% - Accent6 4 4 2 3 4" xfId="33524"/>
    <cellStyle name="40% - Accent6 4 4 2 3 4 2" xfId="33525"/>
    <cellStyle name="40% - Accent6 4 4 2 3 5" xfId="33526"/>
    <cellStyle name="40% - Accent6 4 4 2 3 6" xfId="33527"/>
    <cellStyle name="40% - Accent6 4 4 2 4" xfId="33528"/>
    <cellStyle name="40% - Accent6 4 4 2 4 2" xfId="33529"/>
    <cellStyle name="40% - Accent6 4 4 2 4 2 2" xfId="33530"/>
    <cellStyle name="40% - Accent6 4 4 2 4 2 3" xfId="33531"/>
    <cellStyle name="40% - Accent6 4 4 2 4 3" xfId="33532"/>
    <cellStyle name="40% - Accent6 4 4 2 4 3 2" xfId="33533"/>
    <cellStyle name="40% - Accent6 4 4 2 4 3 3" xfId="33534"/>
    <cellStyle name="40% - Accent6 4 4 2 4 4" xfId="33535"/>
    <cellStyle name="40% - Accent6 4 4 2 4 4 2" xfId="33536"/>
    <cellStyle name="40% - Accent6 4 4 2 4 5" xfId="33537"/>
    <cellStyle name="40% - Accent6 4 4 2 4 6" xfId="33538"/>
    <cellStyle name="40% - Accent6 4 4 2 5" xfId="33539"/>
    <cellStyle name="40% - Accent6 4 4 2 5 2" xfId="33540"/>
    <cellStyle name="40% - Accent6 4 4 2 5 2 2" xfId="33541"/>
    <cellStyle name="40% - Accent6 4 4 2 5 2 3" xfId="33542"/>
    <cellStyle name="40% - Accent6 4 4 2 5 3" xfId="33543"/>
    <cellStyle name="40% - Accent6 4 4 2 5 3 2" xfId="33544"/>
    <cellStyle name="40% - Accent6 4 4 2 5 4" xfId="33545"/>
    <cellStyle name="40% - Accent6 4 4 2 5 5" xfId="33546"/>
    <cellStyle name="40% - Accent6 4 4 2 6" xfId="33547"/>
    <cellStyle name="40% - Accent6 4 4 2 6 2" xfId="33548"/>
    <cellStyle name="40% - Accent6 4 4 2 6 3" xfId="33549"/>
    <cellStyle name="40% - Accent6 4 4 2 7" xfId="33550"/>
    <cellStyle name="40% - Accent6 4 4 2 7 2" xfId="33551"/>
    <cellStyle name="40% - Accent6 4 4 2 7 3" xfId="33552"/>
    <cellStyle name="40% - Accent6 4 4 2 8" xfId="33553"/>
    <cellStyle name="40% - Accent6 4 4 2 8 2" xfId="33554"/>
    <cellStyle name="40% - Accent6 4 4 2 9" xfId="33555"/>
    <cellStyle name="40% - Accent6 4 4 3" xfId="3213"/>
    <cellStyle name="40% - Accent6 4 4 3 2" xfId="33556"/>
    <cellStyle name="40% - Accent6 4 4 3 2 2" xfId="33557"/>
    <cellStyle name="40% - Accent6 4 4 3 2 2 2" xfId="33558"/>
    <cellStyle name="40% - Accent6 4 4 3 2 2 3" xfId="33559"/>
    <cellStyle name="40% - Accent6 4 4 3 2 3" xfId="33560"/>
    <cellStyle name="40% - Accent6 4 4 3 2 3 2" xfId="33561"/>
    <cellStyle name="40% - Accent6 4 4 3 2 3 3" xfId="33562"/>
    <cellStyle name="40% - Accent6 4 4 3 2 4" xfId="33563"/>
    <cellStyle name="40% - Accent6 4 4 3 2 4 2" xfId="33564"/>
    <cellStyle name="40% - Accent6 4 4 3 2 5" xfId="33565"/>
    <cellStyle name="40% - Accent6 4 4 3 2 6" xfId="33566"/>
    <cellStyle name="40% - Accent6 4 4 3 3" xfId="33567"/>
    <cellStyle name="40% - Accent6 4 4 3 3 2" xfId="33568"/>
    <cellStyle name="40% - Accent6 4 4 3 3 2 2" xfId="33569"/>
    <cellStyle name="40% - Accent6 4 4 3 3 2 3" xfId="33570"/>
    <cellStyle name="40% - Accent6 4 4 3 3 3" xfId="33571"/>
    <cellStyle name="40% - Accent6 4 4 3 3 3 2" xfId="33572"/>
    <cellStyle name="40% - Accent6 4 4 3 3 3 3" xfId="33573"/>
    <cellStyle name="40% - Accent6 4 4 3 3 4" xfId="33574"/>
    <cellStyle name="40% - Accent6 4 4 3 3 4 2" xfId="33575"/>
    <cellStyle name="40% - Accent6 4 4 3 3 5" xfId="33576"/>
    <cellStyle name="40% - Accent6 4 4 3 3 6" xfId="33577"/>
    <cellStyle name="40% - Accent6 4 4 3 4" xfId="33578"/>
    <cellStyle name="40% - Accent6 4 4 3 4 2" xfId="33579"/>
    <cellStyle name="40% - Accent6 4 4 3 4 2 2" xfId="33580"/>
    <cellStyle name="40% - Accent6 4 4 3 4 2 3" xfId="33581"/>
    <cellStyle name="40% - Accent6 4 4 3 4 3" xfId="33582"/>
    <cellStyle name="40% - Accent6 4 4 3 4 3 2" xfId="33583"/>
    <cellStyle name="40% - Accent6 4 4 3 4 4" xfId="33584"/>
    <cellStyle name="40% - Accent6 4 4 3 4 5" xfId="33585"/>
    <cellStyle name="40% - Accent6 4 4 3 5" xfId="33586"/>
    <cellStyle name="40% - Accent6 4 4 3 5 2" xfId="33587"/>
    <cellStyle name="40% - Accent6 4 4 3 5 3" xfId="33588"/>
    <cellStyle name="40% - Accent6 4 4 3 6" xfId="33589"/>
    <cellStyle name="40% - Accent6 4 4 3 6 2" xfId="33590"/>
    <cellStyle name="40% - Accent6 4 4 3 6 3" xfId="33591"/>
    <cellStyle name="40% - Accent6 4 4 3 7" xfId="33592"/>
    <cellStyle name="40% - Accent6 4 4 3 7 2" xfId="33593"/>
    <cellStyle name="40% - Accent6 4 4 3 8" xfId="33594"/>
    <cellStyle name="40% - Accent6 4 4 3 9" xfId="33595"/>
    <cellStyle name="40% - Accent6 4 4 4" xfId="33596"/>
    <cellStyle name="40% - Accent6 4 4 4 2" xfId="33597"/>
    <cellStyle name="40% - Accent6 4 4 4 2 2" xfId="33598"/>
    <cellStyle name="40% - Accent6 4 4 4 2 2 2" xfId="33599"/>
    <cellStyle name="40% - Accent6 4 4 4 2 2 3" xfId="33600"/>
    <cellStyle name="40% - Accent6 4 4 4 2 3" xfId="33601"/>
    <cellStyle name="40% - Accent6 4 4 4 2 3 2" xfId="33602"/>
    <cellStyle name="40% - Accent6 4 4 4 2 3 3" xfId="33603"/>
    <cellStyle name="40% - Accent6 4 4 4 2 4" xfId="33604"/>
    <cellStyle name="40% - Accent6 4 4 4 2 4 2" xfId="33605"/>
    <cellStyle name="40% - Accent6 4 4 4 2 5" xfId="33606"/>
    <cellStyle name="40% - Accent6 4 4 4 2 6" xfId="33607"/>
    <cellStyle name="40% - Accent6 4 4 4 3" xfId="33608"/>
    <cellStyle name="40% - Accent6 4 4 4 3 2" xfId="33609"/>
    <cellStyle name="40% - Accent6 4 4 4 3 2 2" xfId="33610"/>
    <cellStyle name="40% - Accent6 4 4 4 3 2 3" xfId="33611"/>
    <cellStyle name="40% - Accent6 4 4 4 3 3" xfId="33612"/>
    <cellStyle name="40% - Accent6 4 4 4 3 3 2" xfId="33613"/>
    <cellStyle name="40% - Accent6 4 4 4 3 3 3" xfId="33614"/>
    <cellStyle name="40% - Accent6 4 4 4 3 4" xfId="33615"/>
    <cellStyle name="40% - Accent6 4 4 4 3 4 2" xfId="33616"/>
    <cellStyle name="40% - Accent6 4 4 4 3 5" xfId="33617"/>
    <cellStyle name="40% - Accent6 4 4 4 3 6" xfId="33618"/>
    <cellStyle name="40% - Accent6 4 4 4 4" xfId="33619"/>
    <cellStyle name="40% - Accent6 4 4 4 4 2" xfId="33620"/>
    <cellStyle name="40% - Accent6 4 4 4 4 2 2" xfId="33621"/>
    <cellStyle name="40% - Accent6 4 4 4 4 2 3" xfId="33622"/>
    <cellStyle name="40% - Accent6 4 4 4 4 3" xfId="33623"/>
    <cellStyle name="40% - Accent6 4 4 4 4 3 2" xfId="33624"/>
    <cellStyle name="40% - Accent6 4 4 4 4 4" xfId="33625"/>
    <cellStyle name="40% - Accent6 4 4 4 4 5" xfId="33626"/>
    <cellStyle name="40% - Accent6 4 4 4 5" xfId="33627"/>
    <cellStyle name="40% - Accent6 4 4 4 5 2" xfId="33628"/>
    <cellStyle name="40% - Accent6 4 4 4 5 3" xfId="33629"/>
    <cellStyle name="40% - Accent6 4 4 4 6" xfId="33630"/>
    <cellStyle name="40% - Accent6 4 4 4 6 2" xfId="33631"/>
    <cellStyle name="40% - Accent6 4 4 4 6 3" xfId="33632"/>
    <cellStyle name="40% - Accent6 4 4 4 7" xfId="33633"/>
    <cellStyle name="40% - Accent6 4 4 4 7 2" xfId="33634"/>
    <cellStyle name="40% - Accent6 4 4 4 8" xfId="33635"/>
    <cellStyle name="40% - Accent6 4 4 4 9" xfId="33636"/>
    <cellStyle name="40% - Accent6 4 4 5" xfId="33637"/>
    <cellStyle name="40% - Accent6 4 4 5 2" xfId="33638"/>
    <cellStyle name="40% - Accent6 4 4 5 2 2" xfId="33639"/>
    <cellStyle name="40% - Accent6 4 4 5 2 3" xfId="33640"/>
    <cellStyle name="40% - Accent6 4 4 5 3" xfId="33641"/>
    <cellStyle name="40% - Accent6 4 4 5 3 2" xfId="33642"/>
    <cellStyle name="40% - Accent6 4 4 5 3 3" xfId="33643"/>
    <cellStyle name="40% - Accent6 4 4 5 4" xfId="33644"/>
    <cellStyle name="40% - Accent6 4 4 5 4 2" xfId="33645"/>
    <cellStyle name="40% - Accent6 4 4 5 5" xfId="33646"/>
    <cellStyle name="40% - Accent6 4 4 5 6" xfId="33647"/>
    <cellStyle name="40% - Accent6 4 4 6" xfId="33648"/>
    <cellStyle name="40% - Accent6 4 4 6 2" xfId="33649"/>
    <cellStyle name="40% - Accent6 4 4 6 2 2" xfId="33650"/>
    <cellStyle name="40% - Accent6 4 4 6 2 3" xfId="33651"/>
    <cellStyle name="40% - Accent6 4 4 6 3" xfId="33652"/>
    <cellStyle name="40% - Accent6 4 4 6 3 2" xfId="33653"/>
    <cellStyle name="40% - Accent6 4 4 6 3 3" xfId="33654"/>
    <cellStyle name="40% - Accent6 4 4 6 4" xfId="33655"/>
    <cellStyle name="40% - Accent6 4 4 6 4 2" xfId="33656"/>
    <cellStyle name="40% - Accent6 4 4 6 5" xfId="33657"/>
    <cellStyle name="40% - Accent6 4 4 6 6" xfId="33658"/>
    <cellStyle name="40% - Accent6 4 4 7" xfId="33659"/>
    <cellStyle name="40% - Accent6 4 4 7 2" xfId="33660"/>
    <cellStyle name="40% - Accent6 4 4 7 2 2" xfId="33661"/>
    <cellStyle name="40% - Accent6 4 4 7 2 3" xfId="33662"/>
    <cellStyle name="40% - Accent6 4 4 7 3" xfId="33663"/>
    <cellStyle name="40% - Accent6 4 4 7 3 2" xfId="33664"/>
    <cellStyle name="40% - Accent6 4 4 7 4" xfId="33665"/>
    <cellStyle name="40% - Accent6 4 4 7 5" xfId="33666"/>
    <cellStyle name="40% - Accent6 4 4 8" xfId="33667"/>
    <cellStyle name="40% - Accent6 4 4 8 2" xfId="33668"/>
    <cellStyle name="40% - Accent6 4 4 8 3" xfId="33669"/>
    <cellStyle name="40% - Accent6 4 4 9" xfId="33670"/>
    <cellStyle name="40% - Accent6 4 4 9 2" xfId="33671"/>
    <cellStyle name="40% - Accent6 4 4 9 3" xfId="33672"/>
    <cellStyle name="40% - Accent6 4 5" xfId="3214"/>
    <cellStyle name="40% - Accent6 4 5 10" xfId="33673"/>
    <cellStyle name="40% - Accent6 4 5 2" xfId="3215"/>
    <cellStyle name="40% - Accent6 4 5 2 2" xfId="33674"/>
    <cellStyle name="40% - Accent6 4 5 2 2 2" xfId="33675"/>
    <cellStyle name="40% - Accent6 4 5 2 2 2 2" xfId="33676"/>
    <cellStyle name="40% - Accent6 4 5 2 2 2 3" xfId="33677"/>
    <cellStyle name="40% - Accent6 4 5 2 2 3" xfId="33678"/>
    <cellStyle name="40% - Accent6 4 5 2 2 3 2" xfId="33679"/>
    <cellStyle name="40% - Accent6 4 5 2 2 3 3" xfId="33680"/>
    <cellStyle name="40% - Accent6 4 5 2 2 4" xfId="33681"/>
    <cellStyle name="40% - Accent6 4 5 2 2 4 2" xfId="33682"/>
    <cellStyle name="40% - Accent6 4 5 2 2 5" xfId="33683"/>
    <cellStyle name="40% - Accent6 4 5 2 2 6" xfId="33684"/>
    <cellStyle name="40% - Accent6 4 5 2 3" xfId="33685"/>
    <cellStyle name="40% - Accent6 4 5 2 3 2" xfId="33686"/>
    <cellStyle name="40% - Accent6 4 5 2 3 2 2" xfId="33687"/>
    <cellStyle name="40% - Accent6 4 5 2 3 2 3" xfId="33688"/>
    <cellStyle name="40% - Accent6 4 5 2 3 3" xfId="33689"/>
    <cellStyle name="40% - Accent6 4 5 2 3 3 2" xfId="33690"/>
    <cellStyle name="40% - Accent6 4 5 2 3 3 3" xfId="33691"/>
    <cellStyle name="40% - Accent6 4 5 2 3 4" xfId="33692"/>
    <cellStyle name="40% - Accent6 4 5 2 3 4 2" xfId="33693"/>
    <cellStyle name="40% - Accent6 4 5 2 3 5" xfId="33694"/>
    <cellStyle name="40% - Accent6 4 5 2 3 6" xfId="33695"/>
    <cellStyle name="40% - Accent6 4 5 2 4" xfId="33696"/>
    <cellStyle name="40% - Accent6 4 5 2 4 2" xfId="33697"/>
    <cellStyle name="40% - Accent6 4 5 2 4 2 2" xfId="33698"/>
    <cellStyle name="40% - Accent6 4 5 2 4 2 3" xfId="33699"/>
    <cellStyle name="40% - Accent6 4 5 2 4 3" xfId="33700"/>
    <cellStyle name="40% - Accent6 4 5 2 4 3 2" xfId="33701"/>
    <cellStyle name="40% - Accent6 4 5 2 4 4" xfId="33702"/>
    <cellStyle name="40% - Accent6 4 5 2 4 5" xfId="33703"/>
    <cellStyle name="40% - Accent6 4 5 2 5" xfId="33704"/>
    <cellStyle name="40% - Accent6 4 5 2 5 2" xfId="33705"/>
    <cellStyle name="40% - Accent6 4 5 2 5 3" xfId="33706"/>
    <cellStyle name="40% - Accent6 4 5 2 6" xfId="33707"/>
    <cellStyle name="40% - Accent6 4 5 2 6 2" xfId="33708"/>
    <cellStyle name="40% - Accent6 4 5 2 6 3" xfId="33709"/>
    <cellStyle name="40% - Accent6 4 5 2 7" xfId="33710"/>
    <cellStyle name="40% - Accent6 4 5 2 7 2" xfId="33711"/>
    <cellStyle name="40% - Accent6 4 5 2 8" xfId="33712"/>
    <cellStyle name="40% - Accent6 4 5 2 9" xfId="33713"/>
    <cellStyle name="40% - Accent6 4 5 3" xfId="33714"/>
    <cellStyle name="40% - Accent6 4 5 3 2" xfId="33715"/>
    <cellStyle name="40% - Accent6 4 5 3 2 2" xfId="33716"/>
    <cellStyle name="40% - Accent6 4 5 3 2 3" xfId="33717"/>
    <cellStyle name="40% - Accent6 4 5 3 3" xfId="33718"/>
    <cellStyle name="40% - Accent6 4 5 3 3 2" xfId="33719"/>
    <cellStyle name="40% - Accent6 4 5 3 3 3" xfId="33720"/>
    <cellStyle name="40% - Accent6 4 5 3 4" xfId="33721"/>
    <cellStyle name="40% - Accent6 4 5 3 4 2" xfId="33722"/>
    <cellStyle name="40% - Accent6 4 5 3 5" xfId="33723"/>
    <cellStyle name="40% - Accent6 4 5 3 6" xfId="33724"/>
    <cellStyle name="40% - Accent6 4 5 4" xfId="33725"/>
    <cellStyle name="40% - Accent6 4 5 4 2" xfId="33726"/>
    <cellStyle name="40% - Accent6 4 5 4 2 2" xfId="33727"/>
    <cellStyle name="40% - Accent6 4 5 4 2 3" xfId="33728"/>
    <cellStyle name="40% - Accent6 4 5 4 3" xfId="33729"/>
    <cellStyle name="40% - Accent6 4 5 4 3 2" xfId="33730"/>
    <cellStyle name="40% - Accent6 4 5 4 3 3" xfId="33731"/>
    <cellStyle name="40% - Accent6 4 5 4 4" xfId="33732"/>
    <cellStyle name="40% - Accent6 4 5 4 4 2" xfId="33733"/>
    <cellStyle name="40% - Accent6 4 5 4 5" xfId="33734"/>
    <cellStyle name="40% - Accent6 4 5 4 6" xfId="33735"/>
    <cellStyle name="40% - Accent6 4 5 5" xfId="33736"/>
    <cellStyle name="40% - Accent6 4 5 5 2" xfId="33737"/>
    <cellStyle name="40% - Accent6 4 5 5 2 2" xfId="33738"/>
    <cellStyle name="40% - Accent6 4 5 5 2 3" xfId="33739"/>
    <cellStyle name="40% - Accent6 4 5 5 3" xfId="33740"/>
    <cellStyle name="40% - Accent6 4 5 5 3 2" xfId="33741"/>
    <cellStyle name="40% - Accent6 4 5 5 4" xfId="33742"/>
    <cellStyle name="40% - Accent6 4 5 5 5" xfId="33743"/>
    <cellStyle name="40% - Accent6 4 5 6" xfId="33744"/>
    <cellStyle name="40% - Accent6 4 5 6 2" xfId="33745"/>
    <cellStyle name="40% - Accent6 4 5 6 3" xfId="33746"/>
    <cellStyle name="40% - Accent6 4 5 7" xfId="33747"/>
    <cellStyle name="40% - Accent6 4 5 7 2" xfId="33748"/>
    <cellStyle name="40% - Accent6 4 5 7 3" xfId="33749"/>
    <cellStyle name="40% - Accent6 4 5 8" xfId="33750"/>
    <cellStyle name="40% - Accent6 4 5 8 2" xfId="33751"/>
    <cellStyle name="40% - Accent6 4 5 9" xfId="33752"/>
    <cellStyle name="40% - Accent6 4 6" xfId="3216"/>
    <cellStyle name="40% - Accent6 4 6 2" xfId="33753"/>
    <cellStyle name="40% - Accent6 4 6 2 2" xfId="33754"/>
    <cellStyle name="40% - Accent6 4 6 2 2 2" xfId="33755"/>
    <cellStyle name="40% - Accent6 4 6 2 2 3" xfId="33756"/>
    <cellStyle name="40% - Accent6 4 6 2 3" xfId="33757"/>
    <cellStyle name="40% - Accent6 4 6 2 3 2" xfId="33758"/>
    <cellStyle name="40% - Accent6 4 6 2 3 3" xfId="33759"/>
    <cellStyle name="40% - Accent6 4 6 2 4" xfId="33760"/>
    <cellStyle name="40% - Accent6 4 6 2 4 2" xfId="33761"/>
    <cellStyle name="40% - Accent6 4 6 2 5" xfId="33762"/>
    <cellStyle name="40% - Accent6 4 6 2 6" xfId="33763"/>
    <cellStyle name="40% - Accent6 4 6 3" xfId="33764"/>
    <cellStyle name="40% - Accent6 4 6 3 2" xfId="33765"/>
    <cellStyle name="40% - Accent6 4 6 3 2 2" xfId="33766"/>
    <cellStyle name="40% - Accent6 4 6 3 2 3" xfId="33767"/>
    <cellStyle name="40% - Accent6 4 6 3 3" xfId="33768"/>
    <cellStyle name="40% - Accent6 4 6 3 3 2" xfId="33769"/>
    <cellStyle name="40% - Accent6 4 6 3 3 3" xfId="33770"/>
    <cellStyle name="40% - Accent6 4 6 3 4" xfId="33771"/>
    <cellStyle name="40% - Accent6 4 6 3 4 2" xfId="33772"/>
    <cellStyle name="40% - Accent6 4 6 3 5" xfId="33773"/>
    <cellStyle name="40% - Accent6 4 6 3 6" xfId="33774"/>
    <cellStyle name="40% - Accent6 4 6 4" xfId="33775"/>
    <cellStyle name="40% - Accent6 4 6 4 2" xfId="33776"/>
    <cellStyle name="40% - Accent6 4 6 4 2 2" xfId="33777"/>
    <cellStyle name="40% - Accent6 4 6 4 2 3" xfId="33778"/>
    <cellStyle name="40% - Accent6 4 6 4 3" xfId="33779"/>
    <cellStyle name="40% - Accent6 4 6 4 3 2" xfId="33780"/>
    <cellStyle name="40% - Accent6 4 6 4 4" xfId="33781"/>
    <cellStyle name="40% - Accent6 4 6 4 5" xfId="33782"/>
    <cellStyle name="40% - Accent6 4 6 5" xfId="33783"/>
    <cellStyle name="40% - Accent6 4 6 5 2" xfId="33784"/>
    <cellStyle name="40% - Accent6 4 6 5 3" xfId="33785"/>
    <cellStyle name="40% - Accent6 4 6 6" xfId="33786"/>
    <cellStyle name="40% - Accent6 4 6 6 2" xfId="33787"/>
    <cellStyle name="40% - Accent6 4 6 6 3" xfId="33788"/>
    <cellStyle name="40% - Accent6 4 6 7" xfId="33789"/>
    <cellStyle name="40% - Accent6 4 6 7 2" xfId="33790"/>
    <cellStyle name="40% - Accent6 4 6 8" xfId="33791"/>
    <cellStyle name="40% - Accent6 4 6 9" xfId="33792"/>
    <cellStyle name="40% - Accent6 4 7" xfId="3217"/>
    <cellStyle name="40% - Accent6 4 7 2" xfId="33793"/>
    <cellStyle name="40% - Accent6 4 7 2 2" xfId="33794"/>
    <cellStyle name="40% - Accent6 4 7 2 2 2" xfId="33795"/>
    <cellStyle name="40% - Accent6 4 7 2 2 3" xfId="33796"/>
    <cellStyle name="40% - Accent6 4 7 2 3" xfId="33797"/>
    <cellStyle name="40% - Accent6 4 7 2 3 2" xfId="33798"/>
    <cellStyle name="40% - Accent6 4 7 2 3 3" xfId="33799"/>
    <cellStyle name="40% - Accent6 4 7 2 4" xfId="33800"/>
    <cellStyle name="40% - Accent6 4 7 2 4 2" xfId="33801"/>
    <cellStyle name="40% - Accent6 4 7 2 5" xfId="33802"/>
    <cellStyle name="40% - Accent6 4 7 2 6" xfId="33803"/>
    <cellStyle name="40% - Accent6 4 7 3" xfId="33804"/>
    <cellStyle name="40% - Accent6 4 7 3 2" xfId="33805"/>
    <cellStyle name="40% - Accent6 4 7 3 2 2" xfId="33806"/>
    <cellStyle name="40% - Accent6 4 7 3 2 3" xfId="33807"/>
    <cellStyle name="40% - Accent6 4 7 3 3" xfId="33808"/>
    <cellStyle name="40% - Accent6 4 7 3 3 2" xfId="33809"/>
    <cellStyle name="40% - Accent6 4 7 3 3 3" xfId="33810"/>
    <cellStyle name="40% - Accent6 4 7 3 4" xfId="33811"/>
    <cellStyle name="40% - Accent6 4 7 3 4 2" xfId="33812"/>
    <cellStyle name="40% - Accent6 4 7 3 5" xfId="33813"/>
    <cellStyle name="40% - Accent6 4 7 3 6" xfId="33814"/>
    <cellStyle name="40% - Accent6 4 7 4" xfId="33815"/>
    <cellStyle name="40% - Accent6 4 7 4 2" xfId="33816"/>
    <cellStyle name="40% - Accent6 4 7 4 2 2" xfId="33817"/>
    <cellStyle name="40% - Accent6 4 7 4 2 3" xfId="33818"/>
    <cellStyle name="40% - Accent6 4 7 4 3" xfId="33819"/>
    <cellStyle name="40% - Accent6 4 7 4 3 2" xfId="33820"/>
    <cellStyle name="40% - Accent6 4 7 4 4" xfId="33821"/>
    <cellStyle name="40% - Accent6 4 7 4 5" xfId="33822"/>
    <cellStyle name="40% - Accent6 4 7 5" xfId="33823"/>
    <cellStyle name="40% - Accent6 4 7 5 2" xfId="33824"/>
    <cellStyle name="40% - Accent6 4 7 5 3" xfId="33825"/>
    <cellStyle name="40% - Accent6 4 7 6" xfId="33826"/>
    <cellStyle name="40% - Accent6 4 7 6 2" xfId="33827"/>
    <cellStyle name="40% - Accent6 4 7 6 3" xfId="33828"/>
    <cellStyle name="40% - Accent6 4 7 7" xfId="33829"/>
    <cellStyle name="40% - Accent6 4 7 7 2" xfId="33830"/>
    <cellStyle name="40% - Accent6 4 7 8" xfId="33831"/>
    <cellStyle name="40% - Accent6 4 7 9" xfId="33832"/>
    <cellStyle name="40% - Accent6 4 8" xfId="33833"/>
    <cellStyle name="40% - Accent6 4 8 2" xfId="33834"/>
    <cellStyle name="40% - Accent6 4 8 2 2" xfId="33835"/>
    <cellStyle name="40% - Accent6 4 8 2 3" xfId="33836"/>
    <cellStyle name="40% - Accent6 4 8 3" xfId="33837"/>
    <cellStyle name="40% - Accent6 4 8 3 2" xfId="33838"/>
    <cellStyle name="40% - Accent6 4 8 3 3" xfId="33839"/>
    <cellStyle name="40% - Accent6 4 8 4" xfId="33840"/>
    <cellStyle name="40% - Accent6 4 8 4 2" xfId="33841"/>
    <cellStyle name="40% - Accent6 4 8 5" xfId="33842"/>
    <cellStyle name="40% - Accent6 4 8 6" xfId="33843"/>
    <cellStyle name="40% - Accent6 4 9" xfId="33844"/>
    <cellStyle name="40% - Accent6 4 9 2" xfId="33845"/>
    <cellStyle name="40% - Accent6 4 9 2 2" xfId="33846"/>
    <cellStyle name="40% - Accent6 4 9 2 3" xfId="33847"/>
    <cellStyle name="40% - Accent6 4 9 3" xfId="33848"/>
    <cellStyle name="40% - Accent6 4 9 3 2" xfId="33849"/>
    <cellStyle name="40% - Accent6 4 9 3 3" xfId="33850"/>
    <cellStyle name="40% - Accent6 4 9 4" xfId="33851"/>
    <cellStyle name="40% - Accent6 4 9 4 2" xfId="33852"/>
    <cellStyle name="40% - Accent6 4 9 5" xfId="33853"/>
    <cellStyle name="40% - Accent6 4 9 6" xfId="33854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" xfId="61988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5"/>
    <cellStyle name="60% - Accent1 2 5" xfId="33856"/>
    <cellStyle name="60% - Accent1 2 6" xfId="33857"/>
    <cellStyle name="60% - Accent1 3" xfId="3283"/>
    <cellStyle name="60% - Accent1 3 2" xfId="3284"/>
    <cellStyle name="60% - Accent1 3 3" xfId="33858"/>
    <cellStyle name="60% - Accent1 4" xfId="3285"/>
    <cellStyle name="60% - Accent1 4 2" xfId="3286"/>
    <cellStyle name="60% - Accent1 4 3" xfId="33859"/>
    <cellStyle name="60% - Accent1 5" xfId="3287"/>
    <cellStyle name="60% - Accent1 5 2" xfId="33860"/>
    <cellStyle name="60% - Accent1 6" xfId="3288"/>
    <cellStyle name="60% - Accent1 6 2" xfId="33861"/>
    <cellStyle name="60% - Accent1 7" xfId="3289"/>
    <cellStyle name="60% - Accent1 7 2" xfId="33862"/>
    <cellStyle name="60% - Accent1 8" xfId="3290"/>
    <cellStyle name="60% - Accent1 8 2" xfId="33863"/>
    <cellStyle name="60% - Accent1 9" xfId="3291"/>
    <cellStyle name="60% - Accent2" xfId="61992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4"/>
    <cellStyle name="60% - Accent2 2 5" xfId="33865"/>
    <cellStyle name="60% - Accent2 2 6" xfId="33866"/>
    <cellStyle name="60% - Accent2 3" xfId="3305"/>
    <cellStyle name="60% - Accent2 3 2" xfId="3306"/>
    <cellStyle name="60% - Accent2 3 3" xfId="33867"/>
    <cellStyle name="60% - Accent2 4" xfId="3307"/>
    <cellStyle name="60% - Accent2 4 2" xfId="3308"/>
    <cellStyle name="60% - Accent2 4 3" xfId="33868"/>
    <cellStyle name="60% - Accent2 5" xfId="3309"/>
    <cellStyle name="60% - Accent2 5 2" xfId="33869"/>
    <cellStyle name="60% - Accent2 6" xfId="3310"/>
    <cellStyle name="60% - Accent2 6 2" xfId="33870"/>
    <cellStyle name="60% - Accent2 7" xfId="3311"/>
    <cellStyle name="60% - Accent2 7 2" xfId="33871"/>
    <cellStyle name="60% - Accent2 8" xfId="3312"/>
    <cellStyle name="60% - Accent2 8 2" xfId="33872"/>
    <cellStyle name="60% - Accent2 9" xfId="3313"/>
    <cellStyle name="60% - Accent3" xfId="61996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3"/>
    <cellStyle name="60% - Accent3 2 5" xfId="33874"/>
    <cellStyle name="60% - Accent3 2 6" xfId="33875"/>
    <cellStyle name="60% - Accent3 3" xfId="3327"/>
    <cellStyle name="60% - Accent3 3 2" xfId="3328"/>
    <cellStyle name="60% - Accent3 3 3" xfId="33876"/>
    <cellStyle name="60% - Accent3 4" xfId="3329"/>
    <cellStyle name="60% - Accent3 4 2" xfId="3330"/>
    <cellStyle name="60% - Accent3 5" xfId="3331"/>
    <cellStyle name="60% - Accent3 5 2" xfId="33877"/>
    <cellStyle name="60% - Accent3 6" xfId="3332"/>
    <cellStyle name="60% - Accent3 6 2" xfId="33878"/>
    <cellStyle name="60% - Accent3 7" xfId="3333"/>
    <cellStyle name="60% - Accent3 7 2" xfId="33879"/>
    <cellStyle name="60% - Accent3 8" xfId="3334"/>
    <cellStyle name="60% - Accent3 8 2" xfId="33880"/>
    <cellStyle name="60% - Accent3 9" xfId="3335"/>
    <cellStyle name="60% - Accent4" xfId="62000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1"/>
    <cellStyle name="60% - Accent4 2 5" xfId="33882"/>
    <cellStyle name="60% - Accent4 2 6" xfId="33883"/>
    <cellStyle name="60% - Accent4 3" xfId="3349"/>
    <cellStyle name="60% - Accent4 3 2" xfId="3350"/>
    <cellStyle name="60% - Accent4 3 3" xfId="33884"/>
    <cellStyle name="60% - Accent4 4" xfId="3351"/>
    <cellStyle name="60% - Accent4 4 2" xfId="3352"/>
    <cellStyle name="60% - Accent4 5" xfId="3353"/>
    <cellStyle name="60% - Accent4 5 2" xfId="33885"/>
    <cellStyle name="60% - Accent4 6" xfId="3354"/>
    <cellStyle name="60% - Accent4 6 2" xfId="33886"/>
    <cellStyle name="60% - Accent4 7" xfId="3355"/>
    <cellStyle name="60% - Accent4 7 2" xfId="33887"/>
    <cellStyle name="60% - Accent4 8" xfId="3356"/>
    <cellStyle name="60% - Accent4 8 2" xfId="33888"/>
    <cellStyle name="60% - Accent4 9" xfId="3357"/>
    <cellStyle name="60% - Accent5" xfId="62004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89"/>
    <cellStyle name="60% - Accent5 2 5" xfId="33890"/>
    <cellStyle name="60% - Accent5 2 6" xfId="33891"/>
    <cellStyle name="60% - Accent5 3" xfId="3371"/>
    <cellStyle name="60% - Accent5 3 2" xfId="3372"/>
    <cellStyle name="60% - Accent5 3 3" xfId="33892"/>
    <cellStyle name="60% - Accent5 4" xfId="3373"/>
    <cellStyle name="60% - Accent5 4 2" xfId="3374"/>
    <cellStyle name="60% - Accent5 4 3" xfId="33893"/>
    <cellStyle name="60% - Accent5 5" xfId="3375"/>
    <cellStyle name="60% - Accent5 5 2" xfId="33894"/>
    <cellStyle name="60% - Accent5 6" xfId="3376"/>
    <cellStyle name="60% - Accent5 6 2" xfId="33895"/>
    <cellStyle name="60% - Accent5 7" xfId="3377"/>
    <cellStyle name="60% - Accent5 7 2" xfId="33896"/>
    <cellStyle name="60% - Accent5 8" xfId="3378"/>
    <cellStyle name="60% - Accent5 8 2" xfId="33897"/>
    <cellStyle name="60% - Accent5 9" xfId="3379"/>
    <cellStyle name="60% - Accent6" xfId="62008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8"/>
    <cellStyle name="60% - Accent6 2 5" xfId="33899"/>
    <cellStyle name="60% - Accent6 2 6" xfId="33900"/>
    <cellStyle name="60% - Accent6 3" xfId="3393"/>
    <cellStyle name="60% - Accent6 3 2" xfId="3394"/>
    <cellStyle name="60% - Accent6 3 3" xfId="33901"/>
    <cellStyle name="60% - Accent6 4" xfId="3395"/>
    <cellStyle name="60% - Accent6 4 2" xfId="3396"/>
    <cellStyle name="60% - Accent6 5" xfId="3397"/>
    <cellStyle name="60% - Accent6 5 2" xfId="33902"/>
    <cellStyle name="60% - Accent6 6" xfId="3398"/>
    <cellStyle name="60% - Accent6 6 2" xfId="33903"/>
    <cellStyle name="60% - Accent6 7" xfId="3399"/>
    <cellStyle name="60% - Accent6 7 2" xfId="33904"/>
    <cellStyle name="60% - Accent6 8" xfId="3400"/>
    <cellStyle name="60% - Accent6 8 2" xfId="33905"/>
    <cellStyle name="60% - Accent6 9" xfId="3401"/>
    <cellStyle name="ac" xfId="3402"/>
    <cellStyle name="ac 2" xfId="33906"/>
    <cellStyle name="Accent1" xfId="61985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7"/>
    <cellStyle name="Accent1 2 5" xfId="33908"/>
    <cellStyle name="Accent1 2 6" xfId="33909"/>
    <cellStyle name="Accent1 3" xfId="3416"/>
    <cellStyle name="Accent1 3 2" xfId="3417"/>
    <cellStyle name="Accent1 3 3" xfId="33910"/>
    <cellStyle name="Accent1 4" xfId="3418"/>
    <cellStyle name="Accent1 4 2" xfId="3419"/>
    <cellStyle name="Accent1 5" xfId="3420"/>
    <cellStyle name="Accent1 5 2" xfId="33911"/>
    <cellStyle name="Accent1 6" xfId="3421"/>
    <cellStyle name="Accent1 6 2" xfId="33912"/>
    <cellStyle name="Accent1 7" xfId="3422"/>
    <cellStyle name="Accent1 7 2" xfId="33913"/>
    <cellStyle name="Accent1 8" xfId="3423"/>
    <cellStyle name="Accent1 8 2" xfId="33914"/>
    <cellStyle name="Accent1 9" xfId="3424"/>
    <cellStyle name="Accent2" xfId="61989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5"/>
    <cellStyle name="Accent2 2 5" xfId="33916"/>
    <cellStyle name="Accent2 2 6" xfId="33917"/>
    <cellStyle name="Accent2 3" xfId="3438"/>
    <cellStyle name="Accent2 3 2" xfId="3439"/>
    <cellStyle name="Accent2 3 3" xfId="33918"/>
    <cellStyle name="Accent2 4" xfId="3440"/>
    <cellStyle name="Accent2 4 2" xfId="3441"/>
    <cellStyle name="Accent2 5" xfId="3442"/>
    <cellStyle name="Accent2 5 2" xfId="33919"/>
    <cellStyle name="Accent2 6" xfId="3443"/>
    <cellStyle name="Accent2 6 2" xfId="33920"/>
    <cellStyle name="Accent2 7" xfId="3444"/>
    <cellStyle name="Accent2 7 2" xfId="33921"/>
    <cellStyle name="Accent2 8" xfId="3445"/>
    <cellStyle name="Accent2 8 2" xfId="33922"/>
    <cellStyle name="Accent2 9" xfId="3446"/>
    <cellStyle name="Accent3" xfId="61993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3"/>
    <cellStyle name="Accent3 2 5" xfId="33924"/>
    <cellStyle name="Accent3 2 6" xfId="33925"/>
    <cellStyle name="Accent3 3" xfId="3460"/>
    <cellStyle name="Accent3 3 2" xfId="3461"/>
    <cellStyle name="Accent3 3 3" xfId="33926"/>
    <cellStyle name="Accent3 4" xfId="3462"/>
    <cellStyle name="Accent3 4 2" xfId="3463"/>
    <cellStyle name="Accent3 5" xfId="3464"/>
    <cellStyle name="Accent3 5 2" xfId="33927"/>
    <cellStyle name="Accent3 6" xfId="3465"/>
    <cellStyle name="Accent3 6 2" xfId="33928"/>
    <cellStyle name="Accent3 7" xfId="3466"/>
    <cellStyle name="Accent3 7 2" xfId="33929"/>
    <cellStyle name="Accent3 8" xfId="3467"/>
    <cellStyle name="Accent3 8 2" xfId="33930"/>
    <cellStyle name="Accent3 9" xfId="3468"/>
    <cellStyle name="Accent4" xfId="61997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1"/>
    <cellStyle name="Accent4 2 5" xfId="33932"/>
    <cellStyle name="Accent4 2 6" xfId="33933"/>
    <cellStyle name="Accent4 3" xfId="3482"/>
    <cellStyle name="Accent4 3 2" xfId="3483"/>
    <cellStyle name="Accent4 3 3" xfId="33934"/>
    <cellStyle name="Accent4 4" xfId="3484"/>
    <cellStyle name="Accent4 4 2" xfId="3485"/>
    <cellStyle name="Accent4 5" xfId="3486"/>
    <cellStyle name="Accent4 5 2" xfId="33935"/>
    <cellStyle name="Accent4 6" xfId="3487"/>
    <cellStyle name="Accent4 6 2" xfId="33936"/>
    <cellStyle name="Accent4 7" xfId="3488"/>
    <cellStyle name="Accent4 7 2" xfId="33937"/>
    <cellStyle name="Accent4 8" xfId="3489"/>
    <cellStyle name="Accent4 8 2" xfId="33938"/>
    <cellStyle name="Accent4 9" xfId="3490"/>
    <cellStyle name="Accent5" xfId="62001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39"/>
    <cellStyle name="Accent5 2 5" xfId="33940"/>
    <cellStyle name="Accent5 2 6" xfId="33941"/>
    <cellStyle name="Accent5 3" xfId="3503"/>
    <cellStyle name="Accent5 3 2" xfId="3504"/>
    <cellStyle name="Accent5 3 3" xfId="33942"/>
    <cellStyle name="Accent5 4" xfId="3505"/>
    <cellStyle name="Accent5 4 2" xfId="3506"/>
    <cellStyle name="Accent5 5" xfId="3507"/>
    <cellStyle name="Accent5 5 2" xfId="33943"/>
    <cellStyle name="Accent5 6" xfId="3508"/>
    <cellStyle name="Accent5 6 2" xfId="33944"/>
    <cellStyle name="Accent5 7" xfId="3509"/>
    <cellStyle name="Accent5 7 2" xfId="33945"/>
    <cellStyle name="Accent5 8" xfId="3510"/>
    <cellStyle name="Accent5 8 2" xfId="33946"/>
    <cellStyle name="Accent5 9" xfId="3511"/>
    <cellStyle name="Accent6" xfId="62005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7"/>
    <cellStyle name="Accent6 2 5" xfId="33948"/>
    <cellStyle name="Accent6 2 6" xfId="33949"/>
    <cellStyle name="Accent6 3" xfId="3525"/>
    <cellStyle name="Accent6 3 2" xfId="3526"/>
    <cellStyle name="Accent6 3 3" xfId="33950"/>
    <cellStyle name="Accent6 4" xfId="3527"/>
    <cellStyle name="Accent6 4 2" xfId="3528"/>
    <cellStyle name="Accent6 5" xfId="3529"/>
    <cellStyle name="Accent6 5 2" xfId="33951"/>
    <cellStyle name="Accent6 6" xfId="3530"/>
    <cellStyle name="Accent6 6 2" xfId="33952"/>
    <cellStyle name="Accent6 7" xfId="3531"/>
    <cellStyle name="Accent6 7 2" xfId="33953"/>
    <cellStyle name="Accent6 8" xfId="3532"/>
    <cellStyle name="Accent6 8 2" xfId="33954"/>
    <cellStyle name="Accent6 9" xfId="3533"/>
    <cellStyle name="Bad" xfId="61974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5"/>
    <cellStyle name="Bad 2 5" xfId="33956"/>
    <cellStyle name="Bad 3" xfId="3547"/>
    <cellStyle name="Bad 3 2" xfId="3548"/>
    <cellStyle name="Bad 4" xfId="3549"/>
    <cellStyle name="Bad 4 2" xfId="33957"/>
    <cellStyle name="Bad 5" xfId="3550"/>
    <cellStyle name="Bad 5 2" xfId="33958"/>
    <cellStyle name="Bad 6" xfId="3551"/>
    <cellStyle name="Bad 6 2" xfId="33959"/>
    <cellStyle name="Bad 7" xfId="3552"/>
    <cellStyle name="Bad 7 2" xfId="33960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61978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" xfId="61980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1"/>
    <cellStyle name="Check Cell 2 5" xfId="33962"/>
    <cellStyle name="Check Cell 3" xfId="4285"/>
    <cellStyle name="Check Cell 3 2" xfId="4286"/>
    <cellStyle name="Check Cell 4" xfId="4287"/>
    <cellStyle name="Check Cell 4 2" xfId="33963"/>
    <cellStyle name="Check Cell 5" xfId="4288"/>
    <cellStyle name="Check Cell 5 2" xfId="33964"/>
    <cellStyle name="Check Cell 6" xfId="4289"/>
    <cellStyle name="Check Cell 6 2" xfId="33965"/>
    <cellStyle name="Check Cell 7" xfId="4290"/>
    <cellStyle name="Check Cell 7 2" xfId="33966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7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8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69"/>
    <cellStyle name="Comma 10 10 2 2" xfId="33970"/>
    <cellStyle name="Comma 10 10 2 3" xfId="33971"/>
    <cellStyle name="Comma 10 10 3" xfId="33972"/>
    <cellStyle name="Comma 10 10 3 2" xfId="33973"/>
    <cellStyle name="Comma 10 10 4" xfId="33974"/>
    <cellStyle name="Comma 10 10 5" xfId="33975"/>
    <cellStyle name="Comma 10 11" xfId="33976"/>
    <cellStyle name="Comma 10 11 2" xfId="33977"/>
    <cellStyle name="Comma 10 11 3" xfId="33978"/>
    <cellStyle name="Comma 10 12" xfId="33979"/>
    <cellStyle name="Comma 10 12 2" xfId="33980"/>
    <cellStyle name="Comma 10 12 3" xfId="33981"/>
    <cellStyle name="Comma 10 13" xfId="33982"/>
    <cellStyle name="Comma 10 13 2" xfId="33983"/>
    <cellStyle name="Comma 10 14" xfId="33984"/>
    <cellStyle name="Comma 10 15" xfId="33985"/>
    <cellStyle name="Comma 10 16" xfId="33986"/>
    <cellStyle name="Comma 10 2" xfId="4343"/>
    <cellStyle name="Comma 10 2 10" xfId="33987"/>
    <cellStyle name="Comma 10 2 10 2" xfId="33988"/>
    <cellStyle name="Comma 10 2 10 3" xfId="33989"/>
    <cellStyle name="Comma 10 2 11" xfId="33990"/>
    <cellStyle name="Comma 10 2 11 2" xfId="33991"/>
    <cellStyle name="Comma 10 2 11 3" xfId="33992"/>
    <cellStyle name="Comma 10 2 12" xfId="33993"/>
    <cellStyle name="Comma 10 2 12 2" xfId="33994"/>
    <cellStyle name="Comma 10 2 13" xfId="33995"/>
    <cellStyle name="Comma 10 2 14" xfId="33996"/>
    <cellStyle name="Comma 10 2 15" xfId="33997"/>
    <cellStyle name="Comma 10 2 2" xfId="4344"/>
    <cellStyle name="Comma 10 2 2 10" xfId="33998"/>
    <cellStyle name="Comma 10 2 2 10 2" xfId="33999"/>
    <cellStyle name="Comma 10 2 2 10 3" xfId="34000"/>
    <cellStyle name="Comma 10 2 2 11" xfId="34001"/>
    <cellStyle name="Comma 10 2 2 11 2" xfId="34002"/>
    <cellStyle name="Comma 10 2 2 12" xfId="34003"/>
    <cellStyle name="Comma 10 2 2 13" xfId="34004"/>
    <cellStyle name="Comma 10 2 2 14" xfId="34005"/>
    <cellStyle name="Comma 10 2 2 2" xfId="4345"/>
    <cellStyle name="Comma 10 2 2 2 10" xfId="34006"/>
    <cellStyle name="Comma 10 2 2 2 10 2" xfId="34007"/>
    <cellStyle name="Comma 10 2 2 2 11" xfId="34008"/>
    <cellStyle name="Comma 10 2 2 2 12" xfId="34009"/>
    <cellStyle name="Comma 10 2 2 2 2" xfId="4346"/>
    <cellStyle name="Comma 10 2 2 2 2 10" xfId="34010"/>
    <cellStyle name="Comma 10 2 2 2 2 2" xfId="4347"/>
    <cellStyle name="Comma 10 2 2 2 2 2 2" xfId="4348"/>
    <cellStyle name="Comma 10 2 2 2 2 2 2 2" xfId="34011"/>
    <cellStyle name="Comma 10 2 2 2 2 2 2 2 2" xfId="34012"/>
    <cellStyle name="Comma 10 2 2 2 2 2 2 2 3" xfId="34013"/>
    <cellStyle name="Comma 10 2 2 2 2 2 2 3" xfId="34014"/>
    <cellStyle name="Comma 10 2 2 2 2 2 2 3 2" xfId="34015"/>
    <cellStyle name="Comma 10 2 2 2 2 2 2 3 3" xfId="34016"/>
    <cellStyle name="Comma 10 2 2 2 2 2 2 4" xfId="34017"/>
    <cellStyle name="Comma 10 2 2 2 2 2 2 4 2" xfId="34018"/>
    <cellStyle name="Comma 10 2 2 2 2 2 2 5" xfId="34019"/>
    <cellStyle name="Comma 10 2 2 2 2 2 2 6" xfId="34020"/>
    <cellStyle name="Comma 10 2 2 2 2 2 3" xfId="34021"/>
    <cellStyle name="Comma 10 2 2 2 2 2 3 2" xfId="34022"/>
    <cellStyle name="Comma 10 2 2 2 2 2 3 2 2" xfId="34023"/>
    <cellStyle name="Comma 10 2 2 2 2 2 3 2 3" xfId="34024"/>
    <cellStyle name="Comma 10 2 2 2 2 2 3 3" xfId="34025"/>
    <cellStyle name="Comma 10 2 2 2 2 2 3 3 2" xfId="34026"/>
    <cellStyle name="Comma 10 2 2 2 2 2 3 3 3" xfId="34027"/>
    <cellStyle name="Comma 10 2 2 2 2 2 3 4" xfId="34028"/>
    <cellStyle name="Comma 10 2 2 2 2 2 3 4 2" xfId="34029"/>
    <cellStyle name="Comma 10 2 2 2 2 2 3 5" xfId="34030"/>
    <cellStyle name="Comma 10 2 2 2 2 2 3 6" xfId="34031"/>
    <cellStyle name="Comma 10 2 2 2 2 2 4" xfId="34032"/>
    <cellStyle name="Comma 10 2 2 2 2 2 4 2" xfId="34033"/>
    <cellStyle name="Comma 10 2 2 2 2 2 4 2 2" xfId="34034"/>
    <cellStyle name="Comma 10 2 2 2 2 2 4 2 3" xfId="34035"/>
    <cellStyle name="Comma 10 2 2 2 2 2 4 3" xfId="34036"/>
    <cellStyle name="Comma 10 2 2 2 2 2 4 3 2" xfId="34037"/>
    <cellStyle name="Comma 10 2 2 2 2 2 4 4" xfId="34038"/>
    <cellStyle name="Comma 10 2 2 2 2 2 4 5" xfId="34039"/>
    <cellStyle name="Comma 10 2 2 2 2 2 5" xfId="34040"/>
    <cellStyle name="Comma 10 2 2 2 2 2 5 2" xfId="34041"/>
    <cellStyle name="Comma 10 2 2 2 2 2 5 3" xfId="34042"/>
    <cellStyle name="Comma 10 2 2 2 2 2 6" xfId="34043"/>
    <cellStyle name="Comma 10 2 2 2 2 2 6 2" xfId="34044"/>
    <cellStyle name="Comma 10 2 2 2 2 2 6 3" xfId="34045"/>
    <cellStyle name="Comma 10 2 2 2 2 2 7" xfId="34046"/>
    <cellStyle name="Comma 10 2 2 2 2 2 7 2" xfId="34047"/>
    <cellStyle name="Comma 10 2 2 2 2 2 8" xfId="34048"/>
    <cellStyle name="Comma 10 2 2 2 2 2 9" xfId="34049"/>
    <cellStyle name="Comma 10 2 2 2 2 3" xfId="4349"/>
    <cellStyle name="Comma 10 2 2 2 2 3 2" xfId="34050"/>
    <cellStyle name="Comma 10 2 2 2 2 3 2 2" xfId="34051"/>
    <cellStyle name="Comma 10 2 2 2 2 3 2 3" xfId="34052"/>
    <cellStyle name="Comma 10 2 2 2 2 3 3" xfId="34053"/>
    <cellStyle name="Comma 10 2 2 2 2 3 3 2" xfId="34054"/>
    <cellStyle name="Comma 10 2 2 2 2 3 3 3" xfId="34055"/>
    <cellStyle name="Comma 10 2 2 2 2 3 4" xfId="34056"/>
    <cellStyle name="Comma 10 2 2 2 2 3 4 2" xfId="34057"/>
    <cellStyle name="Comma 10 2 2 2 2 3 5" xfId="34058"/>
    <cellStyle name="Comma 10 2 2 2 2 3 6" xfId="34059"/>
    <cellStyle name="Comma 10 2 2 2 2 4" xfId="34060"/>
    <cellStyle name="Comma 10 2 2 2 2 4 2" xfId="34061"/>
    <cellStyle name="Comma 10 2 2 2 2 4 2 2" xfId="34062"/>
    <cellStyle name="Comma 10 2 2 2 2 4 2 3" xfId="34063"/>
    <cellStyle name="Comma 10 2 2 2 2 4 3" xfId="34064"/>
    <cellStyle name="Comma 10 2 2 2 2 4 3 2" xfId="34065"/>
    <cellStyle name="Comma 10 2 2 2 2 4 3 3" xfId="34066"/>
    <cellStyle name="Comma 10 2 2 2 2 4 4" xfId="34067"/>
    <cellStyle name="Comma 10 2 2 2 2 4 4 2" xfId="34068"/>
    <cellStyle name="Comma 10 2 2 2 2 4 5" xfId="34069"/>
    <cellStyle name="Comma 10 2 2 2 2 4 6" xfId="34070"/>
    <cellStyle name="Comma 10 2 2 2 2 5" xfId="34071"/>
    <cellStyle name="Comma 10 2 2 2 2 5 2" xfId="34072"/>
    <cellStyle name="Comma 10 2 2 2 2 5 2 2" xfId="34073"/>
    <cellStyle name="Comma 10 2 2 2 2 5 2 3" xfId="34074"/>
    <cellStyle name="Comma 10 2 2 2 2 5 3" xfId="34075"/>
    <cellStyle name="Comma 10 2 2 2 2 5 3 2" xfId="34076"/>
    <cellStyle name="Comma 10 2 2 2 2 5 4" xfId="34077"/>
    <cellStyle name="Comma 10 2 2 2 2 5 5" xfId="34078"/>
    <cellStyle name="Comma 10 2 2 2 2 6" xfId="34079"/>
    <cellStyle name="Comma 10 2 2 2 2 6 2" xfId="34080"/>
    <cellStyle name="Comma 10 2 2 2 2 6 3" xfId="34081"/>
    <cellStyle name="Comma 10 2 2 2 2 7" xfId="34082"/>
    <cellStyle name="Comma 10 2 2 2 2 7 2" xfId="34083"/>
    <cellStyle name="Comma 10 2 2 2 2 7 3" xfId="34084"/>
    <cellStyle name="Comma 10 2 2 2 2 8" xfId="34085"/>
    <cellStyle name="Comma 10 2 2 2 2 8 2" xfId="34086"/>
    <cellStyle name="Comma 10 2 2 2 2 9" xfId="34087"/>
    <cellStyle name="Comma 10 2 2 2 3" xfId="4350"/>
    <cellStyle name="Comma 10 2 2 2 3 2" xfId="4351"/>
    <cellStyle name="Comma 10 2 2 2 3 2 2" xfId="34088"/>
    <cellStyle name="Comma 10 2 2 2 3 2 2 2" xfId="34089"/>
    <cellStyle name="Comma 10 2 2 2 3 2 2 3" xfId="34090"/>
    <cellStyle name="Comma 10 2 2 2 3 2 3" xfId="34091"/>
    <cellStyle name="Comma 10 2 2 2 3 2 3 2" xfId="34092"/>
    <cellStyle name="Comma 10 2 2 2 3 2 3 3" xfId="34093"/>
    <cellStyle name="Comma 10 2 2 2 3 2 4" xfId="34094"/>
    <cellStyle name="Comma 10 2 2 2 3 2 4 2" xfId="34095"/>
    <cellStyle name="Comma 10 2 2 2 3 2 5" xfId="34096"/>
    <cellStyle name="Comma 10 2 2 2 3 2 6" xfId="34097"/>
    <cellStyle name="Comma 10 2 2 2 3 3" xfId="34098"/>
    <cellStyle name="Comma 10 2 2 2 3 3 2" xfId="34099"/>
    <cellStyle name="Comma 10 2 2 2 3 3 2 2" xfId="34100"/>
    <cellStyle name="Comma 10 2 2 2 3 3 2 3" xfId="34101"/>
    <cellStyle name="Comma 10 2 2 2 3 3 3" xfId="34102"/>
    <cellStyle name="Comma 10 2 2 2 3 3 3 2" xfId="34103"/>
    <cellStyle name="Comma 10 2 2 2 3 3 3 3" xfId="34104"/>
    <cellStyle name="Comma 10 2 2 2 3 3 4" xfId="34105"/>
    <cellStyle name="Comma 10 2 2 2 3 3 4 2" xfId="34106"/>
    <cellStyle name="Comma 10 2 2 2 3 3 5" xfId="34107"/>
    <cellStyle name="Comma 10 2 2 2 3 3 6" xfId="34108"/>
    <cellStyle name="Comma 10 2 2 2 3 4" xfId="34109"/>
    <cellStyle name="Comma 10 2 2 2 3 4 2" xfId="34110"/>
    <cellStyle name="Comma 10 2 2 2 3 4 2 2" xfId="34111"/>
    <cellStyle name="Comma 10 2 2 2 3 4 2 3" xfId="34112"/>
    <cellStyle name="Comma 10 2 2 2 3 4 3" xfId="34113"/>
    <cellStyle name="Comma 10 2 2 2 3 4 3 2" xfId="34114"/>
    <cellStyle name="Comma 10 2 2 2 3 4 4" xfId="34115"/>
    <cellStyle name="Comma 10 2 2 2 3 4 5" xfId="34116"/>
    <cellStyle name="Comma 10 2 2 2 3 5" xfId="34117"/>
    <cellStyle name="Comma 10 2 2 2 3 5 2" xfId="34118"/>
    <cellStyle name="Comma 10 2 2 2 3 5 3" xfId="34119"/>
    <cellStyle name="Comma 10 2 2 2 3 6" xfId="34120"/>
    <cellStyle name="Comma 10 2 2 2 3 6 2" xfId="34121"/>
    <cellStyle name="Comma 10 2 2 2 3 6 3" xfId="34122"/>
    <cellStyle name="Comma 10 2 2 2 3 7" xfId="34123"/>
    <cellStyle name="Comma 10 2 2 2 3 7 2" xfId="34124"/>
    <cellStyle name="Comma 10 2 2 2 3 8" xfId="34125"/>
    <cellStyle name="Comma 10 2 2 2 3 9" xfId="34126"/>
    <cellStyle name="Comma 10 2 2 2 4" xfId="4352"/>
    <cellStyle name="Comma 10 2 2 2 4 2" xfId="34127"/>
    <cellStyle name="Comma 10 2 2 2 4 2 2" xfId="34128"/>
    <cellStyle name="Comma 10 2 2 2 4 2 2 2" xfId="34129"/>
    <cellStyle name="Comma 10 2 2 2 4 2 2 3" xfId="34130"/>
    <cellStyle name="Comma 10 2 2 2 4 2 3" xfId="34131"/>
    <cellStyle name="Comma 10 2 2 2 4 2 3 2" xfId="34132"/>
    <cellStyle name="Comma 10 2 2 2 4 2 3 3" xfId="34133"/>
    <cellStyle name="Comma 10 2 2 2 4 2 4" xfId="34134"/>
    <cellStyle name="Comma 10 2 2 2 4 2 4 2" xfId="34135"/>
    <cellStyle name="Comma 10 2 2 2 4 2 5" xfId="34136"/>
    <cellStyle name="Comma 10 2 2 2 4 2 6" xfId="34137"/>
    <cellStyle name="Comma 10 2 2 2 4 3" xfId="34138"/>
    <cellStyle name="Comma 10 2 2 2 4 3 2" xfId="34139"/>
    <cellStyle name="Comma 10 2 2 2 4 3 2 2" xfId="34140"/>
    <cellStyle name="Comma 10 2 2 2 4 3 2 3" xfId="34141"/>
    <cellStyle name="Comma 10 2 2 2 4 3 3" xfId="34142"/>
    <cellStyle name="Comma 10 2 2 2 4 3 3 2" xfId="34143"/>
    <cellStyle name="Comma 10 2 2 2 4 3 3 3" xfId="34144"/>
    <cellStyle name="Comma 10 2 2 2 4 3 4" xfId="34145"/>
    <cellStyle name="Comma 10 2 2 2 4 3 4 2" xfId="34146"/>
    <cellStyle name="Comma 10 2 2 2 4 3 5" xfId="34147"/>
    <cellStyle name="Comma 10 2 2 2 4 3 6" xfId="34148"/>
    <cellStyle name="Comma 10 2 2 2 4 4" xfId="34149"/>
    <cellStyle name="Comma 10 2 2 2 4 4 2" xfId="34150"/>
    <cellStyle name="Comma 10 2 2 2 4 4 2 2" xfId="34151"/>
    <cellStyle name="Comma 10 2 2 2 4 4 2 3" xfId="34152"/>
    <cellStyle name="Comma 10 2 2 2 4 4 3" xfId="34153"/>
    <cellStyle name="Comma 10 2 2 2 4 4 3 2" xfId="34154"/>
    <cellStyle name="Comma 10 2 2 2 4 4 4" xfId="34155"/>
    <cellStyle name="Comma 10 2 2 2 4 4 5" xfId="34156"/>
    <cellStyle name="Comma 10 2 2 2 4 5" xfId="34157"/>
    <cellStyle name="Comma 10 2 2 2 4 5 2" xfId="34158"/>
    <cellStyle name="Comma 10 2 2 2 4 5 3" xfId="34159"/>
    <cellStyle name="Comma 10 2 2 2 4 6" xfId="34160"/>
    <cellStyle name="Comma 10 2 2 2 4 6 2" xfId="34161"/>
    <cellStyle name="Comma 10 2 2 2 4 6 3" xfId="34162"/>
    <cellStyle name="Comma 10 2 2 2 4 7" xfId="34163"/>
    <cellStyle name="Comma 10 2 2 2 4 7 2" xfId="34164"/>
    <cellStyle name="Comma 10 2 2 2 4 8" xfId="34165"/>
    <cellStyle name="Comma 10 2 2 2 4 9" xfId="34166"/>
    <cellStyle name="Comma 10 2 2 2 5" xfId="34167"/>
    <cellStyle name="Comma 10 2 2 2 5 2" xfId="34168"/>
    <cellStyle name="Comma 10 2 2 2 5 2 2" xfId="34169"/>
    <cellStyle name="Comma 10 2 2 2 5 2 3" xfId="34170"/>
    <cellStyle name="Comma 10 2 2 2 5 3" xfId="34171"/>
    <cellStyle name="Comma 10 2 2 2 5 3 2" xfId="34172"/>
    <cellStyle name="Comma 10 2 2 2 5 3 3" xfId="34173"/>
    <cellStyle name="Comma 10 2 2 2 5 4" xfId="34174"/>
    <cellStyle name="Comma 10 2 2 2 5 4 2" xfId="34175"/>
    <cellStyle name="Comma 10 2 2 2 5 5" xfId="34176"/>
    <cellStyle name="Comma 10 2 2 2 5 6" xfId="34177"/>
    <cellStyle name="Comma 10 2 2 2 6" xfId="34178"/>
    <cellStyle name="Comma 10 2 2 2 6 2" xfId="34179"/>
    <cellStyle name="Comma 10 2 2 2 6 2 2" xfId="34180"/>
    <cellStyle name="Comma 10 2 2 2 6 2 3" xfId="34181"/>
    <cellStyle name="Comma 10 2 2 2 6 3" xfId="34182"/>
    <cellStyle name="Comma 10 2 2 2 6 3 2" xfId="34183"/>
    <cellStyle name="Comma 10 2 2 2 6 3 3" xfId="34184"/>
    <cellStyle name="Comma 10 2 2 2 6 4" xfId="34185"/>
    <cellStyle name="Comma 10 2 2 2 6 4 2" xfId="34186"/>
    <cellStyle name="Comma 10 2 2 2 6 5" xfId="34187"/>
    <cellStyle name="Comma 10 2 2 2 6 6" xfId="34188"/>
    <cellStyle name="Comma 10 2 2 2 7" xfId="34189"/>
    <cellStyle name="Comma 10 2 2 2 7 2" xfId="34190"/>
    <cellStyle name="Comma 10 2 2 2 7 2 2" xfId="34191"/>
    <cellStyle name="Comma 10 2 2 2 7 2 3" xfId="34192"/>
    <cellStyle name="Comma 10 2 2 2 7 3" xfId="34193"/>
    <cellStyle name="Comma 10 2 2 2 7 3 2" xfId="34194"/>
    <cellStyle name="Comma 10 2 2 2 7 4" xfId="34195"/>
    <cellStyle name="Comma 10 2 2 2 7 5" xfId="34196"/>
    <cellStyle name="Comma 10 2 2 2 8" xfId="34197"/>
    <cellStyle name="Comma 10 2 2 2 8 2" xfId="34198"/>
    <cellStyle name="Comma 10 2 2 2 8 3" xfId="34199"/>
    <cellStyle name="Comma 10 2 2 2 9" xfId="34200"/>
    <cellStyle name="Comma 10 2 2 2 9 2" xfId="34201"/>
    <cellStyle name="Comma 10 2 2 2 9 3" xfId="34202"/>
    <cellStyle name="Comma 10 2 2 3" xfId="4353"/>
    <cellStyle name="Comma 10 2 2 3 10" xfId="34203"/>
    <cellStyle name="Comma 10 2 2 3 2" xfId="4354"/>
    <cellStyle name="Comma 10 2 2 3 2 2" xfId="4355"/>
    <cellStyle name="Comma 10 2 2 3 2 2 2" xfId="34204"/>
    <cellStyle name="Comma 10 2 2 3 2 2 2 2" xfId="34205"/>
    <cellStyle name="Comma 10 2 2 3 2 2 2 3" xfId="34206"/>
    <cellStyle name="Comma 10 2 2 3 2 2 3" xfId="34207"/>
    <cellStyle name="Comma 10 2 2 3 2 2 3 2" xfId="34208"/>
    <cellStyle name="Comma 10 2 2 3 2 2 3 3" xfId="34209"/>
    <cellStyle name="Comma 10 2 2 3 2 2 4" xfId="34210"/>
    <cellStyle name="Comma 10 2 2 3 2 2 4 2" xfId="34211"/>
    <cellStyle name="Comma 10 2 2 3 2 2 5" xfId="34212"/>
    <cellStyle name="Comma 10 2 2 3 2 2 6" xfId="34213"/>
    <cellStyle name="Comma 10 2 2 3 2 3" xfId="34214"/>
    <cellStyle name="Comma 10 2 2 3 2 3 2" xfId="34215"/>
    <cellStyle name="Comma 10 2 2 3 2 3 2 2" xfId="34216"/>
    <cellStyle name="Comma 10 2 2 3 2 3 2 3" xfId="34217"/>
    <cellStyle name="Comma 10 2 2 3 2 3 3" xfId="34218"/>
    <cellStyle name="Comma 10 2 2 3 2 3 3 2" xfId="34219"/>
    <cellStyle name="Comma 10 2 2 3 2 3 3 3" xfId="34220"/>
    <cellStyle name="Comma 10 2 2 3 2 3 4" xfId="34221"/>
    <cellStyle name="Comma 10 2 2 3 2 3 4 2" xfId="34222"/>
    <cellStyle name="Comma 10 2 2 3 2 3 5" xfId="34223"/>
    <cellStyle name="Comma 10 2 2 3 2 3 6" xfId="34224"/>
    <cellStyle name="Comma 10 2 2 3 2 4" xfId="34225"/>
    <cellStyle name="Comma 10 2 2 3 2 4 2" xfId="34226"/>
    <cellStyle name="Comma 10 2 2 3 2 4 2 2" xfId="34227"/>
    <cellStyle name="Comma 10 2 2 3 2 4 2 3" xfId="34228"/>
    <cellStyle name="Comma 10 2 2 3 2 4 3" xfId="34229"/>
    <cellStyle name="Comma 10 2 2 3 2 4 3 2" xfId="34230"/>
    <cellStyle name="Comma 10 2 2 3 2 4 4" xfId="34231"/>
    <cellStyle name="Comma 10 2 2 3 2 4 5" xfId="34232"/>
    <cellStyle name="Comma 10 2 2 3 2 5" xfId="34233"/>
    <cellStyle name="Comma 10 2 2 3 2 5 2" xfId="34234"/>
    <cellStyle name="Comma 10 2 2 3 2 5 3" xfId="34235"/>
    <cellStyle name="Comma 10 2 2 3 2 6" xfId="34236"/>
    <cellStyle name="Comma 10 2 2 3 2 6 2" xfId="34237"/>
    <cellStyle name="Comma 10 2 2 3 2 6 3" xfId="34238"/>
    <cellStyle name="Comma 10 2 2 3 2 7" xfId="34239"/>
    <cellStyle name="Comma 10 2 2 3 2 7 2" xfId="34240"/>
    <cellStyle name="Comma 10 2 2 3 2 8" xfId="34241"/>
    <cellStyle name="Comma 10 2 2 3 2 9" xfId="34242"/>
    <cellStyle name="Comma 10 2 2 3 3" xfId="4356"/>
    <cellStyle name="Comma 10 2 2 3 3 2" xfId="34243"/>
    <cellStyle name="Comma 10 2 2 3 3 2 2" xfId="34244"/>
    <cellStyle name="Comma 10 2 2 3 3 2 3" xfId="34245"/>
    <cellStyle name="Comma 10 2 2 3 3 3" xfId="34246"/>
    <cellStyle name="Comma 10 2 2 3 3 3 2" xfId="34247"/>
    <cellStyle name="Comma 10 2 2 3 3 3 3" xfId="34248"/>
    <cellStyle name="Comma 10 2 2 3 3 4" xfId="34249"/>
    <cellStyle name="Comma 10 2 2 3 3 4 2" xfId="34250"/>
    <cellStyle name="Comma 10 2 2 3 3 5" xfId="34251"/>
    <cellStyle name="Comma 10 2 2 3 3 6" xfId="34252"/>
    <cellStyle name="Comma 10 2 2 3 4" xfId="34253"/>
    <cellStyle name="Comma 10 2 2 3 4 2" xfId="34254"/>
    <cellStyle name="Comma 10 2 2 3 4 2 2" xfId="34255"/>
    <cellStyle name="Comma 10 2 2 3 4 2 3" xfId="34256"/>
    <cellStyle name="Comma 10 2 2 3 4 3" xfId="34257"/>
    <cellStyle name="Comma 10 2 2 3 4 3 2" xfId="34258"/>
    <cellStyle name="Comma 10 2 2 3 4 3 3" xfId="34259"/>
    <cellStyle name="Comma 10 2 2 3 4 4" xfId="34260"/>
    <cellStyle name="Comma 10 2 2 3 4 4 2" xfId="34261"/>
    <cellStyle name="Comma 10 2 2 3 4 5" xfId="34262"/>
    <cellStyle name="Comma 10 2 2 3 4 6" xfId="34263"/>
    <cellStyle name="Comma 10 2 2 3 5" xfId="34264"/>
    <cellStyle name="Comma 10 2 2 3 5 2" xfId="34265"/>
    <cellStyle name="Comma 10 2 2 3 5 2 2" xfId="34266"/>
    <cellStyle name="Comma 10 2 2 3 5 2 3" xfId="34267"/>
    <cellStyle name="Comma 10 2 2 3 5 3" xfId="34268"/>
    <cellStyle name="Comma 10 2 2 3 5 3 2" xfId="34269"/>
    <cellStyle name="Comma 10 2 2 3 5 4" xfId="34270"/>
    <cellStyle name="Comma 10 2 2 3 5 5" xfId="34271"/>
    <cellStyle name="Comma 10 2 2 3 6" xfId="34272"/>
    <cellStyle name="Comma 10 2 2 3 6 2" xfId="34273"/>
    <cellStyle name="Comma 10 2 2 3 6 3" xfId="34274"/>
    <cellStyle name="Comma 10 2 2 3 7" xfId="34275"/>
    <cellStyle name="Comma 10 2 2 3 7 2" xfId="34276"/>
    <cellStyle name="Comma 10 2 2 3 7 3" xfId="34277"/>
    <cellStyle name="Comma 10 2 2 3 8" xfId="34278"/>
    <cellStyle name="Comma 10 2 2 3 8 2" xfId="34279"/>
    <cellStyle name="Comma 10 2 2 3 9" xfId="34280"/>
    <cellStyle name="Comma 10 2 2 4" xfId="4357"/>
    <cellStyle name="Comma 10 2 2 4 2" xfId="4358"/>
    <cellStyle name="Comma 10 2 2 4 2 2" xfId="34281"/>
    <cellStyle name="Comma 10 2 2 4 2 2 2" xfId="34282"/>
    <cellStyle name="Comma 10 2 2 4 2 2 3" xfId="34283"/>
    <cellStyle name="Comma 10 2 2 4 2 3" xfId="34284"/>
    <cellStyle name="Comma 10 2 2 4 2 3 2" xfId="34285"/>
    <cellStyle name="Comma 10 2 2 4 2 3 3" xfId="34286"/>
    <cellStyle name="Comma 10 2 2 4 2 4" xfId="34287"/>
    <cellStyle name="Comma 10 2 2 4 2 4 2" xfId="34288"/>
    <cellStyle name="Comma 10 2 2 4 2 5" xfId="34289"/>
    <cellStyle name="Comma 10 2 2 4 2 6" xfId="34290"/>
    <cellStyle name="Comma 10 2 2 4 3" xfId="34291"/>
    <cellStyle name="Comma 10 2 2 4 3 2" xfId="34292"/>
    <cellStyle name="Comma 10 2 2 4 3 2 2" xfId="34293"/>
    <cellStyle name="Comma 10 2 2 4 3 2 3" xfId="34294"/>
    <cellStyle name="Comma 10 2 2 4 3 3" xfId="34295"/>
    <cellStyle name="Comma 10 2 2 4 3 3 2" xfId="34296"/>
    <cellStyle name="Comma 10 2 2 4 3 3 3" xfId="34297"/>
    <cellStyle name="Comma 10 2 2 4 3 4" xfId="34298"/>
    <cellStyle name="Comma 10 2 2 4 3 4 2" xfId="34299"/>
    <cellStyle name="Comma 10 2 2 4 3 5" xfId="34300"/>
    <cellStyle name="Comma 10 2 2 4 3 6" xfId="34301"/>
    <cellStyle name="Comma 10 2 2 4 4" xfId="34302"/>
    <cellStyle name="Comma 10 2 2 4 4 2" xfId="34303"/>
    <cellStyle name="Comma 10 2 2 4 4 2 2" xfId="34304"/>
    <cellStyle name="Comma 10 2 2 4 4 2 3" xfId="34305"/>
    <cellStyle name="Comma 10 2 2 4 4 3" xfId="34306"/>
    <cellStyle name="Comma 10 2 2 4 4 3 2" xfId="34307"/>
    <cellStyle name="Comma 10 2 2 4 4 4" xfId="34308"/>
    <cellStyle name="Comma 10 2 2 4 4 5" xfId="34309"/>
    <cellStyle name="Comma 10 2 2 4 5" xfId="34310"/>
    <cellStyle name="Comma 10 2 2 4 5 2" xfId="34311"/>
    <cellStyle name="Comma 10 2 2 4 5 3" xfId="34312"/>
    <cellStyle name="Comma 10 2 2 4 6" xfId="34313"/>
    <cellStyle name="Comma 10 2 2 4 6 2" xfId="34314"/>
    <cellStyle name="Comma 10 2 2 4 6 3" xfId="34315"/>
    <cellStyle name="Comma 10 2 2 4 7" xfId="34316"/>
    <cellStyle name="Comma 10 2 2 4 7 2" xfId="34317"/>
    <cellStyle name="Comma 10 2 2 4 8" xfId="34318"/>
    <cellStyle name="Comma 10 2 2 4 9" xfId="34319"/>
    <cellStyle name="Comma 10 2 2 5" xfId="4359"/>
    <cellStyle name="Comma 10 2 2 5 2" xfId="34320"/>
    <cellStyle name="Comma 10 2 2 5 2 2" xfId="34321"/>
    <cellStyle name="Comma 10 2 2 5 2 2 2" xfId="34322"/>
    <cellStyle name="Comma 10 2 2 5 2 2 3" xfId="34323"/>
    <cellStyle name="Comma 10 2 2 5 2 3" xfId="34324"/>
    <cellStyle name="Comma 10 2 2 5 2 3 2" xfId="34325"/>
    <cellStyle name="Comma 10 2 2 5 2 3 3" xfId="34326"/>
    <cellStyle name="Comma 10 2 2 5 2 4" xfId="34327"/>
    <cellStyle name="Comma 10 2 2 5 2 4 2" xfId="34328"/>
    <cellStyle name="Comma 10 2 2 5 2 5" xfId="34329"/>
    <cellStyle name="Comma 10 2 2 5 2 6" xfId="34330"/>
    <cellStyle name="Comma 10 2 2 5 3" xfId="34331"/>
    <cellStyle name="Comma 10 2 2 5 3 2" xfId="34332"/>
    <cellStyle name="Comma 10 2 2 5 3 2 2" xfId="34333"/>
    <cellStyle name="Comma 10 2 2 5 3 2 3" xfId="34334"/>
    <cellStyle name="Comma 10 2 2 5 3 3" xfId="34335"/>
    <cellStyle name="Comma 10 2 2 5 3 3 2" xfId="34336"/>
    <cellStyle name="Comma 10 2 2 5 3 3 3" xfId="34337"/>
    <cellStyle name="Comma 10 2 2 5 3 4" xfId="34338"/>
    <cellStyle name="Comma 10 2 2 5 3 4 2" xfId="34339"/>
    <cellStyle name="Comma 10 2 2 5 3 5" xfId="34340"/>
    <cellStyle name="Comma 10 2 2 5 3 6" xfId="34341"/>
    <cellStyle name="Comma 10 2 2 5 4" xfId="34342"/>
    <cellStyle name="Comma 10 2 2 5 4 2" xfId="34343"/>
    <cellStyle name="Comma 10 2 2 5 4 2 2" xfId="34344"/>
    <cellStyle name="Comma 10 2 2 5 4 2 3" xfId="34345"/>
    <cellStyle name="Comma 10 2 2 5 4 3" xfId="34346"/>
    <cellStyle name="Comma 10 2 2 5 4 3 2" xfId="34347"/>
    <cellStyle name="Comma 10 2 2 5 4 4" xfId="34348"/>
    <cellStyle name="Comma 10 2 2 5 4 5" xfId="34349"/>
    <cellStyle name="Comma 10 2 2 5 5" xfId="34350"/>
    <cellStyle name="Comma 10 2 2 5 5 2" xfId="34351"/>
    <cellStyle name="Comma 10 2 2 5 5 3" xfId="34352"/>
    <cellStyle name="Comma 10 2 2 5 6" xfId="34353"/>
    <cellStyle name="Comma 10 2 2 5 6 2" xfId="34354"/>
    <cellStyle name="Comma 10 2 2 5 6 3" xfId="34355"/>
    <cellStyle name="Comma 10 2 2 5 7" xfId="34356"/>
    <cellStyle name="Comma 10 2 2 5 7 2" xfId="34357"/>
    <cellStyle name="Comma 10 2 2 5 8" xfId="34358"/>
    <cellStyle name="Comma 10 2 2 5 9" xfId="34359"/>
    <cellStyle name="Comma 10 2 2 6" xfId="4360"/>
    <cellStyle name="Comma 10 2 2 6 2" xfId="34360"/>
    <cellStyle name="Comma 10 2 2 6 2 2" xfId="34361"/>
    <cellStyle name="Comma 10 2 2 6 2 3" xfId="34362"/>
    <cellStyle name="Comma 10 2 2 6 3" xfId="34363"/>
    <cellStyle name="Comma 10 2 2 6 3 2" xfId="34364"/>
    <cellStyle name="Comma 10 2 2 6 3 3" xfId="34365"/>
    <cellStyle name="Comma 10 2 2 6 4" xfId="34366"/>
    <cellStyle name="Comma 10 2 2 6 4 2" xfId="34367"/>
    <cellStyle name="Comma 10 2 2 6 5" xfId="34368"/>
    <cellStyle name="Comma 10 2 2 6 6" xfId="34369"/>
    <cellStyle name="Comma 10 2 2 7" xfId="34370"/>
    <cellStyle name="Comma 10 2 2 7 2" xfId="34371"/>
    <cellStyle name="Comma 10 2 2 7 2 2" xfId="34372"/>
    <cellStyle name="Comma 10 2 2 7 2 3" xfId="34373"/>
    <cellStyle name="Comma 10 2 2 7 3" xfId="34374"/>
    <cellStyle name="Comma 10 2 2 7 3 2" xfId="34375"/>
    <cellStyle name="Comma 10 2 2 7 3 3" xfId="34376"/>
    <cellStyle name="Comma 10 2 2 7 4" xfId="34377"/>
    <cellStyle name="Comma 10 2 2 7 4 2" xfId="34378"/>
    <cellStyle name="Comma 10 2 2 7 5" xfId="34379"/>
    <cellStyle name="Comma 10 2 2 7 6" xfId="34380"/>
    <cellStyle name="Comma 10 2 2 8" xfId="34381"/>
    <cellStyle name="Comma 10 2 2 8 2" xfId="34382"/>
    <cellStyle name="Comma 10 2 2 8 2 2" xfId="34383"/>
    <cellStyle name="Comma 10 2 2 8 2 3" xfId="34384"/>
    <cellStyle name="Comma 10 2 2 8 3" xfId="34385"/>
    <cellStyle name="Comma 10 2 2 8 3 2" xfId="34386"/>
    <cellStyle name="Comma 10 2 2 8 4" xfId="34387"/>
    <cellStyle name="Comma 10 2 2 8 5" xfId="34388"/>
    <cellStyle name="Comma 10 2 2 9" xfId="34389"/>
    <cellStyle name="Comma 10 2 2 9 2" xfId="34390"/>
    <cellStyle name="Comma 10 2 2 9 3" xfId="34391"/>
    <cellStyle name="Comma 10 2 3" xfId="4361"/>
    <cellStyle name="Comma 10 2 3 10" xfId="34392"/>
    <cellStyle name="Comma 10 2 3 10 2" xfId="34393"/>
    <cellStyle name="Comma 10 2 3 11" xfId="34394"/>
    <cellStyle name="Comma 10 2 3 12" xfId="34395"/>
    <cellStyle name="Comma 10 2 3 2" xfId="4362"/>
    <cellStyle name="Comma 10 2 3 2 10" xfId="34396"/>
    <cellStyle name="Comma 10 2 3 2 2" xfId="4363"/>
    <cellStyle name="Comma 10 2 3 2 2 2" xfId="4364"/>
    <cellStyle name="Comma 10 2 3 2 2 2 2" xfId="34397"/>
    <cellStyle name="Comma 10 2 3 2 2 2 2 2" xfId="34398"/>
    <cellStyle name="Comma 10 2 3 2 2 2 2 3" xfId="34399"/>
    <cellStyle name="Comma 10 2 3 2 2 2 3" xfId="34400"/>
    <cellStyle name="Comma 10 2 3 2 2 2 3 2" xfId="34401"/>
    <cellStyle name="Comma 10 2 3 2 2 2 3 3" xfId="34402"/>
    <cellStyle name="Comma 10 2 3 2 2 2 4" xfId="34403"/>
    <cellStyle name="Comma 10 2 3 2 2 2 4 2" xfId="34404"/>
    <cellStyle name="Comma 10 2 3 2 2 2 5" xfId="34405"/>
    <cellStyle name="Comma 10 2 3 2 2 2 6" xfId="34406"/>
    <cellStyle name="Comma 10 2 3 2 2 3" xfId="34407"/>
    <cellStyle name="Comma 10 2 3 2 2 3 2" xfId="34408"/>
    <cellStyle name="Comma 10 2 3 2 2 3 2 2" xfId="34409"/>
    <cellStyle name="Comma 10 2 3 2 2 3 2 3" xfId="34410"/>
    <cellStyle name="Comma 10 2 3 2 2 3 3" xfId="34411"/>
    <cellStyle name="Comma 10 2 3 2 2 3 3 2" xfId="34412"/>
    <cellStyle name="Comma 10 2 3 2 2 3 3 3" xfId="34413"/>
    <cellStyle name="Comma 10 2 3 2 2 3 4" xfId="34414"/>
    <cellStyle name="Comma 10 2 3 2 2 3 4 2" xfId="34415"/>
    <cellStyle name="Comma 10 2 3 2 2 3 5" xfId="34416"/>
    <cellStyle name="Comma 10 2 3 2 2 3 6" xfId="34417"/>
    <cellStyle name="Comma 10 2 3 2 2 4" xfId="34418"/>
    <cellStyle name="Comma 10 2 3 2 2 4 2" xfId="34419"/>
    <cellStyle name="Comma 10 2 3 2 2 4 2 2" xfId="34420"/>
    <cellStyle name="Comma 10 2 3 2 2 4 2 3" xfId="34421"/>
    <cellStyle name="Comma 10 2 3 2 2 4 3" xfId="34422"/>
    <cellStyle name="Comma 10 2 3 2 2 4 3 2" xfId="34423"/>
    <cellStyle name="Comma 10 2 3 2 2 4 4" xfId="34424"/>
    <cellStyle name="Comma 10 2 3 2 2 4 5" xfId="34425"/>
    <cellStyle name="Comma 10 2 3 2 2 5" xfId="34426"/>
    <cellStyle name="Comma 10 2 3 2 2 5 2" xfId="34427"/>
    <cellStyle name="Comma 10 2 3 2 2 5 3" xfId="34428"/>
    <cellStyle name="Comma 10 2 3 2 2 6" xfId="34429"/>
    <cellStyle name="Comma 10 2 3 2 2 6 2" xfId="34430"/>
    <cellStyle name="Comma 10 2 3 2 2 6 3" xfId="34431"/>
    <cellStyle name="Comma 10 2 3 2 2 7" xfId="34432"/>
    <cellStyle name="Comma 10 2 3 2 2 7 2" xfId="34433"/>
    <cellStyle name="Comma 10 2 3 2 2 8" xfId="34434"/>
    <cellStyle name="Comma 10 2 3 2 2 9" xfId="34435"/>
    <cellStyle name="Comma 10 2 3 2 3" xfId="4365"/>
    <cellStyle name="Comma 10 2 3 2 3 2" xfId="34436"/>
    <cellStyle name="Comma 10 2 3 2 3 2 2" xfId="34437"/>
    <cellStyle name="Comma 10 2 3 2 3 2 3" xfId="34438"/>
    <cellStyle name="Comma 10 2 3 2 3 3" xfId="34439"/>
    <cellStyle name="Comma 10 2 3 2 3 3 2" xfId="34440"/>
    <cellStyle name="Comma 10 2 3 2 3 3 3" xfId="34441"/>
    <cellStyle name="Comma 10 2 3 2 3 4" xfId="34442"/>
    <cellStyle name="Comma 10 2 3 2 3 4 2" xfId="34443"/>
    <cellStyle name="Comma 10 2 3 2 3 5" xfId="34444"/>
    <cellStyle name="Comma 10 2 3 2 3 6" xfId="34445"/>
    <cellStyle name="Comma 10 2 3 2 4" xfId="34446"/>
    <cellStyle name="Comma 10 2 3 2 4 2" xfId="34447"/>
    <cellStyle name="Comma 10 2 3 2 4 2 2" xfId="34448"/>
    <cellStyle name="Comma 10 2 3 2 4 2 3" xfId="34449"/>
    <cellStyle name="Comma 10 2 3 2 4 3" xfId="34450"/>
    <cellStyle name="Comma 10 2 3 2 4 3 2" xfId="34451"/>
    <cellStyle name="Comma 10 2 3 2 4 3 3" xfId="34452"/>
    <cellStyle name="Comma 10 2 3 2 4 4" xfId="34453"/>
    <cellStyle name="Comma 10 2 3 2 4 4 2" xfId="34454"/>
    <cellStyle name="Comma 10 2 3 2 4 5" xfId="34455"/>
    <cellStyle name="Comma 10 2 3 2 4 6" xfId="34456"/>
    <cellStyle name="Comma 10 2 3 2 5" xfId="34457"/>
    <cellStyle name="Comma 10 2 3 2 5 2" xfId="34458"/>
    <cellStyle name="Comma 10 2 3 2 5 2 2" xfId="34459"/>
    <cellStyle name="Comma 10 2 3 2 5 2 3" xfId="34460"/>
    <cellStyle name="Comma 10 2 3 2 5 3" xfId="34461"/>
    <cellStyle name="Comma 10 2 3 2 5 3 2" xfId="34462"/>
    <cellStyle name="Comma 10 2 3 2 5 4" xfId="34463"/>
    <cellStyle name="Comma 10 2 3 2 5 5" xfId="34464"/>
    <cellStyle name="Comma 10 2 3 2 6" xfId="34465"/>
    <cellStyle name="Comma 10 2 3 2 6 2" xfId="34466"/>
    <cellStyle name="Comma 10 2 3 2 6 3" xfId="34467"/>
    <cellStyle name="Comma 10 2 3 2 7" xfId="34468"/>
    <cellStyle name="Comma 10 2 3 2 7 2" xfId="34469"/>
    <cellStyle name="Comma 10 2 3 2 7 3" xfId="34470"/>
    <cellStyle name="Comma 10 2 3 2 8" xfId="34471"/>
    <cellStyle name="Comma 10 2 3 2 8 2" xfId="34472"/>
    <cellStyle name="Comma 10 2 3 2 9" xfId="34473"/>
    <cellStyle name="Comma 10 2 3 3" xfId="4366"/>
    <cellStyle name="Comma 10 2 3 3 2" xfId="4367"/>
    <cellStyle name="Comma 10 2 3 3 2 2" xfId="34474"/>
    <cellStyle name="Comma 10 2 3 3 2 2 2" xfId="34475"/>
    <cellStyle name="Comma 10 2 3 3 2 2 3" xfId="34476"/>
    <cellStyle name="Comma 10 2 3 3 2 3" xfId="34477"/>
    <cellStyle name="Comma 10 2 3 3 2 3 2" xfId="34478"/>
    <cellStyle name="Comma 10 2 3 3 2 3 3" xfId="34479"/>
    <cellStyle name="Comma 10 2 3 3 2 4" xfId="34480"/>
    <cellStyle name="Comma 10 2 3 3 2 4 2" xfId="34481"/>
    <cellStyle name="Comma 10 2 3 3 2 5" xfId="34482"/>
    <cellStyle name="Comma 10 2 3 3 2 6" xfId="34483"/>
    <cellStyle name="Comma 10 2 3 3 3" xfId="34484"/>
    <cellStyle name="Comma 10 2 3 3 3 2" xfId="34485"/>
    <cellStyle name="Comma 10 2 3 3 3 2 2" xfId="34486"/>
    <cellStyle name="Comma 10 2 3 3 3 2 3" xfId="34487"/>
    <cellStyle name="Comma 10 2 3 3 3 3" xfId="34488"/>
    <cellStyle name="Comma 10 2 3 3 3 3 2" xfId="34489"/>
    <cellStyle name="Comma 10 2 3 3 3 3 3" xfId="34490"/>
    <cellStyle name="Comma 10 2 3 3 3 4" xfId="34491"/>
    <cellStyle name="Comma 10 2 3 3 3 4 2" xfId="34492"/>
    <cellStyle name="Comma 10 2 3 3 3 5" xfId="34493"/>
    <cellStyle name="Comma 10 2 3 3 3 6" xfId="34494"/>
    <cellStyle name="Comma 10 2 3 3 4" xfId="34495"/>
    <cellStyle name="Comma 10 2 3 3 4 2" xfId="34496"/>
    <cellStyle name="Comma 10 2 3 3 4 2 2" xfId="34497"/>
    <cellStyle name="Comma 10 2 3 3 4 2 3" xfId="34498"/>
    <cellStyle name="Comma 10 2 3 3 4 3" xfId="34499"/>
    <cellStyle name="Comma 10 2 3 3 4 3 2" xfId="34500"/>
    <cellStyle name="Comma 10 2 3 3 4 4" xfId="34501"/>
    <cellStyle name="Comma 10 2 3 3 4 5" xfId="34502"/>
    <cellStyle name="Comma 10 2 3 3 5" xfId="34503"/>
    <cellStyle name="Comma 10 2 3 3 5 2" xfId="34504"/>
    <cellStyle name="Comma 10 2 3 3 5 3" xfId="34505"/>
    <cellStyle name="Comma 10 2 3 3 6" xfId="34506"/>
    <cellStyle name="Comma 10 2 3 3 6 2" xfId="34507"/>
    <cellStyle name="Comma 10 2 3 3 6 3" xfId="34508"/>
    <cellStyle name="Comma 10 2 3 3 7" xfId="34509"/>
    <cellStyle name="Comma 10 2 3 3 7 2" xfId="34510"/>
    <cellStyle name="Comma 10 2 3 3 8" xfId="34511"/>
    <cellStyle name="Comma 10 2 3 3 9" xfId="34512"/>
    <cellStyle name="Comma 10 2 3 4" xfId="4368"/>
    <cellStyle name="Comma 10 2 3 4 2" xfId="34513"/>
    <cellStyle name="Comma 10 2 3 4 2 2" xfId="34514"/>
    <cellStyle name="Comma 10 2 3 4 2 2 2" xfId="34515"/>
    <cellStyle name="Comma 10 2 3 4 2 2 3" xfId="34516"/>
    <cellStyle name="Comma 10 2 3 4 2 3" xfId="34517"/>
    <cellStyle name="Comma 10 2 3 4 2 3 2" xfId="34518"/>
    <cellStyle name="Comma 10 2 3 4 2 3 3" xfId="34519"/>
    <cellStyle name="Comma 10 2 3 4 2 4" xfId="34520"/>
    <cellStyle name="Comma 10 2 3 4 2 4 2" xfId="34521"/>
    <cellStyle name="Comma 10 2 3 4 2 5" xfId="34522"/>
    <cellStyle name="Comma 10 2 3 4 2 6" xfId="34523"/>
    <cellStyle name="Comma 10 2 3 4 3" xfId="34524"/>
    <cellStyle name="Comma 10 2 3 4 3 2" xfId="34525"/>
    <cellStyle name="Comma 10 2 3 4 3 2 2" xfId="34526"/>
    <cellStyle name="Comma 10 2 3 4 3 2 3" xfId="34527"/>
    <cellStyle name="Comma 10 2 3 4 3 3" xfId="34528"/>
    <cellStyle name="Comma 10 2 3 4 3 3 2" xfId="34529"/>
    <cellStyle name="Comma 10 2 3 4 3 3 3" xfId="34530"/>
    <cellStyle name="Comma 10 2 3 4 3 4" xfId="34531"/>
    <cellStyle name="Comma 10 2 3 4 3 4 2" xfId="34532"/>
    <cellStyle name="Comma 10 2 3 4 3 5" xfId="34533"/>
    <cellStyle name="Comma 10 2 3 4 3 6" xfId="34534"/>
    <cellStyle name="Comma 10 2 3 4 4" xfId="34535"/>
    <cellStyle name="Comma 10 2 3 4 4 2" xfId="34536"/>
    <cellStyle name="Comma 10 2 3 4 4 2 2" xfId="34537"/>
    <cellStyle name="Comma 10 2 3 4 4 2 3" xfId="34538"/>
    <cellStyle name="Comma 10 2 3 4 4 3" xfId="34539"/>
    <cellStyle name="Comma 10 2 3 4 4 3 2" xfId="34540"/>
    <cellStyle name="Comma 10 2 3 4 4 4" xfId="34541"/>
    <cellStyle name="Comma 10 2 3 4 4 5" xfId="34542"/>
    <cellStyle name="Comma 10 2 3 4 5" xfId="34543"/>
    <cellStyle name="Comma 10 2 3 4 5 2" xfId="34544"/>
    <cellStyle name="Comma 10 2 3 4 5 3" xfId="34545"/>
    <cellStyle name="Comma 10 2 3 4 6" xfId="34546"/>
    <cellStyle name="Comma 10 2 3 4 6 2" xfId="34547"/>
    <cellStyle name="Comma 10 2 3 4 6 3" xfId="34548"/>
    <cellStyle name="Comma 10 2 3 4 7" xfId="34549"/>
    <cellStyle name="Comma 10 2 3 4 7 2" xfId="34550"/>
    <cellStyle name="Comma 10 2 3 4 8" xfId="34551"/>
    <cellStyle name="Comma 10 2 3 4 9" xfId="34552"/>
    <cellStyle name="Comma 10 2 3 5" xfId="34553"/>
    <cellStyle name="Comma 10 2 3 5 2" xfId="34554"/>
    <cellStyle name="Comma 10 2 3 5 2 2" xfId="34555"/>
    <cellStyle name="Comma 10 2 3 5 2 3" xfId="34556"/>
    <cellStyle name="Comma 10 2 3 5 3" xfId="34557"/>
    <cellStyle name="Comma 10 2 3 5 3 2" xfId="34558"/>
    <cellStyle name="Comma 10 2 3 5 3 3" xfId="34559"/>
    <cellStyle name="Comma 10 2 3 5 4" xfId="34560"/>
    <cellStyle name="Comma 10 2 3 5 4 2" xfId="34561"/>
    <cellStyle name="Comma 10 2 3 5 5" xfId="34562"/>
    <cellStyle name="Comma 10 2 3 5 6" xfId="34563"/>
    <cellStyle name="Comma 10 2 3 6" xfId="34564"/>
    <cellStyle name="Comma 10 2 3 6 2" xfId="34565"/>
    <cellStyle name="Comma 10 2 3 6 2 2" xfId="34566"/>
    <cellStyle name="Comma 10 2 3 6 2 3" xfId="34567"/>
    <cellStyle name="Comma 10 2 3 6 3" xfId="34568"/>
    <cellStyle name="Comma 10 2 3 6 3 2" xfId="34569"/>
    <cellStyle name="Comma 10 2 3 6 3 3" xfId="34570"/>
    <cellStyle name="Comma 10 2 3 6 4" xfId="34571"/>
    <cellStyle name="Comma 10 2 3 6 4 2" xfId="34572"/>
    <cellStyle name="Comma 10 2 3 6 5" xfId="34573"/>
    <cellStyle name="Comma 10 2 3 6 6" xfId="34574"/>
    <cellStyle name="Comma 10 2 3 7" xfId="34575"/>
    <cellStyle name="Comma 10 2 3 7 2" xfId="34576"/>
    <cellStyle name="Comma 10 2 3 7 2 2" xfId="34577"/>
    <cellStyle name="Comma 10 2 3 7 2 3" xfId="34578"/>
    <cellStyle name="Comma 10 2 3 7 3" xfId="34579"/>
    <cellStyle name="Comma 10 2 3 7 3 2" xfId="34580"/>
    <cellStyle name="Comma 10 2 3 7 4" xfId="34581"/>
    <cellStyle name="Comma 10 2 3 7 5" xfId="34582"/>
    <cellStyle name="Comma 10 2 3 8" xfId="34583"/>
    <cellStyle name="Comma 10 2 3 8 2" xfId="34584"/>
    <cellStyle name="Comma 10 2 3 8 3" xfId="34585"/>
    <cellStyle name="Comma 10 2 3 9" xfId="34586"/>
    <cellStyle name="Comma 10 2 3 9 2" xfId="34587"/>
    <cellStyle name="Comma 10 2 3 9 3" xfId="34588"/>
    <cellStyle name="Comma 10 2 4" xfId="4369"/>
    <cellStyle name="Comma 10 2 4 10" xfId="34589"/>
    <cellStyle name="Comma 10 2 4 2" xfId="4370"/>
    <cellStyle name="Comma 10 2 4 2 2" xfId="4371"/>
    <cellStyle name="Comma 10 2 4 2 2 2" xfId="34590"/>
    <cellStyle name="Comma 10 2 4 2 2 2 2" xfId="34591"/>
    <cellStyle name="Comma 10 2 4 2 2 2 3" xfId="34592"/>
    <cellStyle name="Comma 10 2 4 2 2 3" xfId="34593"/>
    <cellStyle name="Comma 10 2 4 2 2 3 2" xfId="34594"/>
    <cellStyle name="Comma 10 2 4 2 2 3 3" xfId="34595"/>
    <cellStyle name="Comma 10 2 4 2 2 4" xfId="34596"/>
    <cellStyle name="Comma 10 2 4 2 2 4 2" xfId="34597"/>
    <cellStyle name="Comma 10 2 4 2 2 5" xfId="34598"/>
    <cellStyle name="Comma 10 2 4 2 2 6" xfId="34599"/>
    <cellStyle name="Comma 10 2 4 2 3" xfId="34600"/>
    <cellStyle name="Comma 10 2 4 2 3 2" xfId="34601"/>
    <cellStyle name="Comma 10 2 4 2 3 2 2" xfId="34602"/>
    <cellStyle name="Comma 10 2 4 2 3 2 3" xfId="34603"/>
    <cellStyle name="Comma 10 2 4 2 3 3" xfId="34604"/>
    <cellStyle name="Comma 10 2 4 2 3 3 2" xfId="34605"/>
    <cellStyle name="Comma 10 2 4 2 3 3 3" xfId="34606"/>
    <cellStyle name="Comma 10 2 4 2 3 4" xfId="34607"/>
    <cellStyle name="Comma 10 2 4 2 3 4 2" xfId="34608"/>
    <cellStyle name="Comma 10 2 4 2 3 5" xfId="34609"/>
    <cellStyle name="Comma 10 2 4 2 3 6" xfId="34610"/>
    <cellStyle name="Comma 10 2 4 2 4" xfId="34611"/>
    <cellStyle name="Comma 10 2 4 2 4 2" xfId="34612"/>
    <cellStyle name="Comma 10 2 4 2 4 2 2" xfId="34613"/>
    <cellStyle name="Comma 10 2 4 2 4 2 3" xfId="34614"/>
    <cellStyle name="Comma 10 2 4 2 4 3" xfId="34615"/>
    <cellStyle name="Comma 10 2 4 2 4 3 2" xfId="34616"/>
    <cellStyle name="Comma 10 2 4 2 4 4" xfId="34617"/>
    <cellStyle name="Comma 10 2 4 2 4 5" xfId="34618"/>
    <cellStyle name="Comma 10 2 4 2 5" xfId="34619"/>
    <cellStyle name="Comma 10 2 4 2 5 2" xfId="34620"/>
    <cellStyle name="Comma 10 2 4 2 5 3" xfId="34621"/>
    <cellStyle name="Comma 10 2 4 2 6" xfId="34622"/>
    <cellStyle name="Comma 10 2 4 2 6 2" xfId="34623"/>
    <cellStyle name="Comma 10 2 4 2 6 3" xfId="34624"/>
    <cellStyle name="Comma 10 2 4 2 7" xfId="34625"/>
    <cellStyle name="Comma 10 2 4 2 7 2" xfId="34626"/>
    <cellStyle name="Comma 10 2 4 2 8" xfId="34627"/>
    <cellStyle name="Comma 10 2 4 2 9" xfId="34628"/>
    <cellStyle name="Comma 10 2 4 3" xfId="4372"/>
    <cellStyle name="Comma 10 2 4 3 2" xfId="34629"/>
    <cellStyle name="Comma 10 2 4 3 2 2" xfId="34630"/>
    <cellStyle name="Comma 10 2 4 3 2 3" xfId="34631"/>
    <cellStyle name="Comma 10 2 4 3 3" xfId="34632"/>
    <cellStyle name="Comma 10 2 4 3 3 2" xfId="34633"/>
    <cellStyle name="Comma 10 2 4 3 3 3" xfId="34634"/>
    <cellStyle name="Comma 10 2 4 3 4" xfId="34635"/>
    <cellStyle name="Comma 10 2 4 3 4 2" xfId="34636"/>
    <cellStyle name="Comma 10 2 4 3 5" xfId="34637"/>
    <cellStyle name="Comma 10 2 4 3 6" xfId="34638"/>
    <cellStyle name="Comma 10 2 4 4" xfId="34639"/>
    <cellStyle name="Comma 10 2 4 4 2" xfId="34640"/>
    <cellStyle name="Comma 10 2 4 4 2 2" xfId="34641"/>
    <cellStyle name="Comma 10 2 4 4 2 3" xfId="34642"/>
    <cellStyle name="Comma 10 2 4 4 3" xfId="34643"/>
    <cellStyle name="Comma 10 2 4 4 3 2" xfId="34644"/>
    <cellStyle name="Comma 10 2 4 4 3 3" xfId="34645"/>
    <cellStyle name="Comma 10 2 4 4 4" xfId="34646"/>
    <cellStyle name="Comma 10 2 4 4 4 2" xfId="34647"/>
    <cellStyle name="Comma 10 2 4 4 5" xfId="34648"/>
    <cellStyle name="Comma 10 2 4 4 6" xfId="34649"/>
    <cellStyle name="Comma 10 2 4 5" xfId="34650"/>
    <cellStyle name="Comma 10 2 4 5 2" xfId="34651"/>
    <cellStyle name="Comma 10 2 4 5 2 2" xfId="34652"/>
    <cellStyle name="Comma 10 2 4 5 2 3" xfId="34653"/>
    <cellStyle name="Comma 10 2 4 5 3" xfId="34654"/>
    <cellStyle name="Comma 10 2 4 5 3 2" xfId="34655"/>
    <cellStyle name="Comma 10 2 4 5 4" xfId="34656"/>
    <cellStyle name="Comma 10 2 4 5 5" xfId="34657"/>
    <cellStyle name="Comma 10 2 4 6" xfId="34658"/>
    <cellStyle name="Comma 10 2 4 6 2" xfId="34659"/>
    <cellStyle name="Comma 10 2 4 6 3" xfId="34660"/>
    <cellStyle name="Comma 10 2 4 7" xfId="34661"/>
    <cellStyle name="Comma 10 2 4 7 2" xfId="34662"/>
    <cellStyle name="Comma 10 2 4 7 3" xfId="34663"/>
    <cellStyle name="Comma 10 2 4 8" xfId="34664"/>
    <cellStyle name="Comma 10 2 4 8 2" xfId="34665"/>
    <cellStyle name="Comma 10 2 4 9" xfId="34666"/>
    <cellStyle name="Comma 10 2 5" xfId="4373"/>
    <cellStyle name="Comma 10 2 5 2" xfId="4374"/>
    <cellStyle name="Comma 10 2 5 2 2" xfId="34667"/>
    <cellStyle name="Comma 10 2 5 2 2 2" xfId="34668"/>
    <cellStyle name="Comma 10 2 5 2 2 3" xfId="34669"/>
    <cellStyle name="Comma 10 2 5 2 3" xfId="34670"/>
    <cellStyle name="Comma 10 2 5 2 3 2" xfId="34671"/>
    <cellStyle name="Comma 10 2 5 2 3 3" xfId="34672"/>
    <cellStyle name="Comma 10 2 5 2 4" xfId="34673"/>
    <cellStyle name="Comma 10 2 5 2 4 2" xfId="34674"/>
    <cellStyle name="Comma 10 2 5 2 5" xfId="34675"/>
    <cellStyle name="Comma 10 2 5 2 6" xfId="34676"/>
    <cellStyle name="Comma 10 2 5 3" xfId="34677"/>
    <cellStyle name="Comma 10 2 5 3 2" xfId="34678"/>
    <cellStyle name="Comma 10 2 5 3 2 2" xfId="34679"/>
    <cellStyle name="Comma 10 2 5 3 2 3" xfId="34680"/>
    <cellStyle name="Comma 10 2 5 3 3" xfId="34681"/>
    <cellStyle name="Comma 10 2 5 3 3 2" xfId="34682"/>
    <cellStyle name="Comma 10 2 5 3 3 3" xfId="34683"/>
    <cellStyle name="Comma 10 2 5 3 4" xfId="34684"/>
    <cellStyle name="Comma 10 2 5 3 4 2" xfId="34685"/>
    <cellStyle name="Comma 10 2 5 3 5" xfId="34686"/>
    <cellStyle name="Comma 10 2 5 3 6" xfId="34687"/>
    <cellStyle name="Comma 10 2 5 4" xfId="34688"/>
    <cellStyle name="Comma 10 2 5 4 2" xfId="34689"/>
    <cellStyle name="Comma 10 2 5 4 2 2" xfId="34690"/>
    <cellStyle name="Comma 10 2 5 4 2 3" xfId="34691"/>
    <cellStyle name="Comma 10 2 5 4 3" xfId="34692"/>
    <cellStyle name="Comma 10 2 5 4 3 2" xfId="34693"/>
    <cellStyle name="Comma 10 2 5 4 4" xfId="34694"/>
    <cellStyle name="Comma 10 2 5 4 5" xfId="34695"/>
    <cellStyle name="Comma 10 2 5 5" xfId="34696"/>
    <cellStyle name="Comma 10 2 5 5 2" xfId="34697"/>
    <cellStyle name="Comma 10 2 5 5 3" xfId="34698"/>
    <cellStyle name="Comma 10 2 5 6" xfId="34699"/>
    <cellStyle name="Comma 10 2 5 6 2" xfId="34700"/>
    <cellStyle name="Comma 10 2 5 6 3" xfId="34701"/>
    <cellStyle name="Comma 10 2 5 7" xfId="34702"/>
    <cellStyle name="Comma 10 2 5 7 2" xfId="34703"/>
    <cellStyle name="Comma 10 2 5 8" xfId="34704"/>
    <cellStyle name="Comma 10 2 5 9" xfId="34705"/>
    <cellStyle name="Comma 10 2 6" xfId="4375"/>
    <cellStyle name="Comma 10 2 6 2" xfId="34706"/>
    <cellStyle name="Comma 10 2 6 2 2" xfId="34707"/>
    <cellStyle name="Comma 10 2 6 2 2 2" xfId="34708"/>
    <cellStyle name="Comma 10 2 6 2 2 3" xfId="34709"/>
    <cellStyle name="Comma 10 2 6 2 3" xfId="34710"/>
    <cellStyle name="Comma 10 2 6 2 3 2" xfId="34711"/>
    <cellStyle name="Comma 10 2 6 2 3 3" xfId="34712"/>
    <cellStyle name="Comma 10 2 6 2 4" xfId="34713"/>
    <cellStyle name="Comma 10 2 6 2 4 2" xfId="34714"/>
    <cellStyle name="Comma 10 2 6 2 5" xfId="34715"/>
    <cellStyle name="Comma 10 2 6 2 6" xfId="34716"/>
    <cellStyle name="Comma 10 2 6 3" xfId="34717"/>
    <cellStyle name="Comma 10 2 6 3 2" xfId="34718"/>
    <cellStyle name="Comma 10 2 6 3 2 2" xfId="34719"/>
    <cellStyle name="Comma 10 2 6 3 2 3" xfId="34720"/>
    <cellStyle name="Comma 10 2 6 3 3" xfId="34721"/>
    <cellStyle name="Comma 10 2 6 3 3 2" xfId="34722"/>
    <cellStyle name="Comma 10 2 6 3 3 3" xfId="34723"/>
    <cellStyle name="Comma 10 2 6 3 4" xfId="34724"/>
    <cellStyle name="Comma 10 2 6 3 4 2" xfId="34725"/>
    <cellStyle name="Comma 10 2 6 3 5" xfId="34726"/>
    <cellStyle name="Comma 10 2 6 3 6" xfId="34727"/>
    <cellStyle name="Comma 10 2 6 4" xfId="34728"/>
    <cellStyle name="Comma 10 2 6 4 2" xfId="34729"/>
    <cellStyle name="Comma 10 2 6 4 2 2" xfId="34730"/>
    <cellStyle name="Comma 10 2 6 4 2 3" xfId="34731"/>
    <cellStyle name="Comma 10 2 6 4 3" xfId="34732"/>
    <cellStyle name="Comma 10 2 6 4 3 2" xfId="34733"/>
    <cellStyle name="Comma 10 2 6 4 4" xfId="34734"/>
    <cellStyle name="Comma 10 2 6 4 5" xfId="34735"/>
    <cellStyle name="Comma 10 2 6 5" xfId="34736"/>
    <cellStyle name="Comma 10 2 6 5 2" xfId="34737"/>
    <cellStyle name="Comma 10 2 6 5 3" xfId="34738"/>
    <cellStyle name="Comma 10 2 6 6" xfId="34739"/>
    <cellStyle name="Comma 10 2 6 6 2" xfId="34740"/>
    <cellStyle name="Comma 10 2 6 6 3" xfId="34741"/>
    <cellStyle name="Comma 10 2 6 7" xfId="34742"/>
    <cellStyle name="Comma 10 2 6 7 2" xfId="34743"/>
    <cellStyle name="Comma 10 2 6 8" xfId="34744"/>
    <cellStyle name="Comma 10 2 6 9" xfId="34745"/>
    <cellStyle name="Comma 10 2 7" xfId="4376"/>
    <cellStyle name="Comma 10 2 7 2" xfId="34746"/>
    <cellStyle name="Comma 10 2 7 2 2" xfId="34747"/>
    <cellStyle name="Comma 10 2 7 2 3" xfId="34748"/>
    <cellStyle name="Comma 10 2 7 3" xfId="34749"/>
    <cellStyle name="Comma 10 2 7 3 2" xfId="34750"/>
    <cellStyle name="Comma 10 2 7 3 3" xfId="34751"/>
    <cellStyle name="Comma 10 2 7 4" xfId="34752"/>
    <cellStyle name="Comma 10 2 7 4 2" xfId="34753"/>
    <cellStyle name="Comma 10 2 7 5" xfId="34754"/>
    <cellStyle name="Comma 10 2 7 6" xfId="34755"/>
    <cellStyle name="Comma 10 2 8" xfId="34756"/>
    <cellStyle name="Comma 10 2 8 2" xfId="34757"/>
    <cellStyle name="Comma 10 2 8 2 2" xfId="34758"/>
    <cellStyle name="Comma 10 2 8 2 3" xfId="34759"/>
    <cellStyle name="Comma 10 2 8 3" xfId="34760"/>
    <cellStyle name="Comma 10 2 8 3 2" xfId="34761"/>
    <cellStyle name="Comma 10 2 8 3 3" xfId="34762"/>
    <cellStyle name="Comma 10 2 8 4" xfId="34763"/>
    <cellStyle name="Comma 10 2 8 4 2" xfId="34764"/>
    <cellStyle name="Comma 10 2 8 5" xfId="34765"/>
    <cellStyle name="Comma 10 2 8 6" xfId="34766"/>
    <cellStyle name="Comma 10 2 9" xfId="34767"/>
    <cellStyle name="Comma 10 2 9 2" xfId="34768"/>
    <cellStyle name="Comma 10 2 9 2 2" xfId="34769"/>
    <cellStyle name="Comma 10 2 9 2 3" xfId="34770"/>
    <cellStyle name="Comma 10 2 9 3" xfId="34771"/>
    <cellStyle name="Comma 10 2 9 3 2" xfId="34772"/>
    <cellStyle name="Comma 10 2 9 4" xfId="34773"/>
    <cellStyle name="Comma 10 2 9 5" xfId="34774"/>
    <cellStyle name="Comma 10 3" xfId="4377"/>
    <cellStyle name="Comma 10 3 10" xfId="34775"/>
    <cellStyle name="Comma 10 3 10 2" xfId="34776"/>
    <cellStyle name="Comma 10 3 10 3" xfId="34777"/>
    <cellStyle name="Comma 10 3 11" xfId="34778"/>
    <cellStyle name="Comma 10 3 11 2" xfId="34779"/>
    <cellStyle name="Comma 10 3 12" xfId="34780"/>
    <cellStyle name="Comma 10 3 13" xfId="34781"/>
    <cellStyle name="Comma 10 3 14" xfId="34782"/>
    <cellStyle name="Comma 10 3 2" xfId="4378"/>
    <cellStyle name="Comma 10 3 2 10" xfId="34783"/>
    <cellStyle name="Comma 10 3 2 10 2" xfId="34784"/>
    <cellStyle name="Comma 10 3 2 11" xfId="34785"/>
    <cellStyle name="Comma 10 3 2 12" xfId="34786"/>
    <cellStyle name="Comma 10 3 2 2" xfId="4379"/>
    <cellStyle name="Comma 10 3 2 2 10" xfId="34787"/>
    <cellStyle name="Comma 10 3 2 2 2" xfId="4380"/>
    <cellStyle name="Comma 10 3 2 2 2 2" xfId="4381"/>
    <cellStyle name="Comma 10 3 2 2 2 2 2" xfId="34788"/>
    <cellStyle name="Comma 10 3 2 2 2 2 2 2" xfId="34789"/>
    <cellStyle name="Comma 10 3 2 2 2 2 2 3" xfId="34790"/>
    <cellStyle name="Comma 10 3 2 2 2 2 3" xfId="34791"/>
    <cellStyle name="Comma 10 3 2 2 2 2 3 2" xfId="34792"/>
    <cellStyle name="Comma 10 3 2 2 2 2 3 3" xfId="34793"/>
    <cellStyle name="Comma 10 3 2 2 2 2 4" xfId="34794"/>
    <cellStyle name="Comma 10 3 2 2 2 2 4 2" xfId="34795"/>
    <cellStyle name="Comma 10 3 2 2 2 2 5" xfId="34796"/>
    <cellStyle name="Comma 10 3 2 2 2 2 6" xfId="34797"/>
    <cellStyle name="Comma 10 3 2 2 2 3" xfId="34798"/>
    <cellStyle name="Comma 10 3 2 2 2 3 2" xfId="34799"/>
    <cellStyle name="Comma 10 3 2 2 2 3 2 2" xfId="34800"/>
    <cellStyle name="Comma 10 3 2 2 2 3 2 3" xfId="34801"/>
    <cellStyle name="Comma 10 3 2 2 2 3 3" xfId="34802"/>
    <cellStyle name="Comma 10 3 2 2 2 3 3 2" xfId="34803"/>
    <cellStyle name="Comma 10 3 2 2 2 3 3 3" xfId="34804"/>
    <cellStyle name="Comma 10 3 2 2 2 3 4" xfId="34805"/>
    <cellStyle name="Comma 10 3 2 2 2 3 4 2" xfId="34806"/>
    <cellStyle name="Comma 10 3 2 2 2 3 5" xfId="34807"/>
    <cellStyle name="Comma 10 3 2 2 2 3 6" xfId="34808"/>
    <cellStyle name="Comma 10 3 2 2 2 4" xfId="34809"/>
    <cellStyle name="Comma 10 3 2 2 2 4 2" xfId="34810"/>
    <cellStyle name="Comma 10 3 2 2 2 4 2 2" xfId="34811"/>
    <cellStyle name="Comma 10 3 2 2 2 4 2 3" xfId="34812"/>
    <cellStyle name="Comma 10 3 2 2 2 4 3" xfId="34813"/>
    <cellStyle name="Comma 10 3 2 2 2 4 3 2" xfId="34814"/>
    <cellStyle name="Comma 10 3 2 2 2 4 4" xfId="34815"/>
    <cellStyle name="Comma 10 3 2 2 2 4 5" xfId="34816"/>
    <cellStyle name="Comma 10 3 2 2 2 5" xfId="34817"/>
    <cellStyle name="Comma 10 3 2 2 2 5 2" xfId="34818"/>
    <cellStyle name="Comma 10 3 2 2 2 5 3" xfId="34819"/>
    <cellStyle name="Comma 10 3 2 2 2 6" xfId="34820"/>
    <cellStyle name="Comma 10 3 2 2 2 6 2" xfId="34821"/>
    <cellStyle name="Comma 10 3 2 2 2 6 3" xfId="34822"/>
    <cellStyle name="Comma 10 3 2 2 2 7" xfId="34823"/>
    <cellStyle name="Comma 10 3 2 2 2 7 2" xfId="34824"/>
    <cellStyle name="Comma 10 3 2 2 2 8" xfId="34825"/>
    <cellStyle name="Comma 10 3 2 2 2 9" xfId="34826"/>
    <cellStyle name="Comma 10 3 2 2 3" xfId="4382"/>
    <cellStyle name="Comma 10 3 2 2 3 2" xfId="34827"/>
    <cellStyle name="Comma 10 3 2 2 3 2 2" xfId="34828"/>
    <cellStyle name="Comma 10 3 2 2 3 2 3" xfId="34829"/>
    <cellStyle name="Comma 10 3 2 2 3 3" xfId="34830"/>
    <cellStyle name="Comma 10 3 2 2 3 3 2" xfId="34831"/>
    <cellStyle name="Comma 10 3 2 2 3 3 3" xfId="34832"/>
    <cellStyle name="Comma 10 3 2 2 3 4" xfId="34833"/>
    <cellStyle name="Comma 10 3 2 2 3 4 2" xfId="34834"/>
    <cellStyle name="Comma 10 3 2 2 3 5" xfId="34835"/>
    <cellStyle name="Comma 10 3 2 2 3 6" xfId="34836"/>
    <cellStyle name="Comma 10 3 2 2 4" xfId="34837"/>
    <cellStyle name="Comma 10 3 2 2 4 2" xfId="34838"/>
    <cellStyle name="Comma 10 3 2 2 4 2 2" xfId="34839"/>
    <cellStyle name="Comma 10 3 2 2 4 2 3" xfId="34840"/>
    <cellStyle name="Comma 10 3 2 2 4 3" xfId="34841"/>
    <cellStyle name="Comma 10 3 2 2 4 3 2" xfId="34842"/>
    <cellStyle name="Comma 10 3 2 2 4 3 3" xfId="34843"/>
    <cellStyle name="Comma 10 3 2 2 4 4" xfId="34844"/>
    <cellStyle name="Comma 10 3 2 2 4 4 2" xfId="34845"/>
    <cellStyle name="Comma 10 3 2 2 4 5" xfId="34846"/>
    <cellStyle name="Comma 10 3 2 2 4 6" xfId="34847"/>
    <cellStyle name="Comma 10 3 2 2 5" xfId="34848"/>
    <cellStyle name="Comma 10 3 2 2 5 2" xfId="34849"/>
    <cellStyle name="Comma 10 3 2 2 5 2 2" xfId="34850"/>
    <cellStyle name="Comma 10 3 2 2 5 2 3" xfId="34851"/>
    <cellStyle name="Comma 10 3 2 2 5 3" xfId="34852"/>
    <cellStyle name="Comma 10 3 2 2 5 3 2" xfId="34853"/>
    <cellStyle name="Comma 10 3 2 2 5 4" xfId="34854"/>
    <cellStyle name="Comma 10 3 2 2 5 5" xfId="34855"/>
    <cellStyle name="Comma 10 3 2 2 6" xfId="34856"/>
    <cellStyle name="Comma 10 3 2 2 6 2" xfId="34857"/>
    <cellStyle name="Comma 10 3 2 2 6 3" xfId="34858"/>
    <cellStyle name="Comma 10 3 2 2 7" xfId="34859"/>
    <cellStyle name="Comma 10 3 2 2 7 2" xfId="34860"/>
    <cellStyle name="Comma 10 3 2 2 7 3" xfId="34861"/>
    <cellStyle name="Comma 10 3 2 2 8" xfId="34862"/>
    <cellStyle name="Comma 10 3 2 2 8 2" xfId="34863"/>
    <cellStyle name="Comma 10 3 2 2 9" xfId="34864"/>
    <cellStyle name="Comma 10 3 2 3" xfId="4383"/>
    <cellStyle name="Comma 10 3 2 3 2" xfId="4384"/>
    <cellStyle name="Comma 10 3 2 3 2 2" xfId="34865"/>
    <cellStyle name="Comma 10 3 2 3 2 2 2" xfId="34866"/>
    <cellStyle name="Comma 10 3 2 3 2 2 3" xfId="34867"/>
    <cellStyle name="Comma 10 3 2 3 2 3" xfId="34868"/>
    <cellStyle name="Comma 10 3 2 3 2 3 2" xfId="34869"/>
    <cellStyle name="Comma 10 3 2 3 2 3 3" xfId="34870"/>
    <cellStyle name="Comma 10 3 2 3 2 4" xfId="34871"/>
    <cellStyle name="Comma 10 3 2 3 2 4 2" xfId="34872"/>
    <cellStyle name="Comma 10 3 2 3 2 5" xfId="34873"/>
    <cellStyle name="Comma 10 3 2 3 2 6" xfId="34874"/>
    <cellStyle name="Comma 10 3 2 3 3" xfId="34875"/>
    <cellStyle name="Comma 10 3 2 3 3 2" xfId="34876"/>
    <cellStyle name="Comma 10 3 2 3 3 2 2" xfId="34877"/>
    <cellStyle name="Comma 10 3 2 3 3 2 3" xfId="34878"/>
    <cellStyle name="Comma 10 3 2 3 3 3" xfId="34879"/>
    <cellStyle name="Comma 10 3 2 3 3 3 2" xfId="34880"/>
    <cellStyle name="Comma 10 3 2 3 3 3 3" xfId="34881"/>
    <cellStyle name="Comma 10 3 2 3 3 4" xfId="34882"/>
    <cellStyle name="Comma 10 3 2 3 3 4 2" xfId="34883"/>
    <cellStyle name="Comma 10 3 2 3 3 5" xfId="34884"/>
    <cellStyle name="Comma 10 3 2 3 3 6" xfId="34885"/>
    <cellStyle name="Comma 10 3 2 3 4" xfId="34886"/>
    <cellStyle name="Comma 10 3 2 3 4 2" xfId="34887"/>
    <cellStyle name="Comma 10 3 2 3 4 2 2" xfId="34888"/>
    <cellStyle name="Comma 10 3 2 3 4 2 3" xfId="34889"/>
    <cellStyle name="Comma 10 3 2 3 4 3" xfId="34890"/>
    <cellStyle name="Comma 10 3 2 3 4 3 2" xfId="34891"/>
    <cellStyle name="Comma 10 3 2 3 4 4" xfId="34892"/>
    <cellStyle name="Comma 10 3 2 3 4 5" xfId="34893"/>
    <cellStyle name="Comma 10 3 2 3 5" xfId="34894"/>
    <cellStyle name="Comma 10 3 2 3 5 2" xfId="34895"/>
    <cellStyle name="Comma 10 3 2 3 5 3" xfId="34896"/>
    <cellStyle name="Comma 10 3 2 3 6" xfId="34897"/>
    <cellStyle name="Comma 10 3 2 3 6 2" xfId="34898"/>
    <cellStyle name="Comma 10 3 2 3 6 3" xfId="34899"/>
    <cellStyle name="Comma 10 3 2 3 7" xfId="34900"/>
    <cellStyle name="Comma 10 3 2 3 7 2" xfId="34901"/>
    <cellStyle name="Comma 10 3 2 3 8" xfId="34902"/>
    <cellStyle name="Comma 10 3 2 3 9" xfId="34903"/>
    <cellStyle name="Comma 10 3 2 4" xfId="4385"/>
    <cellStyle name="Comma 10 3 2 4 2" xfId="34904"/>
    <cellStyle name="Comma 10 3 2 4 2 2" xfId="34905"/>
    <cellStyle name="Comma 10 3 2 4 2 2 2" xfId="34906"/>
    <cellStyle name="Comma 10 3 2 4 2 2 3" xfId="34907"/>
    <cellStyle name="Comma 10 3 2 4 2 3" xfId="34908"/>
    <cellStyle name="Comma 10 3 2 4 2 3 2" xfId="34909"/>
    <cellStyle name="Comma 10 3 2 4 2 3 3" xfId="34910"/>
    <cellStyle name="Comma 10 3 2 4 2 4" xfId="34911"/>
    <cellStyle name="Comma 10 3 2 4 2 4 2" xfId="34912"/>
    <cellStyle name="Comma 10 3 2 4 2 5" xfId="34913"/>
    <cellStyle name="Comma 10 3 2 4 2 6" xfId="34914"/>
    <cellStyle name="Comma 10 3 2 4 3" xfId="34915"/>
    <cellStyle name="Comma 10 3 2 4 3 2" xfId="34916"/>
    <cellStyle name="Comma 10 3 2 4 3 2 2" xfId="34917"/>
    <cellStyle name="Comma 10 3 2 4 3 2 3" xfId="34918"/>
    <cellStyle name="Comma 10 3 2 4 3 3" xfId="34919"/>
    <cellStyle name="Comma 10 3 2 4 3 3 2" xfId="34920"/>
    <cellStyle name="Comma 10 3 2 4 3 3 3" xfId="34921"/>
    <cellStyle name="Comma 10 3 2 4 3 4" xfId="34922"/>
    <cellStyle name="Comma 10 3 2 4 3 4 2" xfId="34923"/>
    <cellStyle name="Comma 10 3 2 4 3 5" xfId="34924"/>
    <cellStyle name="Comma 10 3 2 4 3 6" xfId="34925"/>
    <cellStyle name="Comma 10 3 2 4 4" xfId="34926"/>
    <cellStyle name="Comma 10 3 2 4 4 2" xfId="34927"/>
    <cellStyle name="Comma 10 3 2 4 4 2 2" xfId="34928"/>
    <cellStyle name="Comma 10 3 2 4 4 2 3" xfId="34929"/>
    <cellStyle name="Comma 10 3 2 4 4 3" xfId="34930"/>
    <cellStyle name="Comma 10 3 2 4 4 3 2" xfId="34931"/>
    <cellStyle name="Comma 10 3 2 4 4 4" xfId="34932"/>
    <cellStyle name="Comma 10 3 2 4 4 5" xfId="34933"/>
    <cellStyle name="Comma 10 3 2 4 5" xfId="34934"/>
    <cellStyle name="Comma 10 3 2 4 5 2" xfId="34935"/>
    <cellStyle name="Comma 10 3 2 4 5 3" xfId="34936"/>
    <cellStyle name="Comma 10 3 2 4 6" xfId="34937"/>
    <cellStyle name="Comma 10 3 2 4 6 2" xfId="34938"/>
    <cellStyle name="Comma 10 3 2 4 6 3" xfId="34939"/>
    <cellStyle name="Comma 10 3 2 4 7" xfId="34940"/>
    <cellStyle name="Comma 10 3 2 4 7 2" xfId="34941"/>
    <cellStyle name="Comma 10 3 2 4 8" xfId="34942"/>
    <cellStyle name="Comma 10 3 2 4 9" xfId="34943"/>
    <cellStyle name="Comma 10 3 2 5" xfId="34944"/>
    <cellStyle name="Comma 10 3 2 5 2" xfId="34945"/>
    <cellStyle name="Comma 10 3 2 5 2 2" xfId="34946"/>
    <cellStyle name="Comma 10 3 2 5 2 3" xfId="34947"/>
    <cellStyle name="Comma 10 3 2 5 3" xfId="34948"/>
    <cellStyle name="Comma 10 3 2 5 3 2" xfId="34949"/>
    <cellStyle name="Comma 10 3 2 5 3 3" xfId="34950"/>
    <cellStyle name="Comma 10 3 2 5 4" xfId="34951"/>
    <cellStyle name="Comma 10 3 2 5 4 2" xfId="34952"/>
    <cellStyle name="Comma 10 3 2 5 5" xfId="34953"/>
    <cellStyle name="Comma 10 3 2 5 6" xfId="34954"/>
    <cellStyle name="Comma 10 3 2 6" xfId="34955"/>
    <cellStyle name="Comma 10 3 2 6 2" xfId="34956"/>
    <cellStyle name="Comma 10 3 2 6 2 2" xfId="34957"/>
    <cellStyle name="Comma 10 3 2 6 2 3" xfId="34958"/>
    <cellStyle name="Comma 10 3 2 6 3" xfId="34959"/>
    <cellStyle name="Comma 10 3 2 6 3 2" xfId="34960"/>
    <cellStyle name="Comma 10 3 2 6 3 3" xfId="34961"/>
    <cellStyle name="Comma 10 3 2 6 4" xfId="34962"/>
    <cellStyle name="Comma 10 3 2 6 4 2" xfId="34963"/>
    <cellStyle name="Comma 10 3 2 6 5" xfId="34964"/>
    <cellStyle name="Comma 10 3 2 6 6" xfId="34965"/>
    <cellStyle name="Comma 10 3 2 7" xfId="34966"/>
    <cellStyle name="Comma 10 3 2 7 2" xfId="34967"/>
    <cellStyle name="Comma 10 3 2 7 2 2" xfId="34968"/>
    <cellStyle name="Comma 10 3 2 7 2 3" xfId="34969"/>
    <cellStyle name="Comma 10 3 2 7 3" xfId="34970"/>
    <cellStyle name="Comma 10 3 2 7 3 2" xfId="34971"/>
    <cellStyle name="Comma 10 3 2 7 4" xfId="34972"/>
    <cellStyle name="Comma 10 3 2 7 5" xfId="34973"/>
    <cellStyle name="Comma 10 3 2 8" xfId="34974"/>
    <cellStyle name="Comma 10 3 2 8 2" xfId="34975"/>
    <cellStyle name="Comma 10 3 2 8 3" xfId="34976"/>
    <cellStyle name="Comma 10 3 2 9" xfId="34977"/>
    <cellStyle name="Comma 10 3 2 9 2" xfId="34978"/>
    <cellStyle name="Comma 10 3 2 9 3" xfId="34979"/>
    <cellStyle name="Comma 10 3 3" xfId="4386"/>
    <cellStyle name="Comma 10 3 3 10" xfId="34980"/>
    <cellStyle name="Comma 10 3 3 2" xfId="4387"/>
    <cellStyle name="Comma 10 3 3 2 2" xfId="4388"/>
    <cellStyle name="Comma 10 3 3 2 2 2" xfId="34981"/>
    <cellStyle name="Comma 10 3 3 2 2 2 2" xfId="34982"/>
    <cellStyle name="Comma 10 3 3 2 2 2 3" xfId="34983"/>
    <cellStyle name="Comma 10 3 3 2 2 3" xfId="34984"/>
    <cellStyle name="Comma 10 3 3 2 2 3 2" xfId="34985"/>
    <cellStyle name="Comma 10 3 3 2 2 3 3" xfId="34986"/>
    <cellStyle name="Comma 10 3 3 2 2 4" xfId="34987"/>
    <cellStyle name="Comma 10 3 3 2 2 4 2" xfId="34988"/>
    <cellStyle name="Comma 10 3 3 2 2 5" xfId="34989"/>
    <cellStyle name="Comma 10 3 3 2 2 6" xfId="34990"/>
    <cellStyle name="Comma 10 3 3 2 3" xfId="34991"/>
    <cellStyle name="Comma 10 3 3 2 3 2" xfId="34992"/>
    <cellStyle name="Comma 10 3 3 2 3 2 2" xfId="34993"/>
    <cellStyle name="Comma 10 3 3 2 3 2 3" xfId="34994"/>
    <cellStyle name="Comma 10 3 3 2 3 3" xfId="34995"/>
    <cellStyle name="Comma 10 3 3 2 3 3 2" xfId="34996"/>
    <cellStyle name="Comma 10 3 3 2 3 3 3" xfId="34997"/>
    <cellStyle name="Comma 10 3 3 2 3 4" xfId="34998"/>
    <cellStyle name="Comma 10 3 3 2 3 4 2" xfId="34999"/>
    <cellStyle name="Comma 10 3 3 2 3 5" xfId="35000"/>
    <cellStyle name="Comma 10 3 3 2 3 6" xfId="35001"/>
    <cellStyle name="Comma 10 3 3 2 4" xfId="35002"/>
    <cellStyle name="Comma 10 3 3 2 4 2" xfId="35003"/>
    <cellStyle name="Comma 10 3 3 2 4 2 2" xfId="35004"/>
    <cellStyle name="Comma 10 3 3 2 4 2 3" xfId="35005"/>
    <cellStyle name="Comma 10 3 3 2 4 3" xfId="35006"/>
    <cellStyle name="Comma 10 3 3 2 4 3 2" xfId="35007"/>
    <cellStyle name="Comma 10 3 3 2 4 4" xfId="35008"/>
    <cellStyle name="Comma 10 3 3 2 4 5" xfId="35009"/>
    <cellStyle name="Comma 10 3 3 2 5" xfId="35010"/>
    <cellStyle name="Comma 10 3 3 2 5 2" xfId="35011"/>
    <cellStyle name="Comma 10 3 3 2 5 3" xfId="35012"/>
    <cellStyle name="Comma 10 3 3 2 6" xfId="35013"/>
    <cellStyle name="Comma 10 3 3 2 6 2" xfId="35014"/>
    <cellStyle name="Comma 10 3 3 2 6 3" xfId="35015"/>
    <cellStyle name="Comma 10 3 3 2 7" xfId="35016"/>
    <cellStyle name="Comma 10 3 3 2 7 2" xfId="35017"/>
    <cellStyle name="Comma 10 3 3 2 8" xfId="35018"/>
    <cellStyle name="Comma 10 3 3 2 9" xfId="35019"/>
    <cellStyle name="Comma 10 3 3 3" xfId="4389"/>
    <cellStyle name="Comma 10 3 3 3 2" xfId="35020"/>
    <cellStyle name="Comma 10 3 3 3 2 2" xfId="35021"/>
    <cellStyle name="Comma 10 3 3 3 2 3" xfId="35022"/>
    <cellStyle name="Comma 10 3 3 3 3" xfId="35023"/>
    <cellStyle name="Comma 10 3 3 3 3 2" xfId="35024"/>
    <cellStyle name="Comma 10 3 3 3 3 3" xfId="35025"/>
    <cellStyle name="Comma 10 3 3 3 4" xfId="35026"/>
    <cellStyle name="Comma 10 3 3 3 4 2" xfId="35027"/>
    <cellStyle name="Comma 10 3 3 3 5" xfId="35028"/>
    <cellStyle name="Comma 10 3 3 3 6" xfId="35029"/>
    <cellStyle name="Comma 10 3 3 4" xfId="35030"/>
    <cellStyle name="Comma 10 3 3 4 2" xfId="35031"/>
    <cellStyle name="Comma 10 3 3 4 2 2" xfId="35032"/>
    <cellStyle name="Comma 10 3 3 4 2 3" xfId="35033"/>
    <cellStyle name="Comma 10 3 3 4 3" xfId="35034"/>
    <cellStyle name="Comma 10 3 3 4 3 2" xfId="35035"/>
    <cellStyle name="Comma 10 3 3 4 3 3" xfId="35036"/>
    <cellStyle name="Comma 10 3 3 4 4" xfId="35037"/>
    <cellStyle name="Comma 10 3 3 4 4 2" xfId="35038"/>
    <cellStyle name="Comma 10 3 3 4 5" xfId="35039"/>
    <cellStyle name="Comma 10 3 3 4 6" xfId="35040"/>
    <cellStyle name="Comma 10 3 3 5" xfId="35041"/>
    <cellStyle name="Comma 10 3 3 5 2" xfId="35042"/>
    <cellStyle name="Comma 10 3 3 5 2 2" xfId="35043"/>
    <cellStyle name="Comma 10 3 3 5 2 3" xfId="35044"/>
    <cellStyle name="Comma 10 3 3 5 3" xfId="35045"/>
    <cellStyle name="Comma 10 3 3 5 3 2" xfId="35046"/>
    <cellStyle name="Comma 10 3 3 5 4" xfId="35047"/>
    <cellStyle name="Comma 10 3 3 5 5" xfId="35048"/>
    <cellStyle name="Comma 10 3 3 6" xfId="35049"/>
    <cellStyle name="Comma 10 3 3 6 2" xfId="35050"/>
    <cellStyle name="Comma 10 3 3 6 3" xfId="35051"/>
    <cellStyle name="Comma 10 3 3 7" xfId="35052"/>
    <cellStyle name="Comma 10 3 3 7 2" xfId="35053"/>
    <cellStyle name="Comma 10 3 3 7 3" xfId="35054"/>
    <cellStyle name="Comma 10 3 3 8" xfId="35055"/>
    <cellStyle name="Comma 10 3 3 8 2" xfId="35056"/>
    <cellStyle name="Comma 10 3 3 9" xfId="35057"/>
    <cellStyle name="Comma 10 3 4" xfId="4390"/>
    <cellStyle name="Comma 10 3 4 2" xfId="4391"/>
    <cellStyle name="Comma 10 3 4 2 2" xfId="35058"/>
    <cellStyle name="Comma 10 3 4 2 2 2" xfId="35059"/>
    <cellStyle name="Comma 10 3 4 2 2 3" xfId="35060"/>
    <cellStyle name="Comma 10 3 4 2 3" xfId="35061"/>
    <cellStyle name="Comma 10 3 4 2 3 2" xfId="35062"/>
    <cellStyle name="Comma 10 3 4 2 3 3" xfId="35063"/>
    <cellStyle name="Comma 10 3 4 2 4" xfId="35064"/>
    <cellStyle name="Comma 10 3 4 2 4 2" xfId="35065"/>
    <cellStyle name="Comma 10 3 4 2 5" xfId="35066"/>
    <cellStyle name="Comma 10 3 4 2 6" xfId="35067"/>
    <cellStyle name="Comma 10 3 4 3" xfId="35068"/>
    <cellStyle name="Comma 10 3 4 3 2" xfId="35069"/>
    <cellStyle name="Comma 10 3 4 3 2 2" xfId="35070"/>
    <cellStyle name="Comma 10 3 4 3 2 3" xfId="35071"/>
    <cellStyle name="Comma 10 3 4 3 3" xfId="35072"/>
    <cellStyle name="Comma 10 3 4 3 3 2" xfId="35073"/>
    <cellStyle name="Comma 10 3 4 3 3 3" xfId="35074"/>
    <cellStyle name="Comma 10 3 4 3 4" xfId="35075"/>
    <cellStyle name="Comma 10 3 4 3 4 2" xfId="35076"/>
    <cellStyle name="Comma 10 3 4 3 5" xfId="35077"/>
    <cellStyle name="Comma 10 3 4 3 6" xfId="35078"/>
    <cellStyle name="Comma 10 3 4 4" xfId="35079"/>
    <cellStyle name="Comma 10 3 4 4 2" xfId="35080"/>
    <cellStyle name="Comma 10 3 4 4 2 2" xfId="35081"/>
    <cellStyle name="Comma 10 3 4 4 2 3" xfId="35082"/>
    <cellStyle name="Comma 10 3 4 4 3" xfId="35083"/>
    <cellStyle name="Comma 10 3 4 4 3 2" xfId="35084"/>
    <cellStyle name="Comma 10 3 4 4 4" xfId="35085"/>
    <cellStyle name="Comma 10 3 4 4 5" xfId="35086"/>
    <cellStyle name="Comma 10 3 4 5" xfId="35087"/>
    <cellStyle name="Comma 10 3 4 5 2" xfId="35088"/>
    <cellStyle name="Comma 10 3 4 5 3" xfId="35089"/>
    <cellStyle name="Comma 10 3 4 6" xfId="35090"/>
    <cellStyle name="Comma 10 3 4 6 2" xfId="35091"/>
    <cellStyle name="Comma 10 3 4 6 3" xfId="35092"/>
    <cellStyle name="Comma 10 3 4 7" xfId="35093"/>
    <cellStyle name="Comma 10 3 4 7 2" xfId="35094"/>
    <cellStyle name="Comma 10 3 4 8" xfId="35095"/>
    <cellStyle name="Comma 10 3 4 9" xfId="35096"/>
    <cellStyle name="Comma 10 3 5" xfId="4392"/>
    <cellStyle name="Comma 10 3 5 2" xfId="35097"/>
    <cellStyle name="Comma 10 3 5 2 2" xfId="35098"/>
    <cellStyle name="Comma 10 3 5 2 2 2" xfId="35099"/>
    <cellStyle name="Comma 10 3 5 2 2 3" xfId="35100"/>
    <cellStyle name="Comma 10 3 5 2 3" xfId="35101"/>
    <cellStyle name="Comma 10 3 5 2 3 2" xfId="35102"/>
    <cellStyle name="Comma 10 3 5 2 3 3" xfId="35103"/>
    <cellStyle name="Comma 10 3 5 2 4" xfId="35104"/>
    <cellStyle name="Comma 10 3 5 2 4 2" xfId="35105"/>
    <cellStyle name="Comma 10 3 5 2 5" xfId="35106"/>
    <cellStyle name="Comma 10 3 5 2 6" xfId="35107"/>
    <cellStyle name="Comma 10 3 5 3" xfId="35108"/>
    <cellStyle name="Comma 10 3 5 3 2" xfId="35109"/>
    <cellStyle name="Comma 10 3 5 3 2 2" xfId="35110"/>
    <cellStyle name="Comma 10 3 5 3 2 3" xfId="35111"/>
    <cellStyle name="Comma 10 3 5 3 3" xfId="35112"/>
    <cellStyle name="Comma 10 3 5 3 3 2" xfId="35113"/>
    <cellStyle name="Comma 10 3 5 3 3 3" xfId="35114"/>
    <cellStyle name="Comma 10 3 5 3 4" xfId="35115"/>
    <cellStyle name="Comma 10 3 5 3 4 2" xfId="35116"/>
    <cellStyle name="Comma 10 3 5 3 5" xfId="35117"/>
    <cellStyle name="Comma 10 3 5 3 6" xfId="35118"/>
    <cellStyle name="Comma 10 3 5 4" xfId="35119"/>
    <cellStyle name="Comma 10 3 5 4 2" xfId="35120"/>
    <cellStyle name="Comma 10 3 5 4 2 2" xfId="35121"/>
    <cellStyle name="Comma 10 3 5 4 2 3" xfId="35122"/>
    <cellStyle name="Comma 10 3 5 4 3" xfId="35123"/>
    <cellStyle name="Comma 10 3 5 4 3 2" xfId="35124"/>
    <cellStyle name="Comma 10 3 5 4 4" xfId="35125"/>
    <cellStyle name="Comma 10 3 5 4 5" xfId="35126"/>
    <cellStyle name="Comma 10 3 5 5" xfId="35127"/>
    <cellStyle name="Comma 10 3 5 5 2" xfId="35128"/>
    <cellStyle name="Comma 10 3 5 5 3" xfId="35129"/>
    <cellStyle name="Comma 10 3 5 6" xfId="35130"/>
    <cellStyle name="Comma 10 3 5 6 2" xfId="35131"/>
    <cellStyle name="Comma 10 3 5 6 3" xfId="35132"/>
    <cellStyle name="Comma 10 3 5 7" xfId="35133"/>
    <cellStyle name="Comma 10 3 5 7 2" xfId="35134"/>
    <cellStyle name="Comma 10 3 5 8" xfId="35135"/>
    <cellStyle name="Comma 10 3 5 9" xfId="35136"/>
    <cellStyle name="Comma 10 3 6" xfId="4393"/>
    <cellStyle name="Comma 10 3 6 2" xfId="35137"/>
    <cellStyle name="Comma 10 3 6 2 2" xfId="35138"/>
    <cellStyle name="Comma 10 3 6 2 3" xfId="35139"/>
    <cellStyle name="Comma 10 3 6 3" xfId="35140"/>
    <cellStyle name="Comma 10 3 6 3 2" xfId="35141"/>
    <cellStyle name="Comma 10 3 6 3 3" xfId="35142"/>
    <cellStyle name="Comma 10 3 6 4" xfId="35143"/>
    <cellStyle name="Comma 10 3 6 4 2" xfId="35144"/>
    <cellStyle name="Comma 10 3 6 5" xfId="35145"/>
    <cellStyle name="Comma 10 3 6 6" xfId="35146"/>
    <cellStyle name="Comma 10 3 7" xfId="35147"/>
    <cellStyle name="Comma 10 3 7 2" xfId="35148"/>
    <cellStyle name="Comma 10 3 7 2 2" xfId="35149"/>
    <cellStyle name="Comma 10 3 7 2 3" xfId="35150"/>
    <cellStyle name="Comma 10 3 7 3" xfId="35151"/>
    <cellStyle name="Comma 10 3 7 3 2" xfId="35152"/>
    <cellStyle name="Comma 10 3 7 3 3" xfId="35153"/>
    <cellStyle name="Comma 10 3 7 4" xfId="35154"/>
    <cellStyle name="Comma 10 3 7 4 2" xfId="35155"/>
    <cellStyle name="Comma 10 3 7 5" xfId="35156"/>
    <cellStyle name="Comma 10 3 7 6" xfId="35157"/>
    <cellStyle name="Comma 10 3 8" xfId="35158"/>
    <cellStyle name="Comma 10 3 8 2" xfId="35159"/>
    <cellStyle name="Comma 10 3 8 2 2" xfId="35160"/>
    <cellStyle name="Comma 10 3 8 2 3" xfId="35161"/>
    <cellStyle name="Comma 10 3 8 3" xfId="35162"/>
    <cellStyle name="Comma 10 3 8 3 2" xfId="35163"/>
    <cellStyle name="Comma 10 3 8 4" xfId="35164"/>
    <cellStyle name="Comma 10 3 8 5" xfId="35165"/>
    <cellStyle name="Comma 10 3 9" xfId="35166"/>
    <cellStyle name="Comma 10 3 9 2" xfId="35167"/>
    <cellStyle name="Comma 10 3 9 3" xfId="35168"/>
    <cellStyle name="Comma 10 4" xfId="4394"/>
    <cellStyle name="Comma 10 4 10" xfId="35169"/>
    <cellStyle name="Comma 10 4 10 2" xfId="35170"/>
    <cellStyle name="Comma 10 4 11" xfId="35171"/>
    <cellStyle name="Comma 10 4 12" xfId="35172"/>
    <cellStyle name="Comma 10 4 2" xfId="4395"/>
    <cellStyle name="Comma 10 4 2 10" xfId="35173"/>
    <cellStyle name="Comma 10 4 2 2" xfId="4396"/>
    <cellStyle name="Comma 10 4 2 2 2" xfId="4397"/>
    <cellStyle name="Comma 10 4 2 2 2 2" xfId="35174"/>
    <cellStyle name="Comma 10 4 2 2 2 2 2" xfId="35175"/>
    <cellStyle name="Comma 10 4 2 2 2 2 3" xfId="35176"/>
    <cellStyle name="Comma 10 4 2 2 2 3" xfId="35177"/>
    <cellStyle name="Comma 10 4 2 2 2 3 2" xfId="35178"/>
    <cellStyle name="Comma 10 4 2 2 2 3 3" xfId="35179"/>
    <cellStyle name="Comma 10 4 2 2 2 4" xfId="35180"/>
    <cellStyle name="Comma 10 4 2 2 2 4 2" xfId="35181"/>
    <cellStyle name="Comma 10 4 2 2 2 5" xfId="35182"/>
    <cellStyle name="Comma 10 4 2 2 2 6" xfId="35183"/>
    <cellStyle name="Comma 10 4 2 2 3" xfId="35184"/>
    <cellStyle name="Comma 10 4 2 2 3 2" xfId="35185"/>
    <cellStyle name="Comma 10 4 2 2 3 2 2" xfId="35186"/>
    <cellStyle name="Comma 10 4 2 2 3 2 3" xfId="35187"/>
    <cellStyle name="Comma 10 4 2 2 3 3" xfId="35188"/>
    <cellStyle name="Comma 10 4 2 2 3 3 2" xfId="35189"/>
    <cellStyle name="Comma 10 4 2 2 3 3 3" xfId="35190"/>
    <cellStyle name="Comma 10 4 2 2 3 4" xfId="35191"/>
    <cellStyle name="Comma 10 4 2 2 3 4 2" xfId="35192"/>
    <cellStyle name="Comma 10 4 2 2 3 5" xfId="35193"/>
    <cellStyle name="Comma 10 4 2 2 3 6" xfId="35194"/>
    <cellStyle name="Comma 10 4 2 2 4" xfId="35195"/>
    <cellStyle name="Comma 10 4 2 2 4 2" xfId="35196"/>
    <cellStyle name="Comma 10 4 2 2 4 2 2" xfId="35197"/>
    <cellStyle name="Comma 10 4 2 2 4 2 3" xfId="35198"/>
    <cellStyle name="Comma 10 4 2 2 4 3" xfId="35199"/>
    <cellStyle name="Comma 10 4 2 2 4 3 2" xfId="35200"/>
    <cellStyle name="Comma 10 4 2 2 4 4" xfId="35201"/>
    <cellStyle name="Comma 10 4 2 2 4 5" xfId="35202"/>
    <cellStyle name="Comma 10 4 2 2 5" xfId="35203"/>
    <cellStyle name="Comma 10 4 2 2 5 2" xfId="35204"/>
    <cellStyle name="Comma 10 4 2 2 5 3" xfId="35205"/>
    <cellStyle name="Comma 10 4 2 2 6" xfId="35206"/>
    <cellStyle name="Comma 10 4 2 2 6 2" xfId="35207"/>
    <cellStyle name="Comma 10 4 2 2 6 3" xfId="35208"/>
    <cellStyle name="Comma 10 4 2 2 7" xfId="35209"/>
    <cellStyle name="Comma 10 4 2 2 7 2" xfId="35210"/>
    <cellStyle name="Comma 10 4 2 2 8" xfId="35211"/>
    <cellStyle name="Comma 10 4 2 2 9" xfId="35212"/>
    <cellStyle name="Comma 10 4 2 3" xfId="4398"/>
    <cellStyle name="Comma 10 4 2 3 2" xfId="35213"/>
    <cellStyle name="Comma 10 4 2 3 2 2" xfId="35214"/>
    <cellStyle name="Comma 10 4 2 3 2 3" xfId="35215"/>
    <cellStyle name="Comma 10 4 2 3 3" xfId="35216"/>
    <cellStyle name="Comma 10 4 2 3 3 2" xfId="35217"/>
    <cellStyle name="Comma 10 4 2 3 3 3" xfId="35218"/>
    <cellStyle name="Comma 10 4 2 3 4" xfId="35219"/>
    <cellStyle name="Comma 10 4 2 3 4 2" xfId="35220"/>
    <cellStyle name="Comma 10 4 2 3 5" xfId="35221"/>
    <cellStyle name="Comma 10 4 2 3 6" xfId="35222"/>
    <cellStyle name="Comma 10 4 2 4" xfId="35223"/>
    <cellStyle name="Comma 10 4 2 4 2" xfId="35224"/>
    <cellStyle name="Comma 10 4 2 4 2 2" xfId="35225"/>
    <cellStyle name="Comma 10 4 2 4 2 3" xfId="35226"/>
    <cellStyle name="Comma 10 4 2 4 3" xfId="35227"/>
    <cellStyle name="Comma 10 4 2 4 3 2" xfId="35228"/>
    <cellStyle name="Comma 10 4 2 4 3 3" xfId="35229"/>
    <cellStyle name="Comma 10 4 2 4 4" xfId="35230"/>
    <cellStyle name="Comma 10 4 2 4 4 2" xfId="35231"/>
    <cellStyle name="Comma 10 4 2 4 5" xfId="35232"/>
    <cellStyle name="Comma 10 4 2 4 6" xfId="35233"/>
    <cellStyle name="Comma 10 4 2 5" xfId="35234"/>
    <cellStyle name="Comma 10 4 2 5 2" xfId="35235"/>
    <cellStyle name="Comma 10 4 2 5 2 2" xfId="35236"/>
    <cellStyle name="Comma 10 4 2 5 2 3" xfId="35237"/>
    <cellStyle name="Comma 10 4 2 5 3" xfId="35238"/>
    <cellStyle name="Comma 10 4 2 5 3 2" xfId="35239"/>
    <cellStyle name="Comma 10 4 2 5 4" xfId="35240"/>
    <cellStyle name="Comma 10 4 2 5 5" xfId="35241"/>
    <cellStyle name="Comma 10 4 2 6" xfId="35242"/>
    <cellStyle name="Comma 10 4 2 6 2" xfId="35243"/>
    <cellStyle name="Comma 10 4 2 6 3" xfId="35244"/>
    <cellStyle name="Comma 10 4 2 7" xfId="35245"/>
    <cellStyle name="Comma 10 4 2 7 2" xfId="35246"/>
    <cellStyle name="Comma 10 4 2 7 3" xfId="35247"/>
    <cellStyle name="Comma 10 4 2 8" xfId="35248"/>
    <cellStyle name="Comma 10 4 2 8 2" xfId="35249"/>
    <cellStyle name="Comma 10 4 2 9" xfId="35250"/>
    <cellStyle name="Comma 10 4 3" xfId="4399"/>
    <cellStyle name="Comma 10 4 3 2" xfId="4400"/>
    <cellStyle name="Comma 10 4 3 2 2" xfId="35251"/>
    <cellStyle name="Comma 10 4 3 2 2 2" xfId="35252"/>
    <cellStyle name="Comma 10 4 3 2 2 3" xfId="35253"/>
    <cellStyle name="Comma 10 4 3 2 3" xfId="35254"/>
    <cellStyle name="Comma 10 4 3 2 3 2" xfId="35255"/>
    <cellStyle name="Comma 10 4 3 2 3 3" xfId="35256"/>
    <cellStyle name="Comma 10 4 3 2 4" xfId="35257"/>
    <cellStyle name="Comma 10 4 3 2 4 2" xfId="35258"/>
    <cellStyle name="Comma 10 4 3 2 5" xfId="35259"/>
    <cellStyle name="Comma 10 4 3 2 6" xfId="35260"/>
    <cellStyle name="Comma 10 4 3 3" xfId="35261"/>
    <cellStyle name="Comma 10 4 3 3 2" xfId="35262"/>
    <cellStyle name="Comma 10 4 3 3 2 2" xfId="35263"/>
    <cellStyle name="Comma 10 4 3 3 2 3" xfId="35264"/>
    <cellStyle name="Comma 10 4 3 3 3" xfId="35265"/>
    <cellStyle name="Comma 10 4 3 3 3 2" xfId="35266"/>
    <cellStyle name="Comma 10 4 3 3 3 3" xfId="35267"/>
    <cellStyle name="Comma 10 4 3 3 4" xfId="35268"/>
    <cellStyle name="Comma 10 4 3 3 4 2" xfId="35269"/>
    <cellStyle name="Comma 10 4 3 3 5" xfId="35270"/>
    <cellStyle name="Comma 10 4 3 3 6" xfId="35271"/>
    <cellStyle name="Comma 10 4 3 4" xfId="35272"/>
    <cellStyle name="Comma 10 4 3 4 2" xfId="35273"/>
    <cellStyle name="Comma 10 4 3 4 2 2" xfId="35274"/>
    <cellStyle name="Comma 10 4 3 4 2 3" xfId="35275"/>
    <cellStyle name="Comma 10 4 3 4 3" xfId="35276"/>
    <cellStyle name="Comma 10 4 3 4 3 2" xfId="35277"/>
    <cellStyle name="Comma 10 4 3 4 4" xfId="35278"/>
    <cellStyle name="Comma 10 4 3 4 5" xfId="35279"/>
    <cellStyle name="Comma 10 4 3 5" xfId="35280"/>
    <cellStyle name="Comma 10 4 3 5 2" xfId="35281"/>
    <cellStyle name="Comma 10 4 3 5 3" xfId="35282"/>
    <cellStyle name="Comma 10 4 3 6" xfId="35283"/>
    <cellStyle name="Comma 10 4 3 6 2" xfId="35284"/>
    <cellStyle name="Comma 10 4 3 6 3" xfId="35285"/>
    <cellStyle name="Comma 10 4 3 7" xfId="35286"/>
    <cellStyle name="Comma 10 4 3 7 2" xfId="35287"/>
    <cellStyle name="Comma 10 4 3 8" xfId="35288"/>
    <cellStyle name="Comma 10 4 3 9" xfId="35289"/>
    <cellStyle name="Comma 10 4 4" xfId="4401"/>
    <cellStyle name="Comma 10 4 4 2" xfId="35290"/>
    <cellStyle name="Comma 10 4 4 2 2" xfId="35291"/>
    <cellStyle name="Comma 10 4 4 2 2 2" xfId="35292"/>
    <cellStyle name="Comma 10 4 4 2 2 3" xfId="35293"/>
    <cellStyle name="Comma 10 4 4 2 3" xfId="35294"/>
    <cellStyle name="Comma 10 4 4 2 3 2" xfId="35295"/>
    <cellStyle name="Comma 10 4 4 2 3 3" xfId="35296"/>
    <cellStyle name="Comma 10 4 4 2 4" xfId="35297"/>
    <cellStyle name="Comma 10 4 4 2 4 2" xfId="35298"/>
    <cellStyle name="Comma 10 4 4 2 5" xfId="35299"/>
    <cellStyle name="Comma 10 4 4 2 6" xfId="35300"/>
    <cellStyle name="Comma 10 4 4 3" xfId="35301"/>
    <cellStyle name="Comma 10 4 4 3 2" xfId="35302"/>
    <cellStyle name="Comma 10 4 4 3 2 2" xfId="35303"/>
    <cellStyle name="Comma 10 4 4 3 2 3" xfId="35304"/>
    <cellStyle name="Comma 10 4 4 3 3" xfId="35305"/>
    <cellStyle name="Comma 10 4 4 3 3 2" xfId="35306"/>
    <cellStyle name="Comma 10 4 4 3 3 3" xfId="35307"/>
    <cellStyle name="Comma 10 4 4 3 4" xfId="35308"/>
    <cellStyle name="Comma 10 4 4 3 4 2" xfId="35309"/>
    <cellStyle name="Comma 10 4 4 3 5" xfId="35310"/>
    <cellStyle name="Comma 10 4 4 3 6" xfId="35311"/>
    <cellStyle name="Comma 10 4 4 4" xfId="35312"/>
    <cellStyle name="Comma 10 4 4 4 2" xfId="35313"/>
    <cellStyle name="Comma 10 4 4 4 2 2" xfId="35314"/>
    <cellStyle name="Comma 10 4 4 4 2 3" xfId="35315"/>
    <cellStyle name="Comma 10 4 4 4 3" xfId="35316"/>
    <cellStyle name="Comma 10 4 4 4 3 2" xfId="35317"/>
    <cellStyle name="Comma 10 4 4 4 4" xfId="35318"/>
    <cellStyle name="Comma 10 4 4 4 5" xfId="35319"/>
    <cellStyle name="Comma 10 4 4 5" xfId="35320"/>
    <cellStyle name="Comma 10 4 4 5 2" xfId="35321"/>
    <cellStyle name="Comma 10 4 4 5 3" xfId="35322"/>
    <cellStyle name="Comma 10 4 4 6" xfId="35323"/>
    <cellStyle name="Comma 10 4 4 6 2" xfId="35324"/>
    <cellStyle name="Comma 10 4 4 6 3" xfId="35325"/>
    <cellStyle name="Comma 10 4 4 7" xfId="35326"/>
    <cellStyle name="Comma 10 4 4 7 2" xfId="35327"/>
    <cellStyle name="Comma 10 4 4 8" xfId="35328"/>
    <cellStyle name="Comma 10 4 4 9" xfId="35329"/>
    <cellStyle name="Comma 10 4 5" xfId="35330"/>
    <cellStyle name="Comma 10 4 5 2" xfId="35331"/>
    <cellStyle name="Comma 10 4 5 2 2" xfId="35332"/>
    <cellStyle name="Comma 10 4 5 2 3" xfId="35333"/>
    <cellStyle name="Comma 10 4 5 3" xfId="35334"/>
    <cellStyle name="Comma 10 4 5 3 2" xfId="35335"/>
    <cellStyle name="Comma 10 4 5 3 3" xfId="35336"/>
    <cellStyle name="Comma 10 4 5 4" xfId="35337"/>
    <cellStyle name="Comma 10 4 5 4 2" xfId="35338"/>
    <cellStyle name="Comma 10 4 5 5" xfId="35339"/>
    <cellStyle name="Comma 10 4 5 6" xfId="35340"/>
    <cellStyle name="Comma 10 4 6" xfId="35341"/>
    <cellStyle name="Comma 10 4 6 2" xfId="35342"/>
    <cellStyle name="Comma 10 4 6 2 2" xfId="35343"/>
    <cellStyle name="Comma 10 4 6 2 3" xfId="35344"/>
    <cellStyle name="Comma 10 4 6 3" xfId="35345"/>
    <cellStyle name="Comma 10 4 6 3 2" xfId="35346"/>
    <cellStyle name="Comma 10 4 6 3 3" xfId="35347"/>
    <cellStyle name="Comma 10 4 6 4" xfId="35348"/>
    <cellStyle name="Comma 10 4 6 4 2" xfId="35349"/>
    <cellStyle name="Comma 10 4 6 5" xfId="35350"/>
    <cellStyle name="Comma 10 4 6 6" xfId="35351"/>
    <cellStyle name="Comma 10 4 7" xfId="35352"/>
    <cellStyle name="Comma 10 4 7 2" xfId="35353"/>
    <cellStyle name="Comma 10 4 7 2 2" xfId="35354"/>
    <cellStyle name="Comma 10 4 7 2 3" xfId="35355"/>
    <cellStyle name="Comma 10 4 7 3" xfId="35356"/>
    <cellStyle name="Comma 10 4 7 3 2" xfId="35357"/>
    <cellStyle name="Comma 10 4 7 4" xfId="35358"/>
    <cellStyle name="Comma 10 4 7 5" xfId="35359"/>
    <cellStyle name="Comma 10 4 8" xfId="35360"/>
    <cellStyle name="Comma 10 4 8 2" xfId="35361"/>
    <cellStyle name="Comma 10 4 8 3" xfId="35362"/>
    <cellStyle name="Comma 10 4 9" xfId="35363"/>
    <cellStyle name="Comma 10 4 9 2" xfId="35364"/>
    <cellStyle name="Comma 10 4 9 3" xfId="35365"/>
    <cellStyle name="Comma 10 5" xfId="4402"/>
    <cellStyle name="Comma 10 5 10" xfId="35366"/>
    <cellStyle name="Comma 10 5 2" xfId="4403"/>
    <cellStyle name="Comma 10 5 2 2" xfId="4404"/>
    <cellStyle name="Comma 10 5 2 2 2" xfId="35367"/>
    <cellStyle name="Comma 10 5 2 2 2 2" xfId="35368"/>
    <cellStyle name="Comma 10 5 2 2 2 3" xfId="35369"/>
    <cellStyle name="Comma 10 5 2 2 3" xfId="35370"/>
    <cellStyle name="Comma 10 5 2 2 3 2" xfId="35371"/>
    <cellStyle name="Comma 10 5 2 2 3 3" xfId="35372"/>
    <cellStyle name="Comma 10 5 2 2 4" xfId="35373"/>
    <cellStyle name="Comma 10 5 2 2 4 2" xfId="35374"/>
    <cellStyle name="Comma 10 5 2 2 5" xfId="35375"/>
    <cellStyle name="Comma 10 5 2 2 6" xfId="35376"/>
    <cellStyle name="Comma 10 5 2 3" xfId="35377"/>
    <cellStyle name="Comma 10 5 2 3 2" xfId="35378"/>
    <cellStyle name="Comma 10 5 2 3 2 2" xfId="35379"/>
    <cellStyle name="Comma 10 5 2 3 2 3" xfId="35380"/>
    <cellStyle name="Comma 10 5 2 3 3" xfId="35381"/>
    <cellStyle name="Comma 10 5 2 3 3 2" xfId="35382"/>
    <cellStyle name="Comma 10 5 2 3 3 3" xfId="35383"/>
    <cellStyle name="Comma 10 5 2 3 4" xfId="35384"/>
    <cellStyle name="Comma 10 5 2 3 4 2" xfId="35385"/>
    <cellStyle name="Comma 10 5 2 3 5" xfId="35386"/>
    <cellStyle name="Comma 10 5 2 3 6" xfId="35387"/>
    <cellStyle name="Comma 10 5 2 4" xfId="35388"/>
    <cellStyle name="Comma 10 5 2 4 2" xfId="35389"/>
    <cellStyle name="Comma 10 5 2 4 2 2" xfId="35390"/>
    <cellStyle name="Comma 10 5 2 4 2 3" xfId="35391"/>
    <cellStyle name="Comma 10 5 2 4 3" xfId="35392"/>
    <cellStyle name="Comma 10 5 2 4 3 2" xfId="35393"/>
    <cellStyle name="Comma 10 5 2 4 4" xfId="35394"/>
    <cellStyle name="Comma 10 5 2 4 5" xfId="35395"/>
    <cellStyle name="Comma 10 5 2 5" xfId="35396"/>
    <cellStyle name="Comma 10 5 2 5 2" xfId="35397"/>
    <cellStyle name="Comma 10 5 2 5 3" xfId="35398"/>
    <cellStyle name="Comma 10 5 2 6" xfId="35399"/>
    <cellStyle name="Comma 10 5 2 6 2" xfId="35400"/>
    <cellStyle name="Comma 10 5 2 6 3" xfId="35401"/>
    <cellStyle name="Comma 10 5 2 7" xfId="35402"/>
    <cellStyle name="Comma 10 5 2 7 2" xfId="35403"/>
    <cellStyle name="Comma 10 5 2 8" xfId="35404"/>
    <cellStyle name="Comma 10 5 2 9" xfId="35405"/>
    <cellStyle name="Comma 10 5 3" xfId="4405"/>
    <cellStyle name="Comma 10 5 3 2" xfId="35406"/>
    <cellStyle name="Comma 10 5 3 2 2" xfId="35407"/>
    <cellStyle name="Comma 10 5 3 2 3" xfId="35408"/>
    <cellStyle name="Comma 10 5 3 3" xfId="35409"/>
    <cellStyle name="Comma 10 5 3 3 2" xfId="35410"/>
    <cellStyle name="Comma 10 5 3 3 3" xfId="35411"/>
    <cellStyle name="Comma 10 5 3 4" xfId="35412"/>
    <cellStyle name="Comma 10 5 3 4 2" xfId="35413"/>
    <cellStyle name="Comma 10 5 3 5" xfId="35414"/>
    <cellStyle name="Comma 10 5 3 6" xfId="35415"/>
    <cellStyle name="Comma 10 5 4" xfId="35416"/>
    <cellStyle name="Comma 10 5 4 2" xfId="35417"/>
    <cellStyle name="Comma 10 5 4 2 2" xfId="35418"/>
    <cellStyle name="Comma 10 5 4 2 3" xfId="35419"/>
    <cellStyle name="Comma 10 5 4 3" xfId="35420"/>
    <cellStyle name="Comma 10 5 4 3 2" xfId="35421"/>
    <cellStyle name="Comma 10 5 4 3 3" xfId="35422"/>
    <cellStyle name="Comma 10 5 4 4" xfId="35423"/>
    <cellStyle name="Comma 10 5 4 4 2" xfId="35424"/>
    <cellStyle name="Comma 10 5 4 5" xfId="35425"/>
    <cellStyle name="Comma 10 5 4 6" xfId="35426"/>
    <cellStyle name="Comma 10 5 5" xfId="35427"/>
    <cellStyle name="Comma 10 5 5 2" xfId="35428"/>
    <cellStyle name="Comma 10 5 5 2 2" xfId="35429"/>
    <cellStyle name="Comma 10 5 5 2 3" xfId="35430"/>
    <cellStyle name="Comma 10 5 5 3" xfId="35431"/>
    <cellStyle name="Comma 10 5 5 3 2" xfId="35432"/>
    <cellStyle name="Comma 10 5 5 4" xfId="35433"/>
    <cellStyle name="Comma 10 5 5 5" xfId="35434"/>
    <cellStyle name="Comma 10 5 6" xfId="35435"/>
    <cellStyle name="Comma 10 5 6 2" xfId="35436"/>
    <cellStyle name="Comma 10 5 6 3" xfId="35437"/>
    <cellStyle name="Comma 10 5 7" xfId="35438"/>
    <cellStyle name="Comma 10 5 7 2" xfId="35439"/>
    <cellStyle name="Comma 10 5 7 3" xfId="35440"/>
    <cellStyle name="Comma 10 5 8" xfId="35441"/>
    <cellStyle name="Comma 10 5 8 2" xfId="35442"/>
    <cellStyle name="Comma 10 5 9" xfId="35443"/>
    <cellStyle name="Comma 10 6" xfId="4406"/>
    <cellStyle name="Comma 10 6 2" xfId="4407"/>
    <cellStyle name="Comma 10 6 2 2" xfId="35444"/>
    <cellStyle name="Comma 10 6 2 2 2" xfId="35445"/>
    <cellStyle name="Comma 10 6 2 2 3" xfId="35446"/>
    <cellStyle name="Comma 10 6 2 3" xfId="35447"/>
    <cellStyle name="Comma 10 6 2 3 2" xfId="35448"/>
    <cellStyle name="Comma 10 6 2 3 3" xfId="35449"/>
    <cellStyle name="Comma 10 6 2 4" xfId="35450"/>
    <cellStyle name="Comma 10 6 2 4 2" xfId="35451"/>
    <cellStyle name="Comma 10 6 2 5" xfId="35452"/>
    <cellStyle name="Comma 10 6 2 6" xfId="35453"/>
    <cellStyle name="Comma 10 6 3" xfId="35454"/>
    <cellStyle name="Comma 10 6 3 2" xfId="35455"/>
    <cellStyle name="Comma 10 6 3 2 2" xfId="35456"/>
    <cellStyle name="Comma 10 6 3 2 3" xfId="35457"/>
    <cellStyle name="Comma 10 6 3 3" xfId="35458"/>
    <cellStyle name="Comma 10 6 3 3 2" xfId="35459"/>
    <cellStyle name="Comma 10 6 3 3 3" xfId="35460"/>
    <cellStyle name="Comma 10 6 3 4" xfId="35461"/>
    <cellStyle name="Comma 10 6 3 4 2" xfId="35462"/>
    <cellStyle name="Comma 10 6 3 5" xfId="35463"/>
    <cellStyle name="Comma 10 6 3 6" xfId="35464"/>
    <cellStyle name="Comma 10 6 4" xfId="35465"/>
    <cellStyle name="Comma 10 6 4 2" xfId="35466"/>
    <cellStyle name="Comma 10 6 4 2 2" xfId="35467"/>
    <cellStyle name="Comma 10 6 4 2 3" xfId="35468"/>
    <cellStyle name="Comma 10 6 4 3" xfId="35469"/>
    <cellStyle name="Comma 10 6 4 3 2" xfId="35470"/>
    <cellStyle name="Comma 10 6 4 4" xfId="35471"/>
    <cellStyle name="Comma 10 6 4 5" xfId="35472"/>
    <cellStyle name="Comma 10 6 5" xfId="35473"/>
    <cellStyle name="Comma 10 6 5 2" xfId="35474"/>
    <cellStyle name="Comma 10 6 5 3" xfId="35475"/>
    <cellStyle name="Comma 10 6 6" xfId="35476"/>
    <cellStyle name="Comma 10 6 6 2" xfId="35477"/>
    <cellStyle name="Comma 10 6 6 3" xfId="35478"/>
    <cellStyle name="Comma 10 6 7" xfId="35479"/>
    <cellStyle name="Comma 10 6 7 2" xfId="35480"/>
    <cellStyle name="Comma 10 6 8" xfId="35481"/>
    <cellStyle name="Comma 10 6 9" xfId="35482"/>
    <cellStyle name="Comma 10 7" xfId="4408"/>
    <cellStyle name="Comma 10 7 2" xfId="35483"/>
    <cellStyle name="Comma 10 7 2 2" xfId="35484"/>
    <cellStyle name="Comma 10 7 2 2 2" xfId="35485"/>
    <cellStyle name="Comma 10 7 2 2 3" xfId="35486"/>
    <cellStyle name="Comma 10 7 2 3" xfId="35487"/>
    <cellStyle name="Comma 10 7 2 3 2" xfId="35488"/>
    <cellStyle name="Comma 10 7 2 3 3" xfId="35489"/>
    <cellStyle name="Comma 10 7 2 4" xfId="35490"/>
    <cellStyle name="Comma 10 7 2 4 2" xfId="35491"/>
    <cellStyle name="Comma 10 7 2 5" xfId="35492"/>
    <cellStyle name="Comma 10 7 2 6" xfId="35493"/>
    <cellStyle name="Comma 10 7 3" xfId="35494"/>
    <cellStyle name="Comma 10 7 3 2" xfId="35495"/>
    <cellStyle name="Comma 10 7 3 2 2" xfId="35496"/>
    <cellStyle name="Comma 10 7 3 2 3" xfId="35497"/>
    <cellStyle name="Comma 10 7 3 3" xfId="35498"/>
    <cellStyle name="Comma 10 7 3 3 2" xfId="35499"/>
    <cellStyle name="Comma 10 7 3 3 3" xfId="35500"/>
    <cellStyle name="Comma 10 7 3 4" xfId="35501"/>
    <cellStyle name="Comma 10 7 3 4 2" xfId="35502"/>
    <cellStyle name="Comma 10 7 3 5" xfId="35503"/>
    <cellStyle name="Comma 10 7 3 6" xfId="35504"/>
    <cellStyle name="Comma 10 7 4" xfId="35505"/>
    <cellStyle name="Comma 10 7 4 2" xfId="35506"/>
    <cellStyle name="Comma 10 7 4 2 2" xfId="35507"/>
    <cellStyle name="Comma 10 7 4 2 3" xfId="35508"/>
    <cellStyle name="Comma 10 7 4 3" xfId="35509"/>
    <cellStyle name="Comma 10 7 4 3 2" xfId="35510"/>
    <cellStyle name="Comma 10 7 4 4" xfId="35511"/>
    <cellStyle name="Comma 10 7 4 5" xfId="35512"/>
    <cellStyle name="Comma 10 7 5" xfId="35513"/>
    <cellStyle name="Comma 10 7 5 2" xfId="35514"/>
    <cellStyle name="Comma 10 7 5 3" xfId="35515"/>
    <cellStyle name="Comma 10 7 6" xfId="35516"/>
    <cellStyle name="Comma 10 7 6 2" xfId="35517"/>
    <cellStyle name="Comma 10 7 6 3" xfId="35518"/>
    <cellStyle name="Comma 10 7 7" xfId="35519"/>
    <cellStyle name="Comma 10 7 7 2" xfId="35520"/>
    <cellStyle name="Comma 10 7 8" xfId="35521"/>
    <cellStyle name="Comma 10 7 9" xfId="35522"/>
    <cellStyle name="Comma 10 8" xfId="4409"/>
    <cellStyle name="Comma 10 8 2" xfId="35523"/>
    <cellStyle name="Comma 10 8 2 2" xfId="35524"/>
    <cellStyle name="Comma 10 8 2 3" xfId="35525"/>
    <cellStyle name="Comma 10 8 3" xfId="35526"/>
    <cellStyle name="Comma 10 8 3 2" xfId="35527"/>
    <cellStyle name="Comma 10 8 3 3" xfId="35528"/>
    <cellStyle name="Comma 10 8 4" xfId="35529"/>
    <cellStyle name="Comma 10 8 4 2" xfId="35530"/>
    <cellStyle name="Comma 10 8 5" xfId="35531"/>
    <cellStyle name="Comma 10 8 6" xfId="35532"/>
    <cellStyle name="Comma 10 9" xfId="4410"/>
    <cellStyle name="Comma 10 9 2" xfId="35533"/>
    <cellStyle name="Comma 10 9 2 2" xfId="35534"/>
    <cellStyle name="Comma 10 9 2 3" xfId="35535"/>
    <cellStyle name="Comma 10 9 3" xfId="35536"/>
    <cellStyle name="Comma 10 9 3 2" xfId="35537"/>
    <cellStyle name="Comma 10 9 3 3" xfId="35538"/>
    <cellStyle name="Comma 10 9 4" xfId="35539"/>
    <cellStyle name="Comma 10 9 4 2" xfId="35540"/>
    <cellStyle name="Comma 10 9 5" xfId="35541"/>
    <cellStyle name="Comma 10 9 6" xfId="35542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3"/>
    <cellStyle name="Comma 11 10 2 2" xfId="35544"/>
    <cellStyle name="Comma 11 10 2 3" xfId="35545"/>
    <cellStyle name="Comma 11 10 3" xfId="35546"/>
    <cellStyle name="Comma 11 10 3 2" xfId="35547"/>
    <cellStyle name="Comma 11 10 4" xfId="35548"/>
    <cellStyle name="Comma 11 10 5" xfId="35549"/>
    <cellStyle name="Comma 11 11" xfId="35550"/>
    <cellStyle name="Comma 11 11 2" xfId="35551"/>
    <cellStyle name="Comma 11 11 3" xfId="35552"/>
    <cellStyle name="Comma 11 12" xfId="35553"/>
    <cellStyle name="Comma 11 12 2" xfId="35554"/>
    <cellStyle name="Comma 11 12 3" xfId="35555"/>
    <cellStyle name="Comma 11 13" xfId="35556"/>
    <cellStyle name="Comma 11 13 2" xfId="35557"/>
    <cellStyle name="Comma 11 14" xfId="35558"/>
    <cellStyle name="Comma 11 15" xfId="35559"/>
    <cellStyle name="Comma 11 16" xfId="35560"/>
    <cellStyle name="Comma 11 2" xfId="4420"/>
    <cellStyle name="Comma 11 2 10" xfId="35561"/>
    <cellStyle name="Comma 11 2 10 2" xfId="35562"/>
    <cellStyle name="Comma 11 2 10 3" xfId="35563"/>
    <cellStyle name="Comma 11 2 11" xfId="35564"/>
    <cellStyle name="Comma 11 2 11 2" xfId="35565"/>
    <cellStyle name="Comma 11 2 11 3" xfId="35566"/>
    <cellStyle name="Comma 11 2 12" xfId="35567"/>
    <cellStyle name="Comma 11 2 12 2" xfId="35568"/>
    <cellStyle name="Comma 11 2 13" xfId="35569"/>
    <cellStyle name="Comma 11 2 14" xfId="35570"/>
    <cellStyle name="Comma 11 2 15" xfId="35571"/>
    <cellStyle name="Comma 11 2 2" xfId="4421"/>
    <cellStyle name="Comma 11 2 2 10" xfId="35572"/>
    <cellStyle name="Comma 11 2 2 10 2" xfId="35573"/>
    <cellStyle name="Comma 11 2 2 10 3" xfId="35574"/>
    <cellStyle name="Comma 11 2 2 11" xfId="35575"/>
    <cellStyle name="Comma 11 2 2 11 2" xfId="35576"/>
    <cellStyle name="Comma 11 2 2 12" xfId="35577"/>
    <cellStyle name="Comma 11 2 2 13" xfId="35578"/>
    <cellStyle name="Comma 11 2 2 14" xfId="35579"/>
    <cellStyle name="Comma 11 2 2 2" xfId="4422"/>
    <cellStyle name="Comma 11 2 2 2 10" xfId="35580"/>
    <cellStyle name="Comma 11 2 2 2 10 2" xfId="35581"/>
    <cellStyle name="Comma 11 2 2 2 11" xfId="35582"/>
    <cellStyle name="Comma 11 2 2 2 12" xfId="35583"/>
    <cellStyle name="Comma 11 2 2 2 13" xfId="35584"/>
    <cellStyle name="Comma 11 2 2 2 2" xfId="4423"/>
    <cellStyle name="Comma 11 2 2 2 2 10" xfId="35585"/>
    <cellStyle name="Comma 11 2 2 2 2 2" xfId="35586"/>
    <cellStyle name="Comma 11 2 2 2 2 2 2" xfId="35587"/>
    <cellStyle name="Comma 11 2 2 2 2 2 2 2" xfId="35588"/>
    <cellStyle name="Comma 11 2 2 2 2 2 2 2 2" xfId="35589"/>
    <cellStyle name="Comma 11 2 2 2 2 2 2 2 3" xfId="35590"/>
    <cellStyle name="Comma 11 2 2 2 2 2 2 3" xfId="35591"/>
    <cellStyle name="Comma 11 2 2 2 2 2 2 3 2" xfId="35592"/>
    <cellStyle name="Comma 11 2 2 2 2 2 2 3 3" xfId="35593"/>
    <cellStyle name="Comma 11 2 2 2 2 2 2 4" xfId="35594"/>
    <cellStyle name="Comma 11 2 2 2 2 2 2 4 2" xfId="35595"/>
    <cellStyle name="Comma 11 2 2 2 2 2 2 5" xfId="35596"/>
    <cellStyle name="Comma 11 2 2 2 2 2 2 6" xfId="35597"/>
    <cellStyle name="Comma 11 2 2 2 2 2 3" xfId="35598"/>
    <cellStyle name="Comma 11 2 2 2 2 2 3 2" xfId="35599"/>
    <cellStyle name="Comma 11 2 2 2 2 2 3 2 2" xfId="35600"/>
    <cellStyle name="Comma 11 2 2 2 2 2 3 2 3" xfId="35601"/>
    <cellStyle name="Comma 11 2 2 2 2 2 3 3" xfId="35602"/>
    <cellStyle name="Comma 11 2 2 2 2 2 3 3 2" xfId="35603"/>
    <cellStyle name="Comma 11 2 2 2 2 2 3 3 3" xfId="35604"/>
    <cellStyle name="Comma 11 2 2 2 2 2 3 4" xfId="35605"/>
    <cellStyle name="Comma 11 2 2 2 2 2 3 4 2" xfId="35606"/>
    <cellStyle name="Comma 11 2 2 2 2 2 3 5" xfId="35607"/>
    <cellStyle name="Comma 11 2 2 2 2 2 3 6" xfId="35608"/>
    <cellStyle name="Comma 11 2 2 2 2 2 4" xfId="35609"/>
    <cellStyle name="Comma 11 2 2 2 2 2 4 2" xfId="35610"/>
    <cellStyle name="Comma 11 2 2 2 2 2 4 2 2" xfId="35611"/>
    <cellStyle name="Comma 11 2 2 2 2 2 4 2 3" xfId="35612"/>
    <cellStyle name="Comma 11 2 2 2 2 2 4 3" xfId="35613"/>
    <cellStyle name="Comma 11 2 2 2 2 2 4 3 2" xfId="35614"/>
    <cellStyle name="Comma 11 2 2 2 2 2 4 4" xfId="35615"/>
    <cellStyle name="Comma 11 2 2 2 2 2 4 5" xfId="35616"/>
    <cellStyle name="Comma 11 2 2 2 2 2 5" xfId="35617"/>
    <cellStyle name="Comma 11 2 2 2 2 2 5 2" xfId="35618"/>
    <cellStyle name="Comma 11 2 2 2 2 2 5 3" xfId="35619"/>
    <cellStyle name="Comma 11 2 2 2 2 2 6" xfId="35620"/>
    <cellStyle name="Comma 11 2 2 2 2 2 6 2" xfId="35621"/>
    <cellStyle name="Comma 11 2 2 2 2 2 6 3" xfId="35622"/>
    <cellStyle name="Comma 11 2 2 2 2 2 7" xfId="35623"/>
    <cellStyle name="Comma 11 2 2 2 2 2 7 2" xfId="35624"/>
    <cellStyle name="Comma 11 2 2 2 2 2 8" xfId="35625"/>
    <cellStyle name="Comma 11 2 2 2 2 2 9" xfId="35626"/>
    <cellStyle name="Comma 11 2 2 2 2 3" xfId="35627"/>
    <cellStyle name="Comma 11 2 2 2 2 3 2" xfId="35628"/>
    <cellStyle name="Comma 11 2 2 2 2 3 2 2" xfId="35629"/>
    <cellStyle name="Comma 11 2 2 2 2 3 2 3" xfId="35630"/>
    <cellStyle name="Comma 11 2 2 2 2 3 3" xfId="35631"/>
    <cellStyle name="Comma 11 2 2 2 2 3 3 2" xfId="35632"/>
    <cellStyle name="Comma 11 2 2 2 2 3 3 3" xfId="35633"/>
    <cellStyle name="Comma 11 2 2 2 2 3 4" xfId="35634"/>
    <cellStyle name="Comma 11 2 2 2 2 3 4 2" xfId="35635"/>
    <cellStyle name="Comma 11 2 2 2 2 3 5" xfId="35636"/>
    <cellStyle name="Comma 11 2 2 2 2 3 6" xfId="35637"/>
    <cellStyle name="Comma 11 2 2 2 2 4" xfId="35638"/>
    <cellStyle name="Comma 11 2 2 2 2 4 2" xfId="35639"/>
    <cellStyle name="Comma 11 2 2 2 2 4 2 2" xfId="35640"/>
    <cellStyle name="Comma 11 2 2 2 2 4 2 3" xfId="35641"/>
    <cellStyle name="Comma 11 2 2 2 2 4 3" xfId="35642"/>
    <cellStyle name="Comma 11 2 2 2 2 4 3 2" xfId="35643"/>
    <cellStyle name="Comma 11 2 2 2 2 4 3 3" xfId="35644"/>
    <cellStyle name="Comma 11 2 2 2 2 4 4" xfId="35645"/>
    <cellStyle name="Comma 11 2 2 2 2 4 4 2" xfId="35646"/>
    <cellStyle name="Comma 11 2 2 2 2 4 5" xfId="35647"/>
    <cellStyle name="Comma 11 2 2 2 2 4 6" xfId="35648"/>
    <cellStyle name="Comma 11 2 2 2 2 5" xfId="35649"/>
    <cellStyle name="Comma 11 2 2 2 2 5 2" xfId="35650"/>
    <cellStyle name="Comma 11 2 2 2 2 5 2 2" xfId="35651"/>
    <cellStyle name="Comma 11 2 2 2 2 5 2 3" xfId="35652"/>
    <cellStyle name="Comma 11 2 2 2 2 5 3" xfId="35653"/>
    <cellStyle name="Comma 11 2 2 2 2 5 3 2" xfId="35654"/>
    <cellStyle name="Comma 11 2 2 2 2 5 4" xfId="35655"/>
    <cellStyle name="Comma 11 2 2 2 2 5 5" xfId="35656"/>
    <cellStyle name="Comma 11 2 2 2 2 6" xfId="35657"/>
    <cellStyle name="Comma 11 2 2 2 2 6 2" xfId="35658"/>
    <cellStyle name="Comma 11 2 2 2 2 6 3" xfId="35659"/>
    <cellStyle name="Comma 11 2 2 2 2 7" xfId="35660"/>
    <cellStyle name="Comma 11 2 2 2 2 7 2" xfId="35661"/>
    <cellStyle name="Comma 11 2 2 2 2 7 3" xfId="35662"/>
    <cellStyle name="Comma 11 2 2 2 2 8" xfId="35663"/>
    <cellStyle name="Comma 11 2 2 2 2 8 2" xfId="35664"/>
    <cellStyle name="Comma 11 2 2 2 2 9" xfId="35665"/>
    <cellStyle name="Comma 11 2 2 2 3" xfId="4424"/>
    <cellStyle name="Comma 11 2 2 2 3 2" xfId="35666"/>
    <cellStyle name="Comma 11 2 2 2 3 2 2" xfId="35667"/>
    <cellStyle name="Comma 11 2 2 2 3 2 2 2" xfId="35668"/>
    <cellStyle name="Comma 11 2 2 2 3 2 2 3" xfId="35669"/>
    <cellStyle name="Comma 11 2 2 2 3 2 3" xfId="35670"/>
    <cellStyle name="Comma 11 2 2 2 3 2 3 2" xfId="35671"/>
    <cellStyle name="Comma 11 2 2 2 3 2 3 3" xfId="35672"/>
    <cellStyle name="Comma 11 2 2 2 3 2 4" xfId="35673"/>
    <cellStyle name="Comma 11 2 2 2 3 2 4 2" xfId="35674"/>
    <cellStyle name="Comma 11 2 2 2 3 2 5" xfId="35675"/>
    <cellStyle name="Comma 11 2 2 2 3 2 6" xfId="35676"/>
    <cellStyle name="Comma 11 2 2 2 3 3" xfId="35677"/>
    <cellStyle name="Comma 11 2 2 2 3 3 2" xfId="35678"/>
    <cellStyle name="Comma 11 2 2 2 3 3 2 2" xfId="35679"/>
    <cellStyle name="Comma 11 2 2 2 3 3 2 3" xfId="35680"/>
    <cellStyle name="Comma 11 2 2 2 3 3 3" xfId="35681"/>
    <cellStyle name="Comma 11 2 2 2 3 3 3 2" xfId="35682"/>
    <cellStyle name="Comma 11 2 2 2 3 3 3 3" xfId="35683"/>
    <cellStyle name="Comma 11 2 2 2 3 3 4" xfId="35684"/>
    <cellStyle name="Comma 11 2 2 2 3 3 4 2" xfId="35685"/>
    <cellStyle name="Comma 11 2 2 2 3 3 5" xfId="35686"/>
    <cellStyle name="Comma 11 2 2 2 3 3 6" xfId="35687"/>
    <cellStyle name="Comma 11 2 2 2 3 4" xfId="35688"/>
    <cellStyle name="Comma 11 2 2 2 3 4 2" xfId="35689"/>
    <cellStyle name="Comma 11 2 2 2 3 4 2 2" xfId="35690"/>
    <cellStyle name="Comma 11 2 2 2 3 4 2 3" xfId="35691"/>
    <cellStyle name="Comma 11 2 2 2 3 4 3" xfId="35692"/>
    <cellStyle name="Comma 11 2 2 2 3 4 3 2" xfId="35693"/>
    <cellStyle name="Comma 11 2 2 2 3 4 4" xfId="35694"/>
    <cellStyle name="Comma 11 2 2 2 3 4 5" xfId="35695"/>
    <cellStyle name="Comma 11 2 2 2 3 5" xfId="35696"/>
    <cellStyle name="Comma 11 2 2 2 3 5 2" xfId="35697"/>
    <cellStyle name="Comma 11 2 2 2 3 5 3" xfId="35698"/>
    <cellStyle name="Comma 11 2 2 2 3 6" xfId="35699"/>
    <cellStyle name="Comma 11 2 2 2 3 6 2" xfId="35700"/>
    <cellStyle name="Comma 11 2 2 2 3 6 3" xfId="35701"/>
    <cellStyle name="Comma 11 2 2 2 3 7" xfId="35702"/>
    <cellStyle name="Comma 11 2 2 2 3 7 2" xfId="35703"/>
    <cellStyle name="Comma 11 2 2 2 3 8" xfId="35704"/>
    <cellStyle name="Comma 11 2 2 2 3 9" xfId="35705"/>
    <cellStyle name="Comma 11 2 2 2 4" xfId="35706"/>
    <cellStyle name="Comma 11 2 2 2 4 2" xfId="35707"/>
    <cellStyle name="Comma 11 2 2 2 4 2 2" xfId="35708"/>
    <cellStyle name="Comma 11 2 2 2 4 2 2 2" xfId="35709"/>
    <cellStyle name="Comma 11 2 2 2 4 2 2 3" xfId="35710"/>
    <cellStyle name="Comma 11 2 2 2 4 2 3" xfId="35711"/>
    <cellStyle name="Comma 11 2 2 2 4 2 3 2" xfId="35712"/>
    <cellStyle name="Comma 11 2 2 2 4 2 3 3" xfId="35713"/>
    <cellStyle name="Comma 11 2 2 2 4 2 4" xfId="35714"/>
    <cellStyle name="Comma 11 2 2 2 4 2 4 2" xfId="35715"/>
    <cellStyle name="Comma 11 2 2 2 4 2 5" xfId="35716"/>
    <cellStyle name="Comma 11 2 2 2 4 2 6" xfId="35717"/>
    <cellStyle name="Comma 11 2 2 2 4 3" xfId="35718"/>
    <cellStyle name="Comma 11 2 2 2 4 3 2" xfId="35719"/>
    <cellStyle name="Comma 11 2 2 2 4 3 2 2" xfId="35720"/>
    <cellStyle name="Comma 11 2 2 2 4 3 2 3" xfId="35721"/>
    <cellStyle name="Comma 11 2 2 2 4 3 3" xfId="35722"/>
    <cellStyle name="Comma 11 2 2 2 4 3 3 2" xfId="35723"/>
    <cellStyle name="Comma 11 2 2 2 4 3 3 3" xfId="35724"/>
    <cellStyle name="Comma 11 2 2 2 4 3 4" xfId="35725"/>
    <cellStyle name="Comma 11 2 2 2 4 3 4 2" xfId="35726"/>
    <cellStyle name="Comma 11 2 2 2 4 3 5" xfId="35727"/>
    <cellStyle name="Comma 11 2 2 2 4 3 6" xfId="35728"/>
    <cellStyle name="Comma 11 2 2 2 4 4" xfId="35729"/>
    <cellStyle name="Comma 11 2 2 2 4 4 2" xfId="35730"/>
    <cellStyle name="Comma 11 2 2 2 4 4 2 2" xfId="35731"/>
    <cellStyle name="Comma 11 2 2 2 4 4 2 3" xfId="35732"/>
    <cellStyle name="Comma 11 2 2 2 4 4 3" xfId="35733"/>
    <cellStyle name="Comma 11 2 2 2 4 4 3 2" xfId="35734"/>
    <cellStyle name="Comma 11 2 2 2 4 4 4" xfId="35735"/>
    <cellStyle name="Comma 11 2 2 2 4 4 5" xfId="35736"/>
    <cellStyle name="Comma 11 2 2 2 4 5" xfId="35737"/>
    <cellStyle name="Comma 11 2 2 2 4 5 2" xfId="35738"/>
    <cellStyle name="Comma 11 2 2 2 4 5 3" xfId="35739"/>
    <cellStyle name="Comma 11 2 2 2 4 6" xfId="35740"/>
    <cellStyle name="Comma 11 2 2 2 4 6 2" xfId="35741"/>
    <cellStyle name="Comma 11 2 2 2 4 6 3" xfId="35742"/>
    <cellStyle name="Comma 11 2 2 2 4 7" xfId="35743"/>
    <cellStyle name="Comma 11 2 2 2 4 7 2" xfId="35744"/>
    <cellStyle name="Comma 11 2 2 2 4 8" xfId="35745"/>
    <cellStyle name="Comma 11 2 2 2 4 9" xfId="35746"/>
    <cellStyle name="Comma 11 2 2 2 5" xfId="35747"/>
    <cellStyle name="Comma 11 2 2 2 5 2" xfId="35748"/>
    <cellStyle name="Comma 11 2 2 2 5 2 2" xfId="35749"/>
    <cellStyle name="Comma 11 2 2 2 5 2 3" xfId="35750"/>
    <cellStyle name="Comma 11 2 2 2 5 3" xfId="35751"/>
    <cellStyle name="Comma 11 2 2 2 5 3 2" xfId="35752"/>
    <cellStyle name="Comma 11 2 2 2 5 3 3" xfId="35753"/>
    <cellStyle name="Comma 11 2 2 2 5 4" xfId="35754"/>
    <cellStyle name="Comma 11 2 2 2 5 4 2" xfId="35755"/>
    <cellStyle name="Comma 11 2 2 2 5 5" xfId="35756"/>
    <cellStyle name="Comma 11 2 2 2 5 6" xfId="35757"/>
    <cellStyle name="Comma 11 2 2 2 6" xfId="35758"/>
    <cellStyle name="Comma 11 2 2 2 6 2" xfId="35759"/>
    <cellStyle name="Comma 11 2 2 2 6 2 2" xfId="35760"/>
    <cellStyle name="Comma 11 2 2 2 6 2 3" xfId="35761"/>
    <cellStyle name="Comma 11 2 2 2 6 3" xfId="35762"/>
    <cellStyle name="Comma 11 2 2 2 6 3 2" xfId="35763"/>
    <cellStyle name="Comma 11 2 2 2 6 3 3" xfId="35764"/>
    <cellStyle name="Comma 11 2 2 2 6 4" xfId="35765"/>
    <cellStyle name="Comma 11 2 2 2 6 4 2" xfId="35766"/>
    <cellStyle name="Comma 11 2 2 2 6 5" xfId="35767"/>
    <cellStyle name="Comma 11 2 2 2 6 6" xfId="35768"/>
    <cellStyle name="Comma 11 2 2 2 7" xfId="35769"/>
    <cellStyle name="Comma 11 2 2 2 7 2" xfId="35770"/>
    <cellStyle name="Comma 11 2 2 2 7 2 2" xfId="35771"/>
    <cellStyle name="Comma 11 2 2 2 7 2 3" xfId="35772"/>
    <cellStyle name="Comma 11 2 2 2 7 3" xfId="35773"/>
    <cellStyle name="Comma 11 2 2 2 7 3 2" xfId="35774"/>
    <cellStyle name="Comma 11 2 2 2 7 4" xfId="35775"/>
    <cellStyle name="Comma 11 2 2 2 7 5" xfId="35776"/>
    <cellStyle name="Comma 11 2 2 2 8" xfId="35777"/>
    <cellStyle name="Comma 11 2 2 2 8 2" xfId="35778"/>
    <cellStyle name="Comma 11 2 2 2 8 3" xfId="35779"/>
    <cellStyle name="Comma 11 2 2 2 9" xfId="35780"/>
    <cellStyle name="Comma 11 2 2 2 9 2" xfId="35781"/>
    <cellStyle name="Comma 11 2 2 2 9 3" xfId="35782"/>
    <cellStyle name="Comma 11 2 2 3" xfId="4425"/>
    <cellStyle name="Comma 11 2 2 3 10" xfId="35783"/>
    <cellStyle name="Comma 11 2 2 3 11" xfId="35784"/>
    <cellStyle name="Comma 11 2 2 3 2" xfId="4426"/>
    <cellStyle name="Comma 11 2 2 3 2 2" xfId="35785"/>
    <cellStyle name="Comma 11 2 2 3 2 2 2" xfId="35786"/>
    <cellStyle name="Comma 11 2 2 3 2 2 2 2" xfId="35787"/>
    <cellStyle name="Comma 11 2 2 3 2 2 2 3" xfId="35788"/>
    <cellStyle name="Comma 11 2 2 3 2 2 3" xfId="35789"/>
    <cellStyle name="Comma 11 2 2 3 2 2 3 2" xfId="35790"/>
    <cellStyle name="Comma 11 2 2 3 2 2 3 3" xfId="35791"/>
    <cellStyle name="Comma 11 2 2 3 2 2 4" xfId="35792"/>
    <cellStyle name="Comma 11 2 2 3 2 2 4 2" xfId="35793"/>
    <cellStyle name="Comma 11 2 2 3 2 2 5" xfId="35794"/>
    <cellStyle name="Comma 11 2 2 3 2 2 6" xfId="35795"/>
    <cellStyle name="Comma 11 2 2 3 2 3" xfId="35796"/>
    <cellStyle name="Comma 11 2 2 3 2 3 2" xfId="35797"/>
    <cellStyle name="Comma 11 2 2 3 2 3 2 2" xfId="35798"/>
    <cellStyle name="Comma 11 2 2 3 2 3 2 3" xfId="35799"/>
    <cellStyle name="Comma 11 2 2 3 2 3 3" xfId="35800"/>
    <cellStyle name="Comma 11 2 2 3 2 3 3 2" xfId="35801"/>
    <cellStyle name="Comma 11 2 2 3 2 3 3 3" xfId="35802"/>
    <cellStyle name="Comma 11 2 2 3 2 3 4" xfId="35803"/>
    <cellStyle name="Comma 11 2 2 3 2 3 4 2" xfId="35804"/>
    <cellStyle name="Comma 11 2 2 3 2 3 5" xfId="35805"/>
    <cellStyle name="Comma 11 2 2 3 2 3 6" xfId="35806"/>
    <cellStyle name="Comma 11 2 2 3 2 4" xfId="35807"/>
    <cellStyle name="Comma 11 2 2 3 2 4 2" xfId="35808"/>
    <cellStyle name="Comma 11 2 2 3 2 4 2 2" xfId="35809"/>
    <cellStyle name="Comma 11 2 2 3 2 4 2 3" xfId="35810"/>
    <cellStyle name="Comma 11 2 2 3 2 4 3" xfId="35811"/>
    <cellStyle name="Comma 11 2 2 3 2 4 3 2" xfId="35812"/>
    <cellStyle name="Comma 11 2 2 3 2 4 4" xfId="35813"/>
    <cellStyle name="Comma 11 2 2 3 2 4 5" xfId="35814"/>
    <cellStyle name="Comma 11 2 2 3 2 5" xfId="35815"/>
    <cellStyle name="Comma 11 2 2 3 2 5 2" xfId="35816"/>
    <cellStyle name="Comma 11 2 2 3 2 5 3" xfId="35817"/>
    <cellStyle name="Comma 11 2 2 3 2 6" xfId="35818"/>
    <cellStyle name="Comma 11 2 2 3 2 6 2" xfId="35819"/>
    <cellStyle name="Comma 11 2 2 3 2 6 3" xfId="35820"/>
    <cellStyle name="Comma 11 2 2 3 2 7" xfId="35821"/>
    <cellStyle name="Comma 11 2 2 3 2 7 2" xfId="35822"/>
    <cellStyle name="Comma 11 2 2 3 2 8" xfId="35823"/>
    <cellStyle name="Comma 11 2 2 3 2 9" xfId="35824"/>
    <cellStyle name="Comma 11 2 2 3 3" xfId="35825"/>
    <cellStyle name="Comma 11 2 2 3 3 2" xfId="35826"/>
    <cellStyle name="Comma 11 2 2 3 3 2 2" xfId="35827"/>
    <cellStyle name="Comma 11 2 2 3 3 2 3" xfId="35828"/>
    <cellStyle name="Comma 11 2 2 3 3 3" xfId="35829"/>
    <cellStyle name="Comma 11 2 2 3 3 3 2" xfId="35830"/>
    <cellStyle name="Comma 11 2 2 3 3 3 3" xfId="35831"/>
    <cellStyle name="Comma 11 2 2 3 3 4" xfId="35832"/>
    <cellStyle name="Comma 11 2 2 3 3 4 2" xfId="35833"/>
    <cellStyle name="Comma 11 2 2 3 3 5" xfId="35834"/>
    <cellStyle name="Comma 11 2 2 3 3 6" xfId="35835"/>
    <cellStyle name="Comma 11 2 2 3 4" xfId="35836"/>
    <cellStyle name="Comma 11 2 2 3 4 2" xfId="35837"/>
    <cellStyle name="Comma 11 2 2 3 4 2 2" xfId="35838"/>
    <cellStyle name="Comma 11 2 2 3 4 2 3" xfId="35839"/>
    <cellStyle name="Comma 11 2 2 3 4 3" xfId="35840"/>
    <cellStyle name="Comma 11 2 2 3 4 3 2" xfId="35841"/>
    <cellStyle name="Comma 11 2 2 3 4 3 3" xfId="35842"/>
    <cellStyle name="Comma 11 2 2 3 4 4" xfId="35843"/>
    <cellStyle name="Comma 11 2 2 3 4 4 2" xfId="35844"/>
    <cellStyle name="Comma 11 2 2 3 4 5" xfId="35845"/>
    <cellStyle name="Comma 11 2 2 3 4 6" xfId="35846"/>
    <cellStyle name="Comma 11 2 2 3 5" xfId="35847"/>
    <cellStyle name="Comma 11 2 2 3 5 2" xfId="35848"/>
    <cellStyle name="Comma 11 2 2 3 5 2 2" xfId="35849"/>
    <cellStyle name="Comma 11 2 2 3 5 2 3" xfId="35850"/>
    <cellStyle name="Comma 11 2 2 3 5 3" xfId="35851"/>
    <cellStyle name="Comma 11 2 2 3 5 3 2" xfId="35852"/>
    <cellStyle name="Comma 11 2 2 3 5 4" xfId="35853"/>
    <cellStyle name="Comma 11 2 2 3 5 5" xfId="35854"/>
    <cellStyle name="Comma 11 2 2 3 6" xfId="35855"/>
    <cellStyle name="Comma 11 2 2 3 6 2" xfId="35856"/>
    <cellStyle name="Comma 11 2 2 3 6 3" xfId="35857"/>
    <cellStyle name="Comma 11 2 2 3 7" xfId="35858"/>
    <cellStyle name="Comma 11 2 2 3 7 2" xfId="35859"/>
    <cellStyle name="Comma 11 2 2 3 7 3" xfId="35860"/>
    <cellStyle name="Comma 11 2 2 3 8" xfId="35861"/>
    <cellStyle name="Comma 11 2 2 3 8 2" xfId="35862"/>
    <cellStyle name="Comma 11 2 2 3 9" xfId="35863"/>
    <cellStyle name="Comma 11 2 2 4" xfId="4427"/>
    <cellStyle name="Comma 11 2 2 4 2" xfId="35864"/>
    <cellStyle name="Comma 11 2 2 4 2 2" xfId="35865"/>
    <cellStyle name="Comma 11 2 2 4 2 2 2" xfId="35866"/>
    <cellStyle name="Comma 11 2 2 4 2 2 3" xfId="35867"/>
    <cellStyle name="Comma 11 2 2 4 2 3" xfId="35868"/>
    <cellStyle name="Comma 11 2 2 4 2 3 2" xfId="35869"/>
    <cellStyle name="Comma 11 2 2 4 2 3 3" xfId="35870"/>
    <cellStyle name="Comma 11 2 2 4 2 4" xfId="35871"/>
    <cellStyle name="Comma 11 2 2 4 2 4 2" xfId="35872"/>
    <cellStyle name="Comma 11 2 2 4 2 5" xfId="35873"/>
    <cellStyle name="Comma 11 2 2 4 2 6" xfId="35874"/>
    <cellStyle name="Comma 11 2 2 4 3" xfId="35875"/>
    <cellStyle name="Comma 11 2 2 4 3 2" xfId="35876"/>
    <cellStyle name="Comma 11 2 2 4 3 2 2" xfId="35877"/>
    <cellStyle name="Comma 11 2 2 4 3 2 3" xfId="35878"/>
    <cellStyle name="Comma 11 2 2 4 3 3" xfId="35879"/>
    <cellStyle name="Comma 11 2 2 4 3 3 2" xfId="35880"/>
    <cellStyle name="Comma 11 2 2 4 3 3 3" xfId="35881"/>
    <cellStyle name="Comma 11 2 2 4 3 4" xfId="35882"/>
    <cellStyle name="Comma 11 2 2 4 3 4 2" xfId="35883"/>
    <cellStyle name="Comma 11 2 2 4 3 5" xfId="35884"/>
    <cellStyle name="Comma 11 2 2 4 3 6" xfId="35885"/>
    <cellStyle name="Comma 11 2 2 4 4" xfId="35886"/>
    <cellStyle name="Comma 11 2 2 4 4 2" xfId="35887"/>
    <cellStyle name="Comma 11 2 2 4 4 2 2" xfId="35888"/>
    <cellStyle name="Comma 11 2 2 4 4 2 3" xfId="35889"/>
    <cellStyle name="Comma 11 2 2 4 4 3" xfId="35890"/>
    <cellStyle name="Comma 11 2 2 4 4 3 2" xfId="35891"/>
    <cellStyle name="Comma 11 2 2 4 4 4" xfId="35892"/>
    <cellStyle name="Comma 11 2 2 4 4 5" xfId="35893"/>
    <cellStyle name="Comma 11 2 2 4 5" xfId="35894"/>
    <cellStyle name="Comma 11 2 2 4 5 2" xfId="35895"/>
    <cellStyle name="Comma 11 2 2 4 5 3" xfId="35896"/>
    <cellStyle name="Comma 11 2 2 4 6" xfId="35897"/>
    <cellStyle name="Comma 11 2 2 4 6 2" xfId="35898"/>
    <cellStyle name="Comma 11 2 2 4 6 3" xfId="35899"/>
    <cellStyle name="Comma 11 2 2 4 7" xfId="35900"/>
    <cellStyle name="Comma 11 2 2 4 7 2" xfId="35901"/>
    <cellStyle name="Comma 11 2 2 4 8" xfId="35902"/>
    <cellStyle name="Comma 11 2 2 4 9" xfId="35903"/>
    <cellStyle name="Comma 11 2 2 5" xfId="4428"/>
    <cellStyle name="Comma 11 2 2 5 2" xfId="35904"/>
    <cellStyle name="Comma 11 2 2 5 2 2" xfId="35905"/>
    <cellStyle name="Comma 11 2 2 5 2 2 2" xfId="35906"/>
    <cellStyle name="Comma 11 2 2 5 2 2 3" xfId="35907"/>
    <cellStyle name="Comma 11 2 2 5 2 3" xfId="35908"/>
    <cellStyle name="Comma 11 2 2 5 2 3 2" xfId="35909"/>
    <cellStyle name="Comma 11 2 2 5 2 3 3" xfId="35910"/>
    <cellStyle name="Comma 11 2 2 5 2 4" xfId="35911"/>
    <cellStyle name="Comma 11 2 2 5 2 4 2" xfId="35912"/>
    <cellStyle name="Comma 11 2 2 5 2 5" xfId="35913"/>
    <cellStyle name="Comma 11 2 2 5 2 6" xfId="35914"/>
    <cellStyle name="Comma 11 2 2 5 3" xfId="35915"/>
    <cellStyle name="Comma 11 2 2 5 3 2" xfId="35916"/>
    <cellStyle name="Comma 11 2 2 5 3 2 2" xfId="35917"/>
    <cellStyle name="Comma 11 2 2 5 3 2 3" xfId="35918"/>
    <cellStyle name="Comma 11 2 2 5 3 3" xfId="35919"/>
    <cellStyle name="Comma 11 2 2 5 3 3 2" xfId="35920"/>
    <cellStyle name="Comma 11 2 2 5 3 3 3" xfId="35921"/>
    <cellStyle name="Comma 11 2 2 5 3 4" xfId="35922"/>
    <cellStyle name="Comma 11 2 2 5 3 4 2" xfId="35923"/>
    <cellStyle name="Comma 11 2 2 5 3 5" xfId="35924"/>
    <cellStyle name="Comma 11 2 2 5 3 6" xfId="35925"/>
    <cellStyle name="Comma 11 2 2 5 4" xfId="35926"/>
    <cellStyle name="Comma 11 2 2 5 4 2" xfId="35927"/>
    <cellStyle name="Comma 11 2 2 5 4 2 2" xfId="35928"/>
    <cellStyle name="Comma 11 2 2 5 4 2 3" xfId="35929"/>
    <cellStyle name="Comma 11 2 2 5 4 3" xfId="35930"/>
    <cellStyle name="Comma 11 2 2 5 4 3 2" xfId="35931"/>
    <cellStyle name="Comma 11 2 2 5 4 4" xfId="35932"/>
    <cellStyle name="Comma 11 2 2 5 4 5" xfId="35933"/>
    <cellStyle name="Comma 11 2 2 5 5" xfId="35934"/>
    <cellStyle name="Comma 11 2 2 5 5 2" xfId="35935"/>
    <cellStyle name="Comma 11 2 2 5 5 3" xfId="35936"/>
    <cellStyle name="Comma 11 2 2 5 6" xfId="35937"/>
    <cellStyle name="Comma 11 2 2 5 6 2" xfId="35938"/>
    <cellStyle name="Comma 11 2 2 5 6 3" xfId="35939"/>
    <cellStyle name="Comma 11 2 2 5 7" xfId="35940"/>
    <cellStyle name="Comma 11 2 2 5 7 2" xfId="35941"/>
    <cellStyle name="Comma 11 2 2 5 8" xfId="35942"/>
    <cellStyle name="Comma 11 2 2 5 9" xfId="35943"/>
    <cellStyle name="Comma 11 2 2 6" xfId="35944"/>
    <cellStyle name="Comma 11 2 2 6 2" xfId="35945"/>
    <cellStyle name="Comma 11 2 2 6 2 2" xfId="35946"/>
    <cellStyle name="Comma 11 2 2 6 2 3" xfId="35947"/>
    <cellStyle name="Comma 11 2 2 6 3" xfId="35948"/>
    <cellStyle name="Comma 11 2 2 6 3 2" xfId="35949"/>
    <cellStyle name="Comma 11 2 2 6 3 3" xfId="35950"/>
    <cellStyle name="Comma 11 2 2 6 4" xfId="35951"/>
    <cellStyle name="Comma 11 2 2 6 4 2" xfId="35952"/>
    <cellStyle name="Comma 11 2 2 6 5" xfId="35953"/>
    <cellStyle name="Comma 11 2 2 6 6" xfId="35954"/>
    <cellStyle name="Comma 11 2 2 7" xfId="35955"/>
    <cellStyle name="Comma 11 2 2 7 2" xfId="35956"/>
    <cellStyle name="Comma 11 2 2 7 2 2" xfId="35957"/>
    <cellStyle name="Comma 11 2 2 7 2 3" xfId="35958"/>
    <cellStyle name="Comma 11 2 2 7 3" xfId="35959"/>
    <cellStyle name="Comma 11 2 2 7 3 2" xfId="35960"/>
    <cellStyle name="Comma 11 2 2 7 3 3" xfId="35961"/>
    <cellStyle name="Comma 11 2 2 7 4" xfId="35962"/>
    <cellStyle name="Comma 11 2 2 7 4 2" xfId="35963"/>
    <cellStyle name="Comma 11 2 2 7 5" xfId="35964"/>
    <cellStyle name="Comma 11 2 2 7 6" xfId="35965"/>
    <cellStyle name="Comma 11 2 2 8" xfId="35966"/>
    <cellStyle name="Comma 11 2 2 8 2" xfId="35967"/>
    <cellStyle name="Comma 11 2 2 8 2 2" xfId="35968"/>
    <cellStyle name="Comma 11 2 2 8 2 3" xfId="35969"/>
    <cellStyle name="Comma 11 2 2 8 3" xfId="35970"/>
    <cellStyle name="Comma 11 2 2 8 3 2" xfId="35971"/>
    <cellStyle name="Comma 11 2 2 8 4" xfId="35972"/>
    <cellStyle name="Comma 11 2 2 8 5" xfId="35973"/>
    <cellStyle name="Comma 11 2 2 9" xfId="35974"/>
    <cellStyle name="Comma 11 2 2 9 2" xfId="35975"/>
    <cellStyle name="Comma 11 2 2 9 3" xfId="35976"/>
    <cellStyle name="Comma 11 2 3" xfId="4429"/>
    <cellStyle name="Comma 11 2 3 10" xfId="35977"/>
    <cellStyle name="Comma 11 2 3 10 2" xfId="35978"/>
    <cellStyle name="Comma 11 2 3 11" xfId="35979"/>
    <cellStyle name="Comma 11 2 3 12" xfId="35980"/>
    <cellStyle name="Comma 11 2 3 13" xfId="35981"/>
    <cellStyle name="Comma 11 2 3 2" xfId="4430"/>
    <cellStyle name="Comma 11 2 3 2 10" xfId="35982"/>
    <cellStyle name="Comma 11 2 3 2 2" xfId="35983"/>
    <cellStyle name="Comma 11 2 3 2 2 2" xfId="35984"/>
    <cellStyle name="Comma 11 2 3 2 2 2 2" xfId="35985"/>
    <cellStyle name="Comma 11 2 3 2 2 2 2 2" xfId="35986"/>
    <cellStyle name="Comma 11 2 3 2 2 2 2 3" xfId="35987"/>
    <cellStyle name="Comma 11 2 3 2 2 2 3" xfId="35988"/>
    <cellStyle name="Comma 11 2 3 2 2 2 3 2" xfId="35989"/>
    <cellStyle name="Comma 11 2 3 2 2 2 3 3" xfId="35990"/>
    <cellStyle name="Comma 11 2 3 2 2 2 4" xfId="35991"/>
    <cellStyle name="Comma 11 2 3 2 2 2 4 2" xfId="35992"/>
    <cellStyle name="Comma 11 2 3 2 2 2 5" xfId="35993"/>
    <cellStyle name="Comma 11 2 3 2 2 2 6" xfId="35994"/>
    <cellStyle name="Comma 11 2 3 2 2 3" xfId="35995"/>
    <cellStyle name="Comma 11 2 3 2 2 3 2" xfId="35996"/>
    <cellStyle name="Comma 11 2 3 2 2 3 2 2" xfId="35997"/>
    <cellStyle name="Comma 11 2 3 2 2 3 2 3" xfId="35998"/>
    <cellStyle name="Comma 11 2 3 2 2 3 3" xfId="35999"/>
    <cellStyle name="Comma 11 2 3 2 2 3 3 2" xfId="36000"/>
    <cellStyle name="Comma 11 2 3 2 2 3 3 3" xfId="36001"/>
    <cellStyle name="Comma 11 2 3 2 2 3 4" xfId="36002"/>
    <cellStyle name="Comma 11 2 3 2 2 3 4 2" xfId="36003"/>
    <cellStyle name="Comma 11 2 3 2 2 3 5" xfId="36004"/>
    <cellStyle name="Comma 11 2 3 2 2 3 6" xfId="36005"/>
    <cellStyle name="Comma 11 2 3 2 2 4" xfId="36006"/>
    <cellStyle name="Comma 11 2 3 2 2 4 2" xfId="36007"/>
    <cellStyle name="Comma 11 2 3 2 2 4 2 2" xfId="36008"/>
    <cellStyle name="Comma 11 2 3 2 2 4 2 3" xfId="36009"/>
    <cellStyle name="Comma 11 2 3 2 2 4 3" xfId="36010"/>
    <cellStyle name="Comma 11 2 3 2 2 4 3 2" xfId="36011"/>
    <cellStyle name="Comma 11 2 3 2 2 4 4" xfId="36012"/>
    <cellStyle name="Comma 11 2 3 2 2 4 5" xfId="36013"/>
    <cellStyle name="Comma 11 2 3 2 2 5" xfId="36014"/>
    <cellStyle name="Comma 11 2 3 2 2 5 2" xfId="36015"/>
    <cellStyle name="Comma 11 2 3 2 2 5 3" xfId="36016"/>
    <cellStyle name="Comma 11 2 3 2 2 6" xfId="36017"/>
    <cellStyle name="Comma 11 2 3 2 2 6 2" xfId="36018"/>
    <cellStyle name="Comma 11 2 3 2 2 6 3" xfId="36019"/>
    <cellStyle name="Comma 11 2 3 2 2 7" xfId="36020"/>
    <cellStyle name="Comma 11 2 3 2 2 7 2" xfId="36021"/>
    <cellStyle name="Comma 11 2 3 2 2 8" xfId="36022"/>
    <cellStyle name="Comma 11 2 3 2 2 9" xfId="36023"/>
    <cellStyle name="Comma 11 2 3 2 3" xfId="36024"/>
    <cellStyle name="Comma 11 2 3 2 3 2" xfId="36025"/>
    <cellStyle name="Comma 11 2 3 2 3 2 2" xfId="36026"/>
    <cellStyle name="Comma 11 2 3 2 3 2 3" xfId="36027"/>
    <cellStyle name="Comma 11 2 3 2 3 3" xfId="36028"/>
    <cellStyle name="Comma 11 2 3 2 3 3 2" xfId="36029"/>
    <cellStyle name="Comma 11 2 3 2 3 3 3" xfId="36030"/>
    <cellStyle name="Comma 11 2 3 2 3 4" xfId="36031"/>
    <cellStyle name="Comma 11 2 3 2 3 4 2" xfId="36032"/>
    <cellStyle name="Comma 11 2 3 2 3 5" xfId="36033"/>
    <cellStyle name="Comma 11 2 3 2 3 6" xfId="36034"/>
    <cellStyle name="Comma 11 2 3 2 4" xfId="36035"/>
    <cellStyle name="Comma 11 2 3 2 4 2" xfId="36036"/>
    <cellStyle name="Comma 11 2 3 2 4 2 2" xfId="36037"/>
    <cellStyle name="Comma 11 2 3 2 4 2 3" xfId="36038"/>
    <cellStyle name="Comma 11 2 3 2 4 3" xfId="36039"/>
    <cellStyle name="Comma 11 2 3 2 4 3 2" xfId="36040"/>
    <cellStyle name="Comma 11 2 3 2 4 3 3" xfId="36041"/>
    <cellStyle name="Comma 11 2 3 2 4 4" xfId="36042"/>
    <cellStyle name="Comma 11 2 3 2 4 4 2" xfId="36043"/>
    <cellStyle name="Comma 11 2 3 2 4 5" xfId="36044"/>
    <cellStyle name="Comma 11 2 3 2 4 6" xfId="36045"/>
    <cellStyle name="Comma 11 2 3 2 5" xfId="36046"/>
    <cellStyle name="Comma 11 2 3 2 5 2" xfId="36047"/>
    <cellStyle name="Comma 11 2 3 2 5 2 2" xfId="36048"/>
    <cellStyle name="Comma 11 2 3 2 5 2 3" xfId="36049"/>
    <cellStyle name="Comma 11 2 3 2 5 3" xfId="36050"/>
    <cellStyle name="Comma 11 2 3 2 5 3 2" xfId="36051"/>
    <cellStyle name="Comma 11 2 3 2 5 4" xfId="36052"/>
    <cellStyle name="Comma 11 2 3 2 5 5" xfId="36053"/>
    <cellStyle name="Comma 11 2 3 2 6" xfId="36054"/>
    <cellStyle name="Comma 11 2 3 2 6 2" xfId="36055"/>
    <cellStyle name="Comma 11 2 3 2 6 3" xfId="36056"/>
    <cellStyle name="Comma 11 2 3 2 7" xfId="36057"/>
    <cellStyle name="Comma 11 2 3 2 7 2" xfId="36058"/>
    <cellStyle name="Comma 11 2 3 2 7 3" xfId="36059"/>
    <cellStyle name="Comma 11 2 3 2 8" xfId="36060"/>
    <cellStyle name="Comma 11 2 3 2 8 2" xfId="36061"/>
    <cellStyle name="Comma 11 2 3 2 9" xfId="36062"/>
    <cellStyle name="Comma 11 2 3 3" xfId="4431"/>
    <cellStyle name="Comma 11 2 3 3 2" xfId="36063"/>
    <cellStyle name="Comma 11 2 3 3 2 2" xfId="36064"/>
    <cellStyle name="Comma 11 2 3 3 2 2 2" xfId="36065"/>
    <cellStyle name="Comma 11 2 3 3 2 2 3" xfId="36066"/>
    <cellStyle name="Comma 11 2 3 3 2 3" xfId="36067"/>
    <cellStyle name="Comma 11 2 3 3 2 3 2" xfId="36068"/>
    <cellStyle name="Comma 11 2 3 3 2 3 3" xfId="36069"/>
    <cellStyle name="Comma 11 2 3 3 2 4" xfId="36070"/>
    <cellStyle name="Comma 11 2 3 3 2 4 2" xfId="36071"/>
    <cellStyle name="Comma 11 2 3 3 2 5" xfId="36072"/>
    <cellStyle name="Comma 11 2 3 3 2 6" xfId="36073"/>
    <cellStyle name="Comma 11 2 3 3 3" xfId="36074"/>
    <cellStyle name="Comma 11 2 3 3 3 2" xfId="36075"/>
    <cellStyle name="Comma 11 2 3 3 3 2 2" xfId="36076"/>
    <cellStyle name="Comma 11 2 3 3 3 2 3" xfId="36077"/>
    <cellStyle name="Comma 11 2 3 3 3 3" xfId="36078"/>
    <cellStyle name="Comma 11 2 3 3 3 3 2" xfId="36079"/>
    <cellStyle name="Comma 11 2 3 3 3 3 3" xfId="36080"/>
    <cellStyle name="Comma 11 2 3 3 3 4" xfId="36081"/>
    <cellStyle name="Comma 11 2 3 3 3 4 2" xfId="36082"/>
    <cellStyle name="Comma 11 2 3 3 3 5" xfId="36083"/>
    <cellStyle name="Comma 11 2 3 3 3 6" xfId="36084"/>
    <cellStyle name="Comma 11 2 3 3 4" xfId="36085"/>
    <cellStyle name="Comma 11 2 3 3 4 2" xfId="36086"/>
    <cellStyle name="Comma 11 2 3 3 4 2 2" xfId="36087"/>
    <cellStyle name="Comma 11 2 3 3 4 2 3" xfId="36088"/>
    <cellStyle name="Comma 11 2 3 3 4 3" xfId="36089"/>
    <cellStyle name="Comma 11 2 3 3 4 3 2" xfId="36090"/>
    <cellStyle name="Comma 11 2 3 3 4 4" xfId="36091"/>
    <cellStyle name="Comma 11 2 3 3 4 5" xfId="36092"/>
    <cellStyle name="Comma 11 2 3 3 5" xfId="36093"/>
    <cellStyle name="Comma 11 2 3 3 5 2" xfId="36094"/>
    <cellStyle name="Comma 11 2 3 3 5 3" xfId="36095"/>
    <cellStyle name="Comma 11 2 3 3 6" xfId="36096"/>
    <cellStyle name="Comma 11 2 3 3 6 2" xfId="36097"/>
    <cellStyle name="Comma 11 2 3 3 6 3" xfId="36098"/>
    <cellStyle name="Comma 11 2 3 3 7" xfId="36099"/>
    <cellStyle name="Comma 11 2 3 3 7 2" xfId="36100"/>
    <cellStyle name="Comma 11 2 3 3 8" xfId="36101"/>
    <cellStyle name="Comma 11 2 3 3 9" xfId="36102"/>
    <cellStyle name="Comma 11 2 3 4" xfId="36103"/>
    <cellStyle name="Comma 11 2 3 4 2" xfId="36104"/>
    <cellStyle name="Comma 11 2 3 4 2 2" xfId="36105"/>
    <cellStyle name="Comma 11 2 3 4 2 2 2" xfId="36106"/>
    <cellStyle name="Comma 11 2 3 4 2 2 3" xfId="36107"/>
    <cellStyle name="Comma 11 2 3 4 2 3" xfId="36108"/>
    <cellStyle name="Comma 11 2 3 4 2 3 2" xfId="36109"/>
    <cellStyle name="Comma 11 2 3 4 2 3 3" xfId="36110"/>
    <cellStyle name="Comma 11 2 3 4 2 4" xfId="36111"/>
    <cellStyle name="Comma 11 2 3 4 2 4 2" xfId="36112"/>
    <cellStyle name="Comma 11 2 3 4 2 5" xfId="36113"/>
    <cellStyle name="Comma 11 2 3 4 2 6" xfId="36114"/>
    <cellStyle name="Comma 11 2 3 4 3" xfId="36115"/>
    <cellStyle name="Comma 11 2 3 4 3 2" xfId="36116"/>
    <cellStyle name="Comma 11 2 3 4 3 2 2" xfId="36117"/>
    <cellStyle name="Comma 11 2 3 4 3 2 3" xfId="36118"/>
    <cellStyle name="Comma 11 2 3 4 3 3" xfId="36119"/>
    <cellStyle name="Comma 11 2 3 4 3 3 2" xfId="36120"/>
    <cellStyle name="Comma 11 2 3 4 3 3 3" xfId="36121"/>
    <cellStyle name="Comma 11 2 3 4 3 4" xfId="36122"/>
    <cellStyle name="Comma 11 2 3 4 3 4 2" xfId="36123"/>
    <cellStyle name="Comma 11 2 3 4 3 5" xfId="36124"/>
    <cellStyle name="Comma 11 2 3 4 3 6" xfId="36125"/>
    <cellStyle name="Comma 11 2 3 4 4" xfId="36126"/>
    <cellStyle name="Comma 11 2 3 4 4 2" xfId="36127"/>
    <cellStyle name="Comma 11 2 3 4 4 2 2" xfId="36128"/>
    <cellStyle name="Comma 11 2 3 4 4 2 3" xfId="36129"/>
    <cellStyle name="Comma 11 2 3 4 4 3" xfId="36130"/>
    <cellStyle name="Comma 11 2 3 4 4 3 2" xfId="36131"/>
    <cellStyle name="Comma 11 2 3 4 4 4" xfId="36132"/>
    <cellStyle name="Comma 11 2 3 4 4 5" xfId="36133"/>
    <cellStyle name="Comma 11 2 3 4 5" xfId="36134"/>
    <cellStyle name="Comma 11 2 3 4 5 2" xfId="36135"/>
    <cellStyle name="Comma 11 2 3 4 5 3" xfId="36136"/>
    <cellStyle name="Comma 11 2 3 4 6" xfId="36137"/>
    <cellStyle name="Comma 11 2 3 4 6 2" xfId="36138"/>
    <cellStyle name="Comma 11 2 3 4 6 3" xfId="36139"/>
    <cellStyle name="Comma 11 2 3 4 7" xfId="36140"/>
    <cellStyle name="Comma 11 2 3 4 7 2" xfId="36141"/>
    <cellStyle name="Comma 11 2 3 4 8" xfId="36142"/>
    <cellStyle name="Comma 11 2 3 4 9" xfId="36143"/>
    <cellStyle name="Comma 11 2 3 5" xfId="36144"/>
    <cellStyle name="Comma 11 2 3 5 2" xfId="36145"/>
    <cellStyle name="Comma 11 2 3 5 2 2" xfId="36146"/>
    <cellStyle name="Comma 11 2 3 5 2 3" xfId="36147"/>
    <cellStyle name="Comma 11 2 3 5 3" xfId="36148"/>
    <cellStyle name="Comma 11 2 3 5 3 2" xfId="36149"/>
    <cellStyle name="Comma 11 2 3 5 3 3" xfId="36150"/>
    <cellStyle name="Comma 11 2 3 5 4" xfId="36151"/>
    <cellStyle name="Comma 11 2 3 5 4 2" xfId="36152"/>
    <cellStyle name="Comma 11 2 3 5 5" xfId="36153"/>
    <cellStyle name="Comma 11 2 3 5 6" xfId="36154"/>
    <cellStyle name="Comma 11 2 3 6" xfId="36155"/>
    <cellStyle name="Comma 11 2 3 6 2" xfId="36156"/>
    <cellStyle name="Comma 11 2 3 6 2 2" xfId="36157"/>
    <cellStyle name="Comma 11 2 3 6 2 3" xfId="36158"/>
    <cellStyle name="Comma 11 2 3 6 3" xfId="36159"/>
    <cellStyle name="Comma 11 2 3 6 3 2" xfId="36160"/>
    <cellStyle name="Comma 11 2 3 6 3 3" xfId="36161"/>
    <cellStyle name="Comma 11 2 3 6 4" xfId="36162"/>
    <cellStyle name="Comma 11 2 3 6 4 2" xfId="36163"/>
    <cellStyle name="Comma 11 2 3 6 5" xfId="36164"/>
    <cellStyle name="Comma 11 2 3 6 6" xfId="36165"/>
    <cellStyle name="Comma 11 2 3 7" xfId="36166"/>
    <cellStyle name="Comma 11 2 3 7 2" xfId="36167"/>
    <cellStyle name="Comma 11 2 3 7 2 2" xfId="36168"/>
    <cellStyle name="Comma 11 2 3 7 2 3" xfId="36169"/>
    <cellStyle name="Comma 11 2 3 7 3" xfId="36170"/>
    <cellStyle name="Comma 11 2 3 7 3 2" xfId="36171"/>
    <cellStyle name="Comma 11 2 3 7 4" xfId="36172"/>
    <cellStyle name="Comma 11 2 3 7 5" xfId="36173"/>
    <cellStyle name="Comma 11 2 3 8" xfId="36174"/>
    <cellStyle name="Comma 11 2 3 8 2" xfId="36175"/>
    <cellStyle name="Comma 11 2 3 8 3" xfId="36176"/>
    <cellStyle name="Comma 11 2 3 9" xfId="36177"/>
    <cellStyle name="Comma 11 2 3 9 2" xfId="36178"/>
    <cellStyle name="Comma 11 2 3 9 3" xfId="36179"/>
    <cellStyle name="Comma 11 2 4" xfId="4432"/>
    <cellStyle name="Comma 11 2 4 10" xfId="36180"/>
    <cellStyle name="Comma 11 2 4 11" xfId="36181"/>
    <cellStyle name="Comma 11 2 4 2" xfId="4433"/>
    <cellStyle name="Comma 11 2 4 2 2" xfId="36182"/>
    <cellStyle name="Comma 11 2 4 2 2 2" xfId="36183"/>
    <cellStyle name="Comma 11 2 4 2 2 2 2" xfId="36184"/>
    <cellStyle name="Comma 11 2 4 2 2 2 3" xfId="36185"/>
    <cellStyle name="Comma 11 2 4 2 2 3" xfId="36186"/>
    <cellStyle name="Comma 11 2 4 2 2 3 2" xfId="36187"/>
    <cellStyle name="Comma 11 2 4 2 2 3 3" xfId="36188"/>
    <cellStyle name="Comma 11 2 4 2 2 4" xfId="36189"/>
    <cellStyle name="Comma 11 2 4 2 2 4 2" xfId="36190"/>
    <cellStyle name="Comma 11 2 4 2 2 5" xfId="36191"/>
    <cellStyle name="Comma 11 2 4 2 2 6" xfId="36192"/>
    <cellStyle name="Comma 11 2 4 2 3" xfId="36193"/>
    <cellStyle name="Comma 11 2 4 2 3 2" xfId="36194"/>
    <cellStyle name="Comma 11 2 4 2 3 2 2" xfId="36195"/>
    <cellStyle name="Comma 11 2 4 2 3 2 3" xfId="36196"/>
    <cellStyle name="Comma 11 2 4 2 3 3" xfId="36197"/>
    <cellStyle name="Comma 11 2 4 2 3 3 2" xfId="36198"/>
    <cellStyle name="Comma 11 2 4 2 3 3 3" xfId="36199"/>
    <cellStyle name="Comma 11 2 4 2 3 4" xfId="36200"/>
    <cellStyle name="Comma 11 2 4 2 3 4 2" xfId="36201"/>
    <cellStyle name="Comma 11 2 4 2 3 5" xfId="36202"/>
    <cellStyle name="Comma 11 2 4 2 3 6" xfId="36203"/>
    <cellStyle name="Comma 11 2 4 2 4" xfId="36204"/>
    <cellStyle name="Comma 11 2 4 2 4 2" xfId="36205"/>
    <cellStyle name="Comma 11 2 4 2 4 2 2" xfId="36206"/>
    <cellStyle name="Comma 11 2 4 2 4 2 3" xfId="36207"/>
    <cellStyle name="Comma 11 2 4 2 4 3" xfId="36208"/>
    <cellStyle name="Comma 11 2 4 2 4 3 2" xfId="36209"/>
    <cellStyle name="Comma 11 2 4 2 4 4" xfId="36210"/>
    <cellStyle name="Comma 11 2 4 2 4 5" xfId="36211"/>
    <cellStyle name="Comma 11 2 4 2 5" xfId="36212"/>
    <cellStyle name="Comma 11 2 4 2 5 2" xfId="36213"/>
    <cellStyle name="Comma 11 2 4 2 5 3" xfId="36214"/>
    <cellStyle name="Comma 11 2 4 2 6" xfId="36215"/>
    <cellStyle name="Comma 11 2 4 2 6 2" xfId="36216"/>
    <cellStyle name="Comma 11 2 4 2 6 3" xfId="36217"/>
    <cellStyle name="Comma 11 2 4 2 7" xfId="36218"/>
    <cellStyle name="Comma 11 2 4 2 7 2" xfId="36219"/>
    <cellStyle name="Comma 11 2 4 2 8" xfId="36220"/>
    <cellStyle name="Comma 11 2 4 2 9" xfId="36221"/>
    <cellStyle name="Comma 11 2 4 3" xfId="36222"/>
    <cellStyle name="Comma 11 2 4 3 2" xfId="36223"/>
    <cellStyle name="Comma 11 2 4 3 2 2" xfId="36224"/>
    <cellStyle name="Comma 11 2 4 3 2 3" xfId="36225"/>
    <cellStyle name="Comma 11 2 4 3 3" xfId="36226"/>
    <cellStyle name="Comma 11 2 4 3 3 2" xfId="36227"/>
    <cellStyle name="Comma 11 2 4 3 3 3" xfId="36228"/>
    <cellStyle name="Comma 11 2 4 3 4" xfId="36229"/>
    <cellStyle name="Comma 11 2 4 3 4 2" xfId="36230"/>
    <cellStyle name="Comma 11 2 4 3 5" xfId="36231"/>
    <cellStyle name="Comma 11 2 4 3 6" xfId="36232"/>
    <cellStyle name="Comma 11 2 4 4" xfId="36233"/>
    <cellStyle name="Comma 11 2 4 4 2" xfId="36234"/>
    <cellStyle name="Comma 11 2 4 4 2 2" xfId="36235"/>
    <cellStyle name="Comma 11 2 4 4 2 3" xfId="36236"/>
    <cellStyle name="Comma 11 2 4 4 3" xfId="36237"/>
    <cellStyle name="Comma 11 2 4 4 3 2" xfId="36238"/>
    <cellStyle name="Comma 11 2 4 4 3 3" xfId="36239"/>
    <cellStyle name="Comma 11 2 4 4 4" xfId="36240"/>
    <cellStyle name="Comma 11 2 4 4 4 2" xfId="36241"/>
    <cellStyle name="Comma 11 2 4 4 5" xfId="36242"/>
    <cellStyle name="Comma 11 2 4 4 6" xfId="36243"/>
    <cellStyle name="Comma 11 2 4 5" xfId="36244"/>
    <cellStyle name="Comma 11 2 4 5 2" xfId="36245"/>
    <cellStyle name="Comma 11 2 4 5 2 2" xfId="36246"/>
    <cellStyle name="Comma 11 2 4 5 2 3" xfId="36247"/>
    <cellStyle name="Comma 11 2 4 5 3" xfId="36248"/>
    <cellStyle name="Comma 11 2 4 5 3 2" xfId="36249"/>
    <cellStyle name="Comma 11 2 4 5 4" xfId="36250"/>
    <cellStyle name="Comma 11 2 4 5 5" xfId="36251"/>
    <cellStyle name="Comma 11 2 4 6" xfId="36252"/>
    <cellStyle name="Comma 11 2 4 6 2" xfId="36253"/>
    <cellStyle name="Comma 11 2 4 6 3" xfId="36254"/>
    <cellStyle name="Comma 11 2 4 7" xfId="36255"/>
    <cellStyle name="Comma 11 2 4 7 2" xfId="36256"/>
    <cellStyle name="Comma 11 2 4 7 3" xfId="36257"/>
    <cellStyle name="Comma 11 2 4 8" xfId="36258"/>
    <cellStyle name="Comma 11 2 4 8 2" xfId="36259"/>
    <cellStyle name="Comma 11 2 4 9" xfId="36260"/>
    <cellStyle name="Comma 11 2 5" xfId="4434"/>
    <cellStyle name="Comma 11 2 5 2" xfId="36261"/>
    <cellStyle name="Comma 11 2 5 2 2" xfId="36262"/>
    <cellStyle name="Comma 11 2 5 2 2 2" xfId="36263"/>
    <cellStyle name="Comma 11 2 5 2 2 3" xfId="36264"/>
    <cellStyle name="Comma 11 2 5 2 3" xfId="36265"/>
    <cellStyle name="Comma 11 2 5 2 3 2" xfId="36266"/>
    <cellStyle name="Comma 11 2 5 2 3 3" xfId="36267"/>
    <cellStyle name="Comma 11 2 5 2 4" xfId="36268"/>
    <cellStyle name="Comma 11 2 5 2 4 2" xfId="36269"/>
    <cellStyle name="Comma 11 2 5 2 5" xfId="36270"/>
    <cellStyle name="Comma 11 2 5 2 6" xfId="36271"/>
    <cellStyle name="Comma 11 2 5 3" xfId="36272"/>
    <cellStyle name="Comma 11 2 5 3 2" xfId="36273"/>
    <cellStyle name="Comma 11 2 5 3 2 2" xfId="36274"/>
    <cellStyle name="Comma 11 2 5 3 2 3" xfId="36275"/>
    <cellStyle name="Comma 11 2 5 3 3" xfId="36276"/>
    <cellStyle name="Comma 11 2 5 3 3 2" xfId="36277"/>
    <cellStyle name="Comma 11 2 5 3 3 3" xfId="36278"/>
    <cellStyle name="Comma 11 2 5 3 4" xfId="36279"/>
    <cellStyle name="Comma 11 2 5 3 4 2" xfId="36280"/>
    <cellStyle name="Comma 11 2 5 3 5" xfId="36281"/>
    <cellStyle name="Comma 11 2 5 3 6" xfId="36282"/>
    <cellStyle name="Comma 11 2 5 4" xfId="36283"/>
    <cellStyle name="Comma 11 2 5 4 2" xfId="36284"/>
    <cellStyle name="Comma 11 2 5 4 2 2" xfId="36285"/>
    <cellStyle name="Comma 11 2 5 4 2 3" xfId="36286"/>
    <cellStyle name="Comma 11 2 5 4 3" xfId="36287"/>
    <cellStyle name="Comma 11 2 5 4 3 2" xfId="36288"/>
    <cellStyle name="Comma 11 2 5 4 4" xfId="36289"/>
    <cellStyle name="Comma 11 2 5 4 5" xfId="36290"/>
    <cellStyle name="Comma 11 2 5 5" xfId="36291"/>
    <cellStyle name="Comma 11 2 5 5 2" xfId="36292"/>
    <cellStyle name="Comma 11 2 5 5 3" xfId="36293"/>
    <cellStyle name="Comma 11 2 5 6" xfId="36294"/>
    <cellStyle name="Comma 11 2 5 6 2" xfId="36295"/>
    <cellStyle name="Comma 11 2 5 6 3" xfId="36296"/>
    <cellStyle name="Comma 11 2 5 7" xfId="36297"/>
    <cellStyle name="Comma 11 2 5 7 2" xfId="36298"/>
    <cellStyle name="Comma 11 2 5 8" xfId="36299"/>
    <cellStyle name="Comma 11 2 5 9" xfId="36300"/>
    <cellStyle name="Comma 11 2 6" xfId="4435"/>
    <cellStyle name="Comma 11 2 6 2" xfId="36301"/>
    <cellStyle name="Comma 11 2 6 2 2" xfId="36302"/>
    <cellStyle name="Comma 11 2 6 2 2 2" xfId="36303"/>
    <cellStyle name="Comma 11 2 6 2 2 3" xfId="36304"/>
    <cellStyle name="Comma 11 2 6 2 3" xfId="36305"/>
    <cellStyle name="Comma 11 2 6 2 3 2" xfId="36306"/>
    <cellStyle name="Comma 11 2 6 2 3 3" xfId="36307"/>
    <cellStyle name="Comma 11 2 6 2 4" xfId="36308"/>
    <cellStyle name="Comma 11 2 6 2 4 2" xfId="36309"/>
    <cellStyle name="Comma 11 2 6 2 5" xfId="36310"/>
    <cellStyle name="Comma 11 2 6 2 6" xfId="36311"/>
    <cellStyle name="Comma 11 2 6 3" xfId="36312"/>
    <cellStyle name="Comma 11 2 6 3 2" xfId="36313"/>
    <cellStyle name="Comma 11 2 6 3 2 2" xfId="36314"/>
    <cellStyle name="Comma 11 2 6 3 2 3" xfId="36315"/>
    <cellStyle name="Comma 11 2 6 3 3" xfId="36316"/>
    <cellStyle name="Comma 11 2 6 3 3 2" xfId="36317"/>
    <cellStyle name="Comma 11 2 6 3 3 3" xfId="36318"/>
    <cellStyle name="Comma 11 2 6 3 4" xfId="36319"/>
    <cellStyle name="Comma 11 2 6 3 4 2" xfId="36320"/>
    <cellStyle name="Comma 11 2 6 3 5" xfId="36321"/>
    <cellStyle name="Comma 11 2 6 3 6" xfId="36322"/>
    <cellStyle name="Comma 11 2 6 4" xfId="36323"/>
    <cellStyle name="Comma 11 2 6 4 2" xfId="36324"/>
    <cellStyle name="Comma 11 2 6 4 2 2" xfId="36325"/>
    <cellStyle name="Comma 11 2 6 4 2 3" xfId="36326"/>
    <cellStyle name="Comma 11 2 6 4 3" xfId="36327"/>
    <cellStyle name="Comma 11 2 6 4 3 2" xfId="36328"/>
    <cellStyle name="Comma 11 2 6 4 4" xfId="36329"/>
    <cellStyle name="Comma 11 2 6 4 5" xfId="36330"/>
    <cellStyle name="Comma 11 2 6 5" xfId="36331"/>
    <cellStyle name="Comma 11 2 6 5 2" xfId="36332"/>
    <cellStyle name="Comma 11 2 6 5 3" xfId="36333"/>
    <cellStyle name="Comma 11 2 6 6" xfId="36334"/>
    <cellStyle name="Comma 11 2 6 6 2" xfId="36335"/>
    <cellStyle name="Comma 11 2 6 6 3" xfId="36336"/>
    <cellStyle name="Comma 11 2 6 7" xfId="36337"/>
    <cellStyle name="Comma 11 2 6 7 2" xfId="36338"/>
    <cellStyle name="Comma 11 2 6 8" xfId="36339"/>
    <cellStyle name="Comma 11 2 6 9" xfId="36340"/>
    <cellStyle name="Comma 11 2 7" xfId="36341"/>
    <cellStyle name="Comma 11 2 7 2" xfId="36342"/>
    <cellStyle name="Comma 11 2 7 2 2" xfId="36343"/>
    <cellStyle name="Comma 11 2 7 2 3" xfId="36344"/>
    <cellStyle name="Comma 11 2 7 3" xfId="36345"/>
    <cellStyle name="Comma 11 2 7 3 2" xfId="36346"/>
    <cellStyle name="Comma 11 2 7 3 3" xfId="36347"/>
    <cellStyle name="Comma 11 2 7 4" xfId="36348"/>
    <cellStyle name="Comma 11 2 7 4 2" xfId="36349"/>
    <cellStyle name="Comma 11 2 7 5" xfId="36350"/>
    <cellStyle name="Comma 11 2 7 6" xfId="36351"/>
    <cellStyle name="Comma 11 2 8" xfId="36352"/>
    <cellStyle name="Comma 11 2 8 2" xfId="36353"/>
    <cellStyle name="Comma 11 2 8 2 2" xfId="36354"/>
    <cellStyle name="Comma 11 2 8 2 3" xfId="36355"/>
    <cellStyle name="Comma 11 2 8 3" xfId="36356"/>
    <cellStyle name="Comma 11 2 8 3 2" xfId="36357"/>
    <cellStyle name="Comma 11 2 8 3 3" xfId="36358"/>
    <cellStyle name="Comma 11 2 8 4" xfId="36359"/>
    <cellStyle name="Comma 11 2 8 4 2" xfId="36360"/>
    <cellStyle name="Comma 11 2 8 5" xfId="36361"/>
    <cellStyle name="Comma 11 2 8 6" xfId="36362"/>
    <cellStyle name="Comma 11 2 9" xfId="36363"/>
    <cellStyle name="Comma 11 2 9 2" xfId="36364"/>
    <cellStyle name="Comma 11 2 9 2 2" xfId="36365"/>
    <cellStyle name="Comma 11 2 9 2 3" xfId="36366"/>
    <cellStyle name="Comma 11 2 9 3" xfId="36367"/>
    <cellStyle name="Comma 11 2 9 3 2" xfId="36368"/>
    <cellStyle name="Comma 11 2 9 4" xfId="36369"/>
    <cellStyle name="Comma 11 2 9 5" xfId="36370"/>
    <cellStyle name="Comma 11 3" xfId="4436"/>
    <cellStyle name="Comma 11 3 10" xfId="36371"/>
    <cellStyle name="Comma 11 3 10 2" xfId="36372"/>
    <cellStyle name="Comma 11 3 10 3" xfId="36373"/>
    <cellStyle name="Comma 11 3 11" xfId="36374"/>
    <cellStyle name="Comma 11 3 11 2" xfId="36375"/>
    <cellStyle name="Comma 11 3 12" xfId="36376"/>
    <cellStyle name="Comma 11 3 13" xfId="36377"/>
    <cellStyle name="Comma 11 3 14" xfId="36378"/>
    <cellStyle name="Comma 11 3 2" xfId="4437"/>
    <cellStyle name="Comma 11 3 2 10" xfId="36379"/>
    <cellStyle name="Comma 11 3 2 10 2" xfId="36380"/>
    <cellStyle name="Comma 11 3 2 11" xfId="36381"/>
    <cellStyle name="Comma 11 3 2 12" xfId="36382"/>
    <cellStyle name="Comma 11 3 2 13" xfId="36383"/>
    <cellStyle name="Comma 11 3 2 2" xfId="4438"/>
    <cellStyle name="Comma 11 3 2 2 10" xfId="36384"/>
    <cellStyle name="Comma 11 3 2 2 11" xfId="36385"/>
    <cellStyle name="Comma 11 3 2 2 2" xfId="4439"/>
    <cellStyle name="Comma 11 3 2 2 2 2" xfId="36386"/>
    <cellStyle name="Comma 11 3 2 2 2 2 2" xfId="36387"/>
    <cellStyle name="Comma 11 3 2 2 2 2 2 2" xfId="36388"/>
    <cellStyle name="Comma 11 3 2 2 2 2 2 3" xfId="36389"/>
    <cellStyle name="Comma 11 3 2 2 2 2 3" xfId="36390"/>
    <cellStyle name="Comma 11 3 2 2 2 2 3 2" xfId="36391"/>
    <cellStyle name="Comma 11 3 2 2 2 2 3 3" xfId="36392"/>
    <cellStyle name="Comma 11 3 2 2 2 2 4" xfId="36393"/>
    <cellStyle name="Comma 11 3 2 2 2 2 4 2" xfId="36394"/>
    <cellStyle name="Comma 11 3 2 2 2 2 5" xfId="36395"/>
    <cellStyle name="Comma 11 3 2 2 2 2 6" xfId="36396"/>
    <cellStyle name="Comma 11 3 2 2 2 3" xfId="36397"/>
    <cellStyle name="Comma 11 3 2 2 2 3 2" xfId="36398"/>
    <cellStyle name="Comma 11 3 2 2 2 3 2 2" xfId="36399"/>
    <cellStyle name="Comma 11 3 2 2 2 3 2 3" xfId="36400"/>
    <cellStyle name="Comma 11 3 2 2 2 3 3" xfId="36401"/>
    <cellStyle name="Comma 11 3 2 2 2 3 3 2" xfId="36402"/>
    <cellStyle name="Comma 11 3 2 2 2 3 3 3" xfId="36403"/>
    <cellStyle name="Comma 11 3 2 2 2 3 4" xfId="36404"/>
    <cellStyle name="Comma 11 3 2 2 2 3 4 2" xfId="36405"/>
    <cellStyle name="Comma 11 3 2 2 2 3 5" xfId="36406"/>
    <cellStyle name="Comma 11 3 2 2 2 3 6" xfId="36407"/>
    <cellStyle name="Comma 11 3 2 2 2 4" xfId="36408"/>
    <cellStyle name="Comma 11 3 2 2 2 4 2" xfId="36409"/>
    <cellStyle name="Comma 11 3 2 2 2 4 2 2" xfId="36410"/>
    <cellStyle name="Comma 11 3 2 2 2 4 2 3" xfId="36411"/>
    <cellStyle name="Comma 11 3 2 2 2 4 3" xfId="36412"/>
    <cellStyle name="Comma 11 3 2 2 2 4 3 2" xfId="36413"/>
    <cellStyle name="Comma 11 3 2 2 2 4 4" xfId="36414"/>
    <cellStyle name="Comma 11 3 2 2 2 4 5" xfId="36415"/>
    <cellStyle name="Comma 11 3 2 2 2 5" xfId="36416"/>
    <cellStyle name="Comma 11 3 2 2 2 5 2" xfId="36417"/>
    <cellStyle name="Comma 11 3 2 2 2 5 3" xfId="36418"/>
    <cellStyle name="Comma 11 3 2 2 2 6" xfId="36419"/>
    <cellStyle name="Comma 11 3 2 2 2 6 2" xfId="36420"/>
    <cellStyle name="Comma 11 3 2 2 2 6 3" xfId="36421"/>
    <cellStyle name="Comma 11 3 2 2 2 7" xfId="36422"/>
    <cellStyle name="Comma 11 3 2 2 2 7 2" xfId="36423"/>
    <cellStyle name="Comma 11 3 2 2 2 8" xfId="36424"/>
    <cellStyle name="Comma 11 3 2 2 2 9" xfId="36425"/>
    <cellStyle name="Comma 11 3 2 2 3" xfId="36426"/>
    <cellStyle name="Comma 11 3 2 2 3 2" xfId="36427"/>
    <cellStyle name="Comma 11 3 2 2 3 2 2" xfId="36428"/>
    <cellStyle name="Comma 11 3 2 2 3 2 3" xfId="36429"/>
    <cellStyle name="Comma 11 3 2 2 3 3" xfId="36430"/>
    <cellStyle name="Comma 11 3 2 2 3 3 2" xfId="36431"/>
    <cellStyle name="Comma 11 3 2 2 3 3 3" xfId="36432"/>
    <cellStyle name="Comma 11 3 2 2 3 4" xfId="36433"/>
    <cellStyle name="Comma 11 3 2 2 3 4 2" xfId="36434"/>
    <cellStyle name="Comma 11 3 2 2 3 5" xfId="36435"/>
    <cellStyle name="Comma 11 3 2 2 3 6" xfId="36436"/>
    <cellStyle name="Comma 11 3 2 2 4" xfId="36437"/>
    <cellStyle name="Comma 11 3 2 2 4 2" xfId="36438"/>
    <cellStyle name="Comma 11 3 2 2 4 2 2" xfId="36439"/>
    <cellStyle name="Comma 11 3 2 2 4 2 3" xfId="36440"/>
    <cellStyle name="Comma 11 3 2 2 4 3" xfId="36441"/>
    <cellStyle name="Comma 11 3 2 2 4 3 2" xfId="36442"/>
    <cellStyle name="Comma 11 3 2 2 4 3 3" xfId="36443"/>
    <cellStyle name="Comma 11 3 2 2 4 4" xfId="36444"/>
    <cellStyle name="Comma 11 3 2 2 4 4 2" xfId="36445"/>
    <cellStyle name="Comma 11 3 2 2 4 5" xfId="36446"/>
    <cellStyle name="Comma 11 3 2 2 4 6" xfId="36447"/>
    <cellStyle name="Comma 11 3 2 2 5" xfId="36448"/>
    <cellStyle name="Comma 11 3 2 2 5 2" xfId="36449"/>
    <cellStyle name="Comma 11 3 2 2 5 2 2" xfId="36450"/>
    <cellStyle name="Comma 11 3 2 2 5 2 3" xfId="36451"/>
    <cellStyle name="Comma 11 3 2 2 5 3" xfId="36452"/>
    <cellStyle name="Comma 11 3 2 2 5 3 2" xfId="36453"/>
    <cellStyle name="Comma 11 3 2 2 5 4" xfId="36454"/>
    <cellStyle name="Comma 11 3 2 2 5 5" xfId="36455"/>
    <cellStyle name="Comma 11 3 2 2 6" xfId="36456"/>
    <cellStyle name="Comma 11 3 2 2 6 2" xfId="36457"/>
    <cellStyle name="Comma 11 3 2 2 6 3" xfId="36458"/>
    <cellStyle name="Comma 11 3 2 2 7" xfId="36459"/>
    <cellStyle name="Comma 11 3 2 2 7 2" xfId="36460"/>
    <cellStyle name="Comma 11 3 2 2 7 3" xfId="36461"/>
    <cellStyle name="Comma 11 3 2 2 8" xfId="36462"/>
    <cellStyle name="Comma 11 3 2 2 8 2" xfId="36463"/>
    <cellStyle name="Comma 11 3 2 2 9" xfId="36464"/>
    <cellStyle name="Comma 11 3 2 3" xfId="4440"/>
    <cellStyle name="Comma 11 3 2 3 2" xfId="36465"/>
    <cellStyle name="Comma 11 3 2 3 2 2" xfId="36466"/>
    <cellStyle name="Comma 11 3 2 3 2 2 2" xfId="36467"/>
    <cellStyle name="Comma 11 3 2 3 2 2 3" xfId="36468"/>
    <cellStyle name="Comma 11 3 2 3 2 3" xfId="36469"/>
    <cellStyle name="Comma 11 3 2 3 2 3 2" xfId="36470"/>
    <cellStyle name="Comma 11 3 2 3 2 3 3" xfId="36471"/>
    <cellStyle name="Comma 11 3 2 3 2 4" xfId="36472"/>
    <cellStyle name="Comma 11 3 2 3 2 4 2" xfId="36473"/>
    <cellStyle name="Comma 11 3 2 3 2 5" xfId="36474"/>
    <cellStyle name="Comma 11 3 2 3 2 6" xfId="36475"/>
    <cellStyle name="Comma 11 3 2 3 3" xfId="36476"/>
    <cellStyle name="Comma 11 3 2 3 3 2" xfId="36477"/>
    <cellStyle name="Comma 11 3 2 3 3 2 2" xfId="36478"/>
    <cellStyle name="Comma 11 3 2 3 3 2 3" xfId="36479"/>
    <cellStyle name="Comma 11 3 2 3 3 3" xfId="36480"/>
    <cellStyle name="Comma 11 3 2 3 3 3 2" xfId="36481"/>
    <cellStyle name="Comma 11 3 2 3 3 3 3" xfId="36482"/>
    <cellStyle name="Comma 11 3 2 3 3 4" xfId="36483"/>
    <cellStyle name="Comma 11 3 2 3 3 4 2" xfId="36484"/>
    <cellStyle name="Comma 11 3 2 3 3 5" xfId="36485"/>
    <cellStyle name="Comma 11 3 2 3 3 6" xfId="36486"/>
    <cellStyle name="Comma 11 3 2 3 4" xfId="36487"/>
    <cellStyle name="Comma 11 3 2 3 4 2" xfId="36488"/>
    <cellStyle name="Comma 11 3 2 3 4 2 2" xfId="36489"/>
    <cellStyle name="Comma 11 3 2 3 4 2 3" xfId="36490"/>
    <cellStyle name="Comma 11 3 2 3 4 3" xfId="36491"/>
    <cellStyle name="Comma 11 3 2 3 4 3 2" xfId="36492"/>
    <cellStyle name="Comma 11 3 2 3 4 4" xfId="36493"/>
    <cellStyle name="Comma 11 3 2 3 4 5" xfId="36494"/>
    <cellStyle name="Comma 11 3 2 3 5" xfId="36495"/>
    <cellStyle name="Comma 11 3 2 3 5 2" xfId="36496"/>
    <cellStyle name="Comma 11 3 2 3 5 3" xfId="36497"/>
    <cellStyle name="Comma 11 3 2 3 6" xfId="36498"/>
    <cellStyle name="Comma 11 3 2 3 6 2" xfId="36499"/>
    <cellStyle name="Comma 11 3 2 3 6 3" xfId="36500"/>
    <cellStyle name="Comma 11 3 2 3 7" xfId="36501"/>
    <cellStyle name="Comma 11 3 2 3 7 2" xfId="36502"/>
    <cellStyle name="Comma 11 3 2 3 8" xfId="36503"/>
    <cellStyle name="Comma 11 3 2 3 9" xfId="36504"/>
    <cellStyle name="Comma 11 3 2 4" xfId="4441"/>
    <cellStyle name="Comma 11 3 2 4 2" xfId="36505"/>
    <cellStyle name="Comma 11 3 2 4 2 2" xfId="36506"/>
    <cellStyle name="Comma 11 3 2 4 2 2 2" xfId="36507"/>
    <cellStyle name="Comma 11 3 2 4 2 2 3" xfId="36508"/>
    <cellStyle name="Comma 11 3 2 4 2 3" xfId="36509"/>
    <cellStyle name="Comma 11 3 2 4 2 3 2" xfId="36510"/>
    <cellStyle name="Comma 11 3 2 4 2 3 3" xfId="36511"/>
    <cellStyle name="Comma 11 3 2 4 2 4" xfId="36512"/>
    <cellStyle name="Comma 11 3 2 4 2 4 2" xfId="36513"/>
    <cellStyle name="Comma 11 3 2 4 2 5" xfId="36514"/>
    <cellStyle name="Comma 11 3 2 4 2 6" xfId="36515"/>
    <cellStyle name="Comma 11 3 2 4 3" xfId="36516"/>
    <cellStyle name="Comma 11 3 2 4 3 2" xfId="36517"/>
    <cellStyle name="Comma 11 3 2 4 3 2 2" xfId="36518"/>
    <cellStyle name="Comma 11 3 2 4 3 2 3" xfId="36519"/>
    <cellStyle name="Comma 11 3 2 4 3 3" xfId="36520"/>
    <cellStyle name="Comma 11 3 2 4 3 3 2" xfId="36521"/>
    <cellStyle name="Comma 11 3 2 4 3 3 3" xfId="36522"/>
    <cellStyle name="Comma 11 3 2 4 3 4" xfId="36523"/>
    <cellStyle name="Comma 11 3 2 4 3 4 2" xfId="36524"/>
    <cellStyle name="Comma 11 3 2 4 3 5" xfId="36525"/>
    <cellStyle name="Comma 11 3 2 4 3 6" xfId="36526"/>
    <cellStyle name="Comma 11 3 2 4 4" xfId="36527"/>
    <cellStyle name="Comma 11 3 2 4 4 2" xfId="36528"/>
    <cellStyle name="Comma 11 3 2 4 4 2 2" xfId="36529"/>
    <cellStyle name="Comma 11 3 2 4 4 2 3" xfId="36530"/>
    <cellStyle name="Comma 11 3 2 4 4 3" xfId="36531"/>
    <cellStyle name="Comma 11 3 2 4 4 3 2" xfId="36532"/>
    <cellStyle name="Comma 11 3 2 4 4 4" xfId="36533"/>
    <cellStyle name="Comma 11 3 2 4 4 5" xfId="36534"/>
    <cellStyle name="Comma 11 3 2 4 5" xfId="36535"/>
    <cellStyle name="Comma 11 3 2 4 5 2" xfId="36536"/>
    <cellStyle name="Comma 11 3 2 4 5 3" xfId="36537"/>
    <cellStyle name="Comma 11 3 2 4 6" xfId="36538"/>
    <cellStyle name="Comma 11 3 2 4 6 2" xfId="36539"/>
    <cellStyle name="Comma 11 3 2 4 6 3" xfId="36540"/>
    <cellStyle name="Comma 11 3 2 4 7" xfId="36541"/>
    <cellStyle name="Comma 11 3 2 4 7 2" xfId="36542"/>
    <cellStyle name="Comma 11 3 2 4 8" xfId="36543"/>
    <cellStyle name="Comma 11 3 2 4 9" xfId="36544"/>
    <cellStyle name="Comma 11 3 2 5" xfId="4442"/>
    <cellStyle name="Comma 11 3 2 5 2" xfId="36545"/>
    <cellStyle name="Comma 11 3 2 5 2 2" xfId="36546"/>
    <cellStyle name="Comma 11 3 2 5 2 3" xfId="36547"/>
    <cellStyle name="Comma 11 3 2 5 3" xfId="36548"/>
    <cellStyle name="Comma 11 3 2 5 3 2" xfId="36549"/>
    <cellStyle name="Comma 11 3 2 5 3 3" xfId="36550"/>
    <cellStyle name="Comma 11 3 2 5 4" xfId="36551"/>
    <cellStyle name="Comma 11 3 2 5 4 2" xfId="36552"/>
    <cellStyle name="Comma 11 3 2 5 5" xfId="36553"/>
    <cellStyle name="Comma 11 3 2 5 6" xfId="36554"/>
    <cellStyle name="Comma 11 3 2 6" xfId="36555"/>
    <cellStyle name="Comma 11 3 2 6 2" xfId="36556"/>
    <cellStyle name="Comma 11 3 2 6 2 2" xfId="36557"/>
    <cellStyle name="Comma 11 3 2 6 2 3" xfId="36558"/>
    <cellStyle name="Comma 11 3 2 6 3" xfId="36559"/>
    <cellStyle name="Comma 11 3 2 6 3 2" xfId="36560"/>
    <cellStyle name="Comma 11 3 2 6 3 3" xfId="36561"/>
    <cellStyle name="Comma 11 3 2 6 4" xfId="36562"/>
    <cellStyle name="Comma 11 3 2 6 4 2" xfId="36563"/>
    <cellStyle name="Comma 11 3 2 6 5" xfId="36564"/>
    <cellStyle name="Comma 11 3 2 6 6" xfId="36565"/>
    <cellStyle name="Comma 11 3 2 7" xfId="36566"/>
    <cellStyle name="Comma 11 3 2 7 2" xfId="36567"/>
    <cellStyle name="Comma 11 3 2 7 2 2" xfId="36568"/>
    <cellStyle name="Comma 11 3 2 7 2 3" xfId="36569"/>
    <cellStyle name="Comma 11 3 2 7 3" xfId="36570"/>
    <cellStyle name="Comma 11 3 2 7 3 2" xfId="36571"/>
    <cellStyle name="Comma 11 3 2 7 4" xfId="36572"/>
    <cellStyle name="Comma 11 3 2 7 5" xfId="36573"/>
    <cellStyle name="Comma 11 3 2 8" xfId="36574"/>
    <cellStyle name="Comma 11 3 2 8 2" xfId="36575"/>
    <cellStyle name="Comma 11 3 2 8 3" xfId="36576"/>
    <cellStyle name="Comma 11 3 2 9" xfId="36577"/>
    <cellStyle name="Comma 11 3 2 9 2" xfId="36578"/>
    <cellStyle name="Comma 11 3 2 9 3" xfId="36579"/>
    <cellStyle name="Comma 11 3 3" xfId="4443"/>
    <cellStyle name="Comma 11 3 3 10" xfId="36580"/>
    <cellStyle name="Comma 11 3 3 11" xfId="36581"/>
    <cellStyle name="Comma 11 3 3 2" xfId="4444"/>
    <cellStyle name="Comma 11 3 3 2 2" xfId="36582"/>
    <cellStyle name="Comma 11 3 3 2 2 2" xfId="36583"/>
    <cellStyle name="Comma 11 3 3 2 2 2 2" xfId="36584"/>
    <cellStyle name="Comma 11 3 3 2 2 2 3" xfId="36585"/>
    <cellStyle name="Comma 11 3 3 2 2 3" xfId="36586"/>
    <cellStyle name="Comma 11 3 3 2 2 3 2" xfId="36587"/>
    <cellStyle name="Comma 11 3 3 2 2 3 3" xfId="36588"/>
    <cellStyle name="Comma 11 3 3 2 2 4" xfId="36589"/>
    <cellStyle name="Comma 11 3 3 2 2 4 2" xfId="36590"/>
    <cellStyle name="Comma 11 3 3 2 2 5" xfId="36591"/>
    <cellStyle name="Comma 11 3 3 2 2 6" xfId="36592"/>
    <cellStyle name="Comma 11 3 3 2 3" xfId="36593"/>
    <cellStyle name="Comma 11 3 3 2 3 2" xfId="36594"/>
    <cellStyle name="Comma 11 3 3 2 3 2 2" xfId="36595"/>
    <cellStyle name="Comma 11 3 3 2 3 2 3" xfId="36596"/>
    <cellStyle name="Comma 11 3 3 2 3 3" xfId="36597"/>
    <cellStyle name="Comma 11 3 3 2 3 3 2" xfId="36598"/>
    <cellStyle name="Comma 11 3 3 2 3 3 3" xfId="36599"/>
    <cellStyle name="Comma 11 3 3 2 3 4" xfId="36600"/>
    <cellStyle name="Comma 11 3 3 2 3 4 2" xfId="36601"/>
    <cellStyle name="Comma 11 3 3 2 3 5" xfId="36602"/>
    <cellStyle name="Comma 11 3 3 2 3 6" xfId="36603"/>
    <cellStyle name="Comma 11 3 3 2 4" xfId="36604"/>
    <cellStyle name="Comma 11 3 3 2 4 2" xfId="36605"/>
    <cellStyle name="Comma 11 3 3 2 4 2 2" xfId="36606"/>
    <cellStyle name="Comma 11 3 3 2 4 2 3" xfId="36607"/>
    <cellStyle name="Comma 11 3 3 2 4 3" xfId="36608"/>
    <cellStyle name="Comma 11 3 3 2 4 3 2" xfId="36609"/>
    <cellStyle name="Comma 11 3 3 2 4 4" xfId="36610"/>
    <cellStyle name="Comma 11 3 3 2 4 5" xfId="36611"/>
    <cellStyle name="Comma 11 3 3 2 5" xfId="36612"/>
    <cellStyle name="Comma 11 3 3 2 5 2" xfId="36613"/>
    <cellStyle name="Comma 11 3 3 2 5 3" xfId="36614"/>
    <cellStyle name="Comma 11 3 3 2 6" xfId="36615"/>
    <cellStyle name="Comma 11 3 3 2 6 2" xfId="36616"/>
    <cellStyle name="Comma 11 3 3 2 6 3" xfId="36617"/>
    <cellStyle name="Comma 11 3 3 2 7" xfId="36618"/>
    <cellStyle name="Comma 11 3 3 2 7 2" xfId="36619"/>
    <cellStyle name="Comma 11 3 3 2 8" xfId="36620"/>
    <cellStyle name="Comma 11 3 3 2 9" xfId="36621"/>
    <cellStyle name="Comma 11 3 3 3" xfId="36622"/>
    <cellStyle name="Comma 11 3 3 3 2" xfId="36623"/>
    <cellStyle name="Comma 11 3 3 3 2 2" xfId="36624"/>
    <cellStyle name="Comma 11 3 3 3 2 3" xfId="36625"/>
    <cellStyle name="Comma 11 3 3 3 3" xfId="36626"/>
    <cellStyle name="Comma 11 3 3 3 3 2" xfId="36627"/>
    <cellStyle name="Comma 11 3 3 3 3 3" xfId="36628"/>
    <cellStyle name="Comma 11 3 3 3 4" xfId="36629"/>
    <cellStyle name="Comma 11 3 3 3 4 2" xfId="36630"/>
    <cellStyle name="Comma 11 3 3 3 5" xfId="36631"/>
    <cellStyle name="Comma 11 3 3 3 6" xfId="36632"/>
    <cellStyle name="Comma 11 3 3 4" xfId="36633"/>
    <cellStyle name="Comma 11 3 3 4 2" xfId="36634"/>
    <cellStyle name="Comma 11 3 3 4 2 2" xfId="36635"/>
    <cellStyle name="Comma 11 3 3 4 2 3" xfId="36636"/>
    <cellStyle name="Comma 11 3 3 4 3" xfId="36637"/>
    <cellStyle name="Comma 11 3 3 4 3 2" xfId="36638"/>
    <cellStyle name="Comma 11 3 3 4 3 3" xfId="36639"/>
    <cellStyle name="Comma 11 3 3 4 4" xfId="36640"/>
    <cellStyle name="Comma 11 3 3 4 4 2" xfId="36641"/>
    <cellStyle name="Comma 11 3 3 4 5" xfId="36642"/>
    <cellStyle name="Comma 11 3 3 4 6" xfId="36643"/>
    <cellStyle name="Comma 11 3 3 5" xfId="36644"/>
    <cellStyle name="Comma 11 3 3 5 2" xfId="36645"/>
    <cellStyle name="Comma 11 3 3 5 2 2" xfId="36646"/>
    <cellStyle name="Comma 11 3 3 5 2 3" xfId="36647"/>
    <cellStyle name="Comma 11 3 3 5 3" xfId="36648"/>
    <cellStyle name="Comma 11 3 3 5 3 2" xfId="36649"/>
    <cellStyle name="Comma 11 3 3 5 4" xfId="36650"/>
    <cellStyle name="Comma 11 3 3 5 5" xfId="36651"/>
    <cellStyle name="Comma 11 3 3 6" xfId="36652"/>
    <cellStyle name="Comma 11 3 3 6 2" xfId="36653"/>
    <cellStyle name="Comma 11 3 3 6 3" xfId="36654"/>
    <cellStyle name="Comma 11 3 3 7" xfId="36655"/>
    <cellStyle name="Comma 11 3 3 7 2" xfId="36656"/>
    <cellStyle name="Comma 11 3 3 7 3" xfId="36657"/>
    <cellStyle name="Comma 11 3 3 8" xfId="36658"/>
    <cellStyle name="Comma 11 3 3 8 2" xfId="36659"/>
    <cellStyle name="Comma 11 3 3 9" xfId="36660"/>
    <cellStyle name="Comma 11 3 4" xfId="4445"/>
    <cellStyle name="Comma 11 3 4 2" xfId="36661"/>
    <cellStyle name="Comma 11 3 4 2 2" xfId="36662"/>
    <cellStyle name="Comma 11 3 4 2 2 2" xfId="36663"/>
    <cellStyle name="Comma 11 3 4 2 2 3" xfId="36664"/>
    <cellStyle name="Comma 11 3 4 2 3" xfId="36665"/>
    <cellStyle name="Comma 11 3 4 2 3 2" xfId="36666"/>
    <cellStyle name="Comma 11 3 4 2 3 3" xfId="36667"/>
    <cellStyle name="Comma 11 3 4 2 4" xfId="36668"/>
    <cellStyle name="Comma 11 3 4 2 4 2" xfId="36669"/>
    <cellStyle name="Comma 11 3 4 2 5" xfId="36670"/>
    <cellStyle name="Comma 11 3 4 2 6" xfId="36671"/>
    <cellStyle name="Comma 11 3 4 3" xfId="36672"/>
    <cellStyle name="Comma 11 3 4 3 2" xfId="36673"/>
    <cellStyle name="Comma 11 3 4 3 2 2" xfId="36674"/>
    <cellStyle name="Comma 11 3 4 3 2 3" xfId="36675"/>
    <cellStyle name="Comma 11 3 4 3 3" xfId="36676"/>
    <cellStyle name="Comma 11 3 4 3 3 2" xfId="36677"/>
    <cellStyle name="Comma 11 3 4 3 3 3" xfId="36678"/>
    <cellStyle name="Comma 11 3 4 3 4" xfId="36679"/>
    <cellStyle name="Comma 11 3 4 3 4 2" xfId="36680"/>
    <cellStyle name="Comma 11 3 4 3 5" xfId="36681"/>
    <cellStyle name="Comma 11 3 4 3 6" xfId="36682"/>
    <cellStyle name="Comma 11 3 4 4" xfId="36683"/>
    <cellStyle name="Comma 11 3 4 4 2" xfId="36684"/>
    <cellStyle name="Comma 11 3 4 4 2 2" xfId="36685"/>
    <cellStyle name="Comma 11 3 4 4 2 3" xfId="36686"/>
    <cellStyle name="Comma 11 3 4 4 3" xfId="36687"/>
    <cellStyle name="Comma 11 3 4 4 3 2" xfId="36688"/>
    <cellStyle name="Comma 11 3 4 4 4" xfId="36689"/>
    <cellStyle name="Comma 11 3 4 4 5" xfId="36690"/>
    <cellStyle name="Comma 11 3 4 5" xfId="36691"/>
    <cellStyle name="Comma 11 3 4 5 2" xfId="36692"/>
    <cellStyle name="Comma 11 3 4 5 3" xfId="36693"/>
    <cellStyle name="Comma 11 3 4 6" xfId="36694"/>
    <cellStyle name="Comma 11 3 4 6 2" xfId="36695"/>
    <cellStyle name="Comma 11 3 4 6 3" xfId="36696"/>
    <cellStyle name="Comma 11 3 4 7" xfId="36697"/>
    <cellStyle name="Comma 11 3 4 7 2" xfId="36698"/>
    <cellStyle name="Comma 11 3 4 8" xfId="36699"/>
    <cellStyle name="Comma 11 3 4 9" xfId="36700"/>
    <cellStyle name="Comma 11 3 5" xfId="4446"/>
    <cellStyle name="Comma 11 3 5 2" xfId="36701"/>
    <cellStyle name="Comma 11 3 5 2 2" xfId="36702"/>
    <cellStyle name="Comma 11 3 5 2 2 2" xfId="36703"/>
    <cellStyle name="Comma 11 3 5 2 2 3" xfId="36704"/>
    <cellStyle name="Comma 11 3 5 2 3" xfId="36705"/>
    <cellStyle name="Comma 11 3 5 2 3 2" xfId="36706"/>
    <cellStyle name="Comma 11 3 5 2 3 3" xfId="36707"/>
    <cellStyle name="Comma 11 3 5 2 4" xfId="36708"/>
    <cellStyle name="Comma 11 3 5 2 4 2" xfId="36709"/>
    <cellStyle name="Comma 11 3 5 2 5" xfId="36710"/>
    <cellStyle name="Comma 11 3 5 2 6" xfId="36711"/>
    <cellStyle name="Comma 11 3 5 3" xfId="36712"/>
    <cellStyle name="Comma 11 3 5 3 2" xfId="36713"/>
    <cellStyle name="Comma 11 3 5 3 2 2" xfId="36714"/>
    <cellStyle name="Comma 11 3 5 3 2 3" xfId="36715"/>
    <cellStyle name="Comma 11 3 5 3 3" xfId="36716"/>
    <cellStyle name="Comma 11 3 5 3 3 2" xfId="36717"/>
    <cellStyle name="Comma 11 3 5 3 3 3" xfId="36718"/>
    <cellStyle name="Comma 11 3 5 3 4" xfId="36719"/>
    <cellStyle name="Comma 11 3 5 3 4 2" xfId="36720"/>
    <cellStyle name="Comma 11 3 5 3 5" xfId="36721"/>
    <cellStyle name="Comma 11 3 5 3 6" xfId="36722"/>
    <cellStyle name="Comma 11 3 5 4" xfId="36723"/>
    <cellStyle name="Comma 11 3 5 4 2" xfId="36724"/>
    <cellStyle name="Comma 11 3 5 4 2 2" xfId="36725"/>
    <cellStyle name="Comma 11 3 5 4 2 3" xfId="36726"/>
    <cellStyle name="Comma 11 3 5 4 3" xfId="36727"/>
    <cellStyle name="Comma 11 3 5 4 3 2" xfId="36728"/>
    <cellStyle name="Comma 11 3 5 4 4" xfId="36729"/>
    <cellStyle name="Comma 11 3 5 4 5" xfId="36730"/>
    <cellStyle name="Comma 11 3 5 5" xfId="36731"/>
    <cellStyle name="Comma 11 3 5 5 2" xfId="36732"/>
    <cellStyle name="Comma 11 3 5 5 3" xfId="36733"/>
    <cellStyle name="Comma 11 3 5 6" xfId="36734"/>
    <cellStyle name="Comma 11 3 5 6 2" xfId="36735"/>
    <cellStyle name="Comma 11 3 5 6 3" xfId="36736"/>
    <cellStyle name="Comma 11 3 5 7" xfId="36737"/>
    <cellStyle name="Comma 11 3 5 7 2" xfId="36738"/>
    <cellStyle name="Comma 11 3 5 8" xfId="36739"/>
    <cellStyle name="Comma 11 3 5 9" xfId="36740"/>
    <cellStyle name="Comma 11 3 6" xfId="4447"/>
    <cellStyle name="Comma 11 3 6 2" xfId="36741"/>
    <cellStyle name="Comma 11 3 6 2 2" xfId="36742"/>
    <cellStyle name="Comma 11 3 6 2 3" xfId="36743"/>
    <cellStyle name="Comma 11 3 6 3" xfId="36744"/>
    <cellStyle name="Comma 11 3 6 3 2" xfId="36745"/>
    <cellStyle name="Comma 11 3 6 3 3" xfId="36746"/>
    <cellStyle name="Comma 11 3 6 4" xfId="36747"/>
    <cellStyle name="Comma 11 3 6 4 2" xfId="36748"/>
    <cellStyle name="Comma 11 3 6 5" xfId="36749"/>
    <cellStyle name="Comma 11 3 6 6" xfId="36750"/>
    <cellStyle name="Comma 11 3 7" xfId="36751"/>
    <cellStyle name="Comma 11 3 7 2" xfId="36752"/>
    <cellStyle name="Comma 11 3 7 2 2" xfId="36753"/>
    <cellStyle name="Comma 11 3 7 2 3" xfId="36754"/>
    <cellStyle name="Comma 11 3 7 3" xfId="36755"/>
    <cellStyle name="Comma 11 3 7 3 2" xfId="36756"/>
    <cellStyle name="Comma 11 3 7 3 3" xfId="36757"/>
    <cellStyle name="Comma 11 3 7 4" xfId="36758"/>
    <cellStyle name="Comma 11 3 7 4 2" xfId="36759"/>
    <cellStyle name="Comma 11 3 7 5" xfId="36760"/>
    <cellStyle name="Comma 11 3 7 6" xfId="36761"/>
    <cellStyle name="Comma 11 3 8" xfId="36762"/>
    <cellStyle name="Comma 11 3 8 2" xfId="36763"/>
    <cellStyle name="Comma 11 3 8 2 2" xfId="36764"/>
    <cellStyle name="Comma 11 3 8 2 3" xfId="36765"/>
    <cellStyle name="Comma 11 3 8 3" xfId="36766"/>
    <cellStyle name="Comma 11 3 8 3 2" xfId="36767"/>
    <cellStyle name="Comma 11 3 8 4" xfId="36768"/>
    <cellStyle name="Comma 11 3 8 5" xfId="36769"/>
    <cellStyle name="Comma 11 3 9" xfId="36770"/>
    <cellStyle name="Comma 11 3 9 2" xfId="36771"/>
    <cellStyle name="Comma 11 3 9 3" xfId="36772"/>
    <cellStyle name="Comma 11 4" xfId="4448"/>
    <cellStyle name="Comma 11 4 10" xfId="36773"/>
    <cellStyle name="Comma 11 4 10 2" xfId="36774"/>
    <cellStyle name="Comma 11 4 11" xfId="36775"/>
    <cellStyle name="Comma 11 4 12" xfId="36776"/>
    <cellStyle name="Comma 11 4 13" xfId="36777"/>
    <cellStyle name="Comma 11 4 2" xfId="4449"/>
    <cellStyle name="Comma 11 4 2 10" xfId="36778"/>
    <cellStyle name="Comma 11 4 2 11" xfId="36779"/>
    <cellStyle name="Comma 11 4 2 2" xfId="4450"/>
    <cellStyle name="Comma 11 4 2 2 2" xfId="36780"/>
    <cellStyle name="Comma 11 4 2 2 2 2" xfId="36781"/>
    <cellStyle name="Comma 11 4 2 2 2 2 2" xfId="36782"/>
    <cellStyle name="Comma 11 4 2 2 2 2 3" xfId="36783"/>
    <cellStyle name="Comma 11 4 2 2 2 3" xfId="36784"/>
    <cellStyle name="Comma 11 4 2 2 2 3 2" xfId="36785"/>
    <cellStyle name="Comma 11 4 2 2 2 3 3" xfId="36786"/>
    <cellStyle name="Comma 11 4 2 2 2 4" xfId="36787"/>
    <cellStyle name="Comma 11 4 2 2 2 4 2" xfId="36788"/>
    <cellStyle name="Comma 11 4 2 2 2 5" xfId="36789"/>
    <cellStyle name="Comma 11 4 2 2 2 6" xfId="36790"/>
    <cellStyle name="Comma 11 4 2 2 3" xfId="36791"/>
    <cellStyle name="Comma 11 4 2 2 3 2" xfId="36792"/>
    <cellStyle name="Comma 11 4 2 2 3 2 2" xfId="36793"/>
    <cellStyle name="Comma 11 4 2 2 3 2 3" xfId="36794"/>
    <cellStyle name="Comma 11 4 2 2 3 3" xfId="36795"/>
    <cellStyle name="Comma 11 4 2 2 3 3 2" xfId="36796"/>
    <cellStyle name="Comma 11 4 2 2 3 3 3" xfId="36797"/>
    <cellStyle name="Comma 11 4 2 2 3 4" xfId="36798"/>
    <cellStyle name="Comma 11 4 2 2 3 4 2" xfId="36799"/>
    <cellStyle name="Comma 11 4 2 2 3 5" xfId="36800"/>
    <cellStyle name="Comma 11 4 2 2 3 6" xfId="36801"/>
    <cellStyle name="Comma 11 4 2 2 4" xfId="36802"/>
    <cellStyle name="Comma 11 4 2 2 4 2" xfId="36803"/>
    <cellStyle name="Comma 11 4 2 2 4 2 2" xfId="36804"/>
    <cellStyle name="Comma 11 4 2 2 4 2 3" xfId="36805"/>
    <cellStyle name="Comma 11 4 2 2 4 3" xfId="36806"/>
    <cellStyle name="Comma 11 4 2 2 4 3 2" xfId="36807"/>
    <cellStyle name="Comma 11 4 2 2 4 4" xfId="36808"/>
    <cellStyle name="Comma 11 4 2 2 4 5" xfId="36809"/>
    <cellStyle name="Comma 11 4 2 2 5" xfId="36810"/>
    <cellStyle name="Comma 11 4 2 2 5 2" xfId="36811"/>
    <cellStyle name="Comma 11 4 2 2 5 3" xfId="36812"/>
    <cellStyle name="Comma 11 4 2 2 6" xfId="36813"/>
    <cellStyle name="Comma 11 4 2 2 6 2" xfId="36814"/>
    <cellStyle name="Comma 11 4 2 2 6 3" xfId="36815"/>
    <cellStyle name="Comma 11 4 2 2 7" xfId="36816"/>
    <cellStyle name="Comma 11 4 2 2 7 2" xfId="36817"/>
    <cellStyle name="Comma 11 4 2 2 8" xfId="36818"/>
    <cellStyle name="Comma 11 4 2 2 9" xfId="36819"/>
    <cellStyle name="Comma 11 4 2 3" xfId="36820"/>
    <cellStyle name="Comma 11 4 2 3 2" xfId="36821"/>
    <cellStyle name="Comma 11 4 2 3 2 2" xfId="36822"/>
    <cellStyle name="Comma 11 4 2 3 2 3" xfId="36823"/>
    <cellStyle name="Comma 11 4 2 3 3" xfId="36824"/>
    <cellStyle name="Comma 11 4 2 3 3 2" xfId="36825"/>
    <cellStyle name="Comma 11 4 2 3 3 3" xfId="36826"/>
    <cellStyle name="Comma 11 4 2 3 4" xfId="36827"/>
    <cellStyle name="Comma 11 4 2 3 4 2" xfId="36828"/>
    <cellStyle name="Comma 11 4 2 3 5" xfId="36829"/>
    <cellStyle name="Comma 11 4 2 3 6" xfId="36830"/>
    <cellStyle name="Comma 11 4 2 4" xfId="36831"/>
    <cellStyle name="Comma 11 4 2 4 2" xfId="36832"/>
    <cellStyle name="Comma 11 4 2 4 2 2" xfId="36833"/>
    <cellStyle name="Comma 11 4 2 4 2 3" xfId="36834"/>
    <cellStyle name="Comma 11 4 2 4 3" xfId="36835"/>
    <cellStyle name="Comma 11 4 2 4 3 2" xfId="36836"/>
    <cellStyle name="Comma 11 4 2 4 3 3" xfId="36837"/>
    <cellStyle name="Comma 11 4 2 4 4" xfId="36838"/>
    <cellStyle name="Comma 11 4 2 4 4 2" xfId="36839"/>
    <cellStyle name="Comma 11 4 2 4 5" xfId="36840"/>
    <cellStyle name="Comma 11 4 2 4 6" xfId="36841"/>
    <cellStyle name="Comma 11 4 2 5" xfId="36842"/>
    <cellStyle name="Comma 11 4 2 5 2" xfId="36843"/>
    <cellStyle name="Comma 11 4 2 5 2 2" xfId="36844"/>
    <cellStyle name="Comma 11 4 2 5 2 3" xfId="36845"/>
    <cellStyle name="Comma 11 4 2 5 3" xfId="36846"/>
    <cellStyle name="Comma 11 4 2 5 3 2" xfId="36847"/>
    <cellStyle name="Comma 11 4 2 5 4" xfId="36848"/>
    <cellStyle name="Comma 11 4 2 5 5" xfId="36849"/>
    <cellStyle name="Comma 11 4 2 6" xfId="36850"/>
    <cellStyle name="Comma 11 4 2 6 2" xfId="36851"/>
    <cellStyle name="Comma 11 4 2 6 3" xfId="36852"/>
    <cellStyle name="Comma 11 4 2 7" xfId="36853"/>
    <cellStyle name="Comma 11 4 2 7 2" xfId="36854"/>
    <cellStyle name="Comma 11 4 2 7 3" xfId="36855"/>
    <cellStyle name="Comma 11 4 2 8" xfId="36856"/>
    <cellStyle name="Comma 11 4 2 8 2" xfId="36857"/>
    <cellStyle name="Comma 11 4 2 9" xfId="36858"/>
    <cellStyle name="Comma 11 4 3" xfId="4451"/>
    <cellStyle name="Comma 11 4 3 2" xfId="36859"/>
    <cellStyle name="Comma 11 4 3 2 2" xfId="36860"/>
    <cellStyle name="Comma 11 4 3 2 2 2" xfId="36861"/>
    <cellStyle name="Comma 11 4 3 2 2 3" xfId="36862"/>
    <cellStyle name="Comma 11 4 3 2 3" xfId="36863"/>
    <cellStyle name="Comma 11 4 3 2 3 2" xfId="36864"/>
    <cellStyle name="Comma 11 4 3 2 3 3" xfId="36865"/>
    <cellStyle name="Comma 11 4 3 2 4" xfId="36866"/>
    <cellStyle name="Comma 11 4 3 2 4 2" xfId="36867"/>
    <cellStyle name="Comma 11 4 3 2 5" xfId="36868"/>
    <cellStyle name="Comma 11 4 3 2 6" xfId="36869"/>
    <cellStyle name="Comma 11 4 3 3" xfId="36870"/>
    <cellStyle name="Comma 11 4 3 3 2" xfId="36871"/>
    <cellStyle name="Comma 11 4 3 3 2 2" xfId="36872"/>
    <cellStyle name="Comma 11 4 3 3 2 3" xfId="36873"/>
    <cellStyle name="Comma 11 4 3 3 3" xfId="36874"/>
    <cellStyle name="Comma 11 4 3 3 3 2" xfId="36875"/>
    <cellStyle name="Comma 11 4 3 3 3 3" xfId="36876"/>
    <cellStyle name="Comma 11 4 3 3 4" xfId="36877"/>
    <cellStyle name="Comma 11 4 3 3 4 2" xfId="36878"/>
    <cellStyle name="Comma 11 4 3 3 5" xfId="36879"/>
    <cellStyle name="Comma 11 4 3 3 6" xfId="36880"/>
    <cellStyle name="Comma 11 4 3 4" xfId="36881"/>
    <cellStyle name="Comma 11 4 3 4 2" xfId="36882"/>
    <cellStyle name="Comma 11 4 3 4 2 2" xfId="36883"/>
    <cellStyle name="Comma 11 4 3 4 2 3" xfId="36884"/>
    <cellStyle name="Comma 11 4 3 4 3" xfId="36885"/>
    <cellStyle name="Comma 11 4 3 4 3 2" xfId="36886"/>
    <cellStyle name="Comma 11 4 3 4 4" xfId="36887"/>
    <cellStyle name="Comma 11 4 3 4 5" xfId="36888"/>
    <cellStyle name="Comma 11 4 3 5" xfId="36889"/>
    <cellStyle name="Comma 11 4 3 5 2" xfId="36890"/>
    <cellStyle name="Comma 11 4 3 5 3" xfId="36891"/>
    <cellStyle name="Comma 11 4 3 6" xfId="36892"/>
    <cellStyle name="Comma 11 4 3 6 2" xfId="36893"/>
    <cellStyle name="Comma 11 4 3 6 3" xfId="36894"/>
    <cellStyle name="Comma 11 4 3 7" xfId="36895"/>
    <cellStyle name="Comma 11 4 3 7 2" xfId="36896"/>
    <cellStyle name="Comma 11 4 3 8" xfId="36897"/>
    <cellStyle name="Comma 11 4 3 9" xfId="36898"/>
    <cellStyle name="Comma 11 4 4" xfId="4452"/>
    <cellStyle name="Comma 11 4 4 2" xfId="36899"/>
    <cellStyle name="Comma 11 4 4 2 2" xfId="36900"/>
    <cellStyle name="Comma 11 4 4 2 2 2" xfId="36901"/>
    <cellStyle name="Comma 11 4 4 2 2 3" xfId="36902"/>
    <cellStyle name="Comma 11 4 4 2 3" xfId="36903"/>
    <cellStyle name="Comma 11 4 4 2 3 2" xfId="36904"/>
    <cellStyle name="Comma 11 4 4 2 3 3" xfId="36905"/>
    <cellStyle name="Comma 11 4 4 2 4" xfId="36906"/>
    <cellStyle name="Comma 11 4 4 2 4 2" xfId="36907"/>
    <cellStyle name="Comma 11 4 4 2 5" xfId="36908"/>
    <cellStyle name="Comma 11 4 4 2 6" xfId="36909"/>
    <cellStyle name="Comma 11 4 4 3" xfId="36910"/>
    <cellStyle name="Comma 11 4 4 3 2" xfId="36911"/>
    <cellStyle name="Comma 11 4 4 3 2 2" xfId="36912"/>
    <cellStyle name="Comma 11 4 4 3 2 3" xfId="36913"/>
    <cellStyle name="Comma 11 4 4 3 3" xfId="36914"/>
    <cellStyle name="Comma 11 4 4 3 3 2" xfId="36915"/>
    <cellStyle name="Comma 11 4 4 3 3 3" xfId="36916"/>
    <cellStyle name="Comma 11 4 4 3 4" xfId="36917"/>
    <cellStyle name="Comma 11 4 4 3 4 2" xfId="36918"/>
    <cellStyle name="Comma 11 4 4 3 5" xfId="36919"/>
    <cellStyle name="Comma 11 4 4 3 6" xfId="36920"/>
    <cellStyle name="Comma 11 4 4 4" xfId="36921"/>
    <cellStyle name="Comma 11 4 4 4 2" xfId="36922"/>
    <cellStyle name="Comma 11 4 4 4 2 2" xfId="36923"/>
    <cellStyle name="Comma 11 4 4 4 2 3" xfId="36924"/>
    <cellStyle name="Comma 11 4 4 4 3" xfId="36925"/>
    <cellStyle name="Comma 11 4 4 4 3 2" xfId="36926"/>
    <cellStyle name="Comma 11 4 4 4 4" xfId="36927"/>
    <cellStyle name="Comma 11 4 4 4 5" xfId="36928"/>
    <cellStyle name="Comma 11 4 4 5" xfId="36929"/>
    <cellStyle name="Comma 11 4 4 5 2" xfId="36930"/>
    <cellStyle name="Comma 11 4 4 5 3" xfId="36931"/>
    <cellStyle name="Comma 11 4 4 6" xfId="36932"/>
    <cellStyle name="Comma 11 4 4 6 2" xfId="36933"/>
    <cellStyle name="Comma 11 4 4 6 3" xfId="36934"/>
    <cellStyle name="Comma 11 4 4 7" xfId="36935"/>
    <cellStyle name="Comma 11 4 4 7 2" xfId="36936"/>
    <cellStyle name="Comma 11 4 4 8" xfId="36937"/>
    <cellStyle name="Comma 11 4 4 9" xfId="36938"/>
    <cellStyle name="Comma 11 4 5" xfId="4453"/>
    <cellStyle name="Comma 11 4 5 2" xfId="36939"/>
    <cellStyle name="Comma 11 4 5 2 2" xfId="36940"/>
    <cellStyle name="Comma 11 4 5 2 3" xfId="36941"/>
    <cellStyle name="Comma 11 4 5 3" xfId="36942"/>
    <cellStyle name="Comma 11 4 5 3 2" xfId="36943"/>
    <cellStyle name="Comma 11 4 5 3 3" xfId="36944"/>
    <cellStyle name="Comma 11 4 5 4" xfId="36945"/>
    <cellStyle name="Comma 11 4 5 4 2" xfId="36946"/>
    <cellStyle name="Comma 11 4 5 5" xfId="36947"/>
    <cellStyle name="Comma 11 4 5 6" xfId="36948"/>
    <cellStyle name="Comma 11 4 6" xfId="36949"/>
    <cellStyle name="Comma 11 4 6 2" xfId="36950"/>
    <cellStyle name="Comma 11 4 6 2 2" xfId="36951"/>
    <cellStyle name="Comma 11 4 6 2 3" xfId="36952"/>
    <cellStyle name="Comma 11 4 6 3" xfId="36953"/>
    <cellStyle name="Comma 11 4 6 3 2" xfId="36954"/>
    <cellStyle name="Comma 11 4 6 3 3" xfId="36955"/>
    <cellStyle name="Comma 11 4 6 4" xfId="36956"/>
    <cellStyle name="Comma 11 4 6 4 2" xfId="36957"/>
    <cellStyle name="Comma 11 4 6 5" xfId="36958"/>
    <cellStyle name="Comma 11 4 6 6" xfId="36959"/>
    <cellStyle name="Comma 11 4 7" xfId="36960"/>
    <cellStyle name="Comma 11 4 7 2" xfId="36961"/>
    <cellStyle name="Comma 11 4 7 2 2" xfId="36962"/>
    <cellStyle name="Comma 11 4 7 2 3" xfId="36963"/>
    <cellStyle name="Comma 11 4 7 3" xfId="36964"/>
    <cellStyle name="Comma 11 4 7 3 2" xfId="36965"/>
    <cellStyle name="Comma 11 4 7 4" xfId="36966"/>
    <cellStyle name="Comma 11 4 7 5" xfId="36967"/>
    <cellStyle name="Comma 11 4 8" xfId="36968"/>
    <cellStyle name="Comma 11 4 8 2" xfId="36969"/>
    <cellStyle name="Comma 11 4 8 3" xfId="36970"/>
    <cellStyle name="Comma 11 4 9" xfId="36971"/>
    <cellStyle name="Comma 11 4 9 2" xfId="36972"/>
    <cellStyle name="Comma 11 4 9 3" xfId="36973"/>
    <cellStyle name="Comma 11 5" xfId="4454"/>
    <cellStyle name="Comma 11 5 10" xfId="36974"/>
    <cellStyle name="Comma 11 5 11" xfId="36975"/>
    <cellStyle name="Comma 11 5 2" xfId="4455"/>
    <cellStyle name="Comma 11 5 2 10" xfId="36976"/>
    <cellStyle name="Comma 11 5 2 2" xfId="4456"/>
    <cellStyle name="Comma 11 5 2 2 2" xfId="36977"/>
    <cellStyle name="Comma 11 5 2 2 2 2" xfId="36978"/>
    <cellStyle name="Comma 11 5 2 2 2 3" xfId="36979"/>
    <cellStyle name="Comma 11 5 2 2 3" xfId="36980"/>
    <cellStyle name="Comma 11 5 2 2 3 2" xfId="36981"/>
    <cellStyle name="Comma 11 5 2 2 3 3" xfId="36982"/>
    <cellStyle name="Comma 11 5 2 2 4" xfId="36983"/>
    <cellStyle name="Comma 11 5 2 2 4 2" xfId="36984"/>
    <cellStyle name="Comma 11 5 2 2 5" xfId="36985"/>
    <cellStyle name="Comma 11 5 2 2 6" xfId="36986"/>
    <cellStyle name="Comma 11 5 2 3" xfId="36987"/>
    <cellStyle name="Comma 11 5 2 3 2" xfId="36988"/>
    <cellStyle name="Comma 11 5 2 3 2 2" xfId="36989"/>
    <cellStyle name="Comma 11 5 2 3 2 3" xfId="36990"/>
    <cellStyle name="Comma 11 5 2 3 3" xfId="36991"/>
    <cellStyle name="Comma 11 5 2 3 3 2" xfId="36992"/>
    <cellStyle name="Comma 11 5 2 3 3 3" xfId="36993"/>
    <cellStyle name="Comma 11 5 2 3 4" xfId="36994"/>
    <cellStyle name="Comma 11 5 2 3 4 2" xfId="36995"/>
    <cellStyle name="Comma 11 5 2 3 5" xfId="36996"/>
    <cellStyle name="Comma 11 5 2 3 6" xfId="36997"/>
    <cellStyle name="Comma 11 5 2 4" xfId="36998"/>
    <cellStyle name="Comma 11 5 2 4 2" xfId="36999"/>
    <cellStyle name="Comma 11 5 2 4 2 2" xfId="37000"/>
    <cellStyle name="Comma 11 5 2 4 2 3" xfId="37001"/>
    <cellStyle name="Comma 11 5 2 4 3" xfId="37002"/>
    <cellStyle name="Comma 11 5 2 4 3 2" xfId="37003"/>
    <cellStyle name="Comma 11 5 2 4 4" xfId="37004"/>
    <cellStyle name="Comma 11 5 2 4 5" xfId="37005"/>
    <cellStyle name="Comma 11 5 2 5" xfId="37006"/>
    <cellStyle name="Comma 11 5 2 5 2" xfId="37007"/>
    <cellStyle name="Comma 11 5 2 5 3" xfId="37008"/>
    <cellStyle name="Comma 11 5 2 6" xfId="37009"/>
    <cellStyle name="Comma 11 5 2 6 2" xfId="37010"/>
    <cellStyle name="Comma 11 5 2 6 3" xfId="37011"/>
    <cellStyle name="Comma 11 5 2 7" xfId="37012"/>
    <cellStyle name="Comma 11 5 2 7 2" xfId="37013"/>
    <cellStyle name="Comma 11 5 2 8" xfId="37014"/>
    <cellStyle name="Comma 11 5 2 9" xfId="37015"/>
    <cellStyle name="Comma 11 5 3" xfId="4457"/>
    <cellStyle name="Comma 11 5 3 2" xfId="37016"/>
    <cellStyle name="Comma 11 5 3 2 2" xfId="37017"/>
    <cellStyle name="Comma 11 5 3 2 3" xfId="37018"/>
    <cellStyle name="Comma 11 5 3 3" xfId="37019"/>
    <cellStyle name="Comma 11 5 3 3 2" xfId="37020"/>
    <cellStyle name="Comma 11 5 3 3 3" xfId="37021"/>
    <cellStyle name="Comma 11 5 3 4" xfId="37022"/>
    <cellStyle name="Comma 11 5 3 4 2" xfId="37023"/>
    <cellStyle name="Comma 11 5 3 5" xfId="37024"/>
    <cellStyle name="Comma 11 5 3 6" xfId="37025"/>
    <cellStyle name="Comma 11 5 4" xfId="4458"/>
    <cellStyle name="Comma 11 5 4 2" xfId="37026"/>
    <cellStyle name="Comma 11 5 4 2 2" xfId="37027"/>
    <cellStyle name="Comma 11 5 4 2 3" xfId="37028"/>
    <cellStyle name="Comma 11 5 4 3" xfId="37029"/>
    <cellStyle name="Comma 11 5 4 3 2" xfId="37030"/>
    <cellStyle name="Comma 11 5 4 3 3" xfId="37031"/>
    <cellStyle name="Comma 11 5 4 4" xfId="37032"/>
    <cellStyle name="Comma 11 5 4 4 2" xfId="37033"/>
    <cellStyle name="Comma 11 5 4 5" xfId="37034"/>
    <cellStyle name="Comma 11 5 4 6" xfId="37035"/>
    <cellStyle name="Comma 11 5 5" xfId="4459"/>
    <cellStyle name="Comma 11 5 5 2" xfId="37036"/>
    <cellStyle name="Comma 11 5 5 2 2" xfId="37037"/>
    <cellStyle name="Comma 11 5 5 2 3" xfId="37038"/>
    <cellStyle name="Comma 11 5 5 3" xfId="37039"/>
    <cellStyle name="Comma 11 5 5 3 2" xfId="37040"/>
    <cellStyle name="Comma 11 5 5 4" xfId="37041"/>
    <cellStyle name="Comma 11 5 5 5" xfId="37042"/>
    <cellStyle name="Comma 11 5 6" xfId="37043"/>
    <cellStyle name="Comma 11 5 6 2" xfId="37044"/>
    <cellStyle name="Comma 11 5 6 3" xfId="37045"/>
    <cellStyle name="Comma 11 5 7" xfId="37046"/>
    <cellStyle name="Comma 11 5 7 2" xfId="37047"/>
    <cellStyle name="Comma 11 5 7 3" xfId="37048"/>
    <cellStyle name="Comma 11 5 8" xfId="37049"/>
    <cellStyle name="Comma 11 5 8 2" xfId="37050"/>
    <cellStyle name="Comma 11 5 9" xfId="37051"/>
    <cellStyle name="Comma 11 6" xfId="4460"/>
    <cellStyle name="Comma 11 6 10" xfId="37052"/>
    <cellStyle name="Comma 11 6 2" xfId="4461"/>
    <cellStyle name="Comma 11 6 2 2" xfId="37053"/>
    <cellStyle name="Comma 11 6 2 2 2" xfId="37054"/>
    <cellStyle name="Comma 11 6 2 2 3" xfId="37055"/>
    <cellStyle name="Comma 11 6 2 3" xfId="37056"/>
    <cellStyle name="Comma 11 6 2 3 2" xfId="37057"/>
    <cellStyle name="Comma 11 6 2 3 3" xfId="37058"/>
    <cellStyle name="Comma 11 6 2 4" xfId="37059"/>
    <cellStyle name="Comma 11 6 2 4 2" xfId="37060"/>
    <cellStyle name="Comma 11 6 2 5" xfId="37061"/>
    <cellStyle name="Comma 11 6 2 6" xfId="37062"/>
    <cellStyle name="Comma 11 6 3" xfId="4462"/>
    <cellStyle name="Comma 11 6 3 2" xfId="37063"/>
    <cellStyle name="Comma 11 6 3 2 2" xfId="37064"/>
    <cellStyle name="Comma 11 6 3 2 3" xfId="37065"/>
    <cellStyle name="Comma 11 6 3 3" xfId="37066"/>
    <cellStyle name="Comma 11 6 3 3 2" xfId="37067"/>
    <cellStyle name="Comma 11 6 3 3 3" xfId="37068"/>
    <cellStyle name="Comma 11 6 3 4" xfId="37069"/>
    <cellStyle name="Comma 11 6 3 4 2" xfId="37070"/>
    <cellStyle name="Comma 11 6 3 5" xfId="37071"/>
    <cellStyle name="Comma 11 6 3 6" xfId="37072"/>
    <cellStyle name="Comma 11 6 4" xfId="37073"/>
    <cellStyle name="Comma 11 6 4 2" xfId="37074"/>
    <cellStyle name="Comma 11 6 4 2 2" xfId="37075"/>
    <cellStyle name="Comma 11 6 4 2 3" xfId="37076"/>
    <cellStyle name="Comma 11 6 4 3" xfId="37077"/>
    <cellStyle name="Comma 11 6 4 3 2" xfId="37078"/>
    <cellStyle name="Comma 11 6 4 4" xfId="37079"/>
    <cellStyle name="Comma 11 6 4 5" xfId="37080"/>
    <cellStyle name="Comma 11 6 5" xfId="37081"/>
    <cellStyle name="Comma 11 6 5 2" xfId="37082"/>
    <cellStyle name="Comma 11 6 5 3" xfId="37083"/>
    <cellStyle name="Comma 11 6 6" xfId="37084"/>
    <cellStyle name="Comma 11 6 6 2" xfId="37085"/>
    <cellStyle name="Comma 11 6 6 3" xfId="37086"/>
    <cellStyle name="Comma 11 6 7" xfId="37087"/>
    <cellStyle name="Comma 11 6 7 2" xfId="37088"/>
    <cellStyle name="Comma 11 6 8" xfId="37089"/>
    <cellStyle name="Comma 11 6 9" xfId="37090"/>
    <cellStyle name="Comma 11 7" xfId="4463"/>
    <cellStyle name="Comma 11 7 2" xfId="4464"/>
    <cellStyle name="Comma 11 7 2 2" xfId="37091"/>
    <cellStyle name="Comma 11 7 2 2 2" xfId="37092"/>
    <cellStyle name="Comma 11 7 2 2 3" xfId="37093"/>
    <cellStyle name="Comma 11 7 2 3" xfId="37094"/>
    <cellStyle name="Comma 11 7 2 3 2" xfId="37095"/>
    <cellStyle name="Comma 11 7 2 3 3" xfId="37096"/>
    <cellStyle name="Comma 11 7 2 4" xfId="37097"/>
    <cellStyle name="Comma 11 7 2 4 2" xfId="37098"/>
    <cellStyle name="Comma 11 7 2 5" xfId="37099"/>
    <cellStyle name="Comma 11 7 2 6" xfId="37100"/>
    <cellStyle name="Comma 11 7 3" xfId="37101"/>
    <cellStyle name="Comma 11 7 3 2" xfId="37102"/>
    <cellStyle name="Comma 11 7 3 2 2" xfId="37103"/>
    <cellStyle name="Comma 11 7 3 2 3" xfId="37104"/>
    <cellStyle name="Comma 11 7 3 3" xfId="37105"/>
    <cellStyle name="Comma 11 7 3 3 2" xfId="37106"/>
    <cellStyle name="Comma 11 7 3 3 3" xfId="37107"/>
    <cellStyle name="Comma 11 7 3 4" xfId="37108"/>
    <cellStyle name="Comma 11 7 3 4 2" xfId="37109"/>
    <cellStyle name="Comma 11 7 3 5" xfId="37110"/>
    <cellStyle name="Comma 11 7 3 6" xfId="37111"/>
    <cellStyle name="Comma 11 7 4" xfId="37112"/>
    <cellStyle name="Comma 11 7 4 2" xfId="37113"/>
    <cellStyle name="Comma 11 7 4 2 2" xfId="37114"/>
    <cellStyle name="Comma 11 7 4 2 3" xfId="37115"/>
    <cellStyle name="Comma 11 7 4 3" xfId="37116"/>
    <cellStyle name="Comma 11 7 4 3 2" xfId="37117"/>
    <cellStyle name="Comma 11 7 4 4" xfId="37118"/>
    <cellStyle name="Comma 11 7 4 5" xfId="37119"/>
    <cellStyle name="Comma 11 7 5" xfId="37120"/>
    <cellStyle name="Comma 11 7 5 2" xfId="37121"/>
    <cellStyle name="Comma 11 7 5 3" xfId="37122"/>
    <cellStyle name="Comma 11 7 6" xfId="37123"/>
    <cellStyle name="Comma 11 7 6 2" xfId="37124"/>
    <cellStyle name="Comma 11 7 6 3" xfId="37125"/>
    <cellStyle name="Comma 11 7 7" xfId="37126"/>
    <cellStyle name="Comma 11 7 7 2" xfId="37127"/>
    <cellStyle name="Comma 11 7 8" xfId="37128"/>
    <cellStyle name="Comma 11 7 9" xfId="37129"/>
    <cellStyle name="Comma 11 8" xfId="4465"/>
    <cellStyle name="Comma 11 8 2" xfId="37130"/>
    <cellStyle name="Comma 11 8 2 2" xfId="37131"/>
    <cellStyle name="Comma 11 8 2 3" xfId="37132"/>
    <cellStyle name="Comma 11 8 3" xfId="37133"/>
    <cellStyle name="Comma 11 8 3 2" xfId="37134"/>
    <cellStyle name="Comma 11 8 3 3" xfId="37135"/>
    <cellStyle name="Comma 11 8 4" xfId="37136"/>
    <cellStyle name="Comma 11 8 4 2" xfId="37137"/>
    <cellStyle name="Comma 11 8 5" xfId="37138"/>
    <cellStyle name="Comma 11 8 6" xfId="37139"/>
    <cellStyle name="Comma 11 9" xfId="4466"/>
    <cellStyle name="Comma 11 9 2" xfId="37140"/>
    <cellStyle name="Comma 11 9 2 2" xfId="37141"/>
    <cellStyle name="Comma 11 9 2 3" xfId="37142"/>
    <cellStyle name="Comma 11 9 3" xfId="37143"/>
    <cellStyle name="Comma 11 9 3 2" xfId="37144"/>
    <cellStyle name="Comma 11 9 3 3" xfId="37145"/>
    <cellStyle name="Comma 11 9 4" xfId="37146"/>
    <cellStyle name="Comma 11 9 4 2" xfId="37147"/>
    <cellStyle name="Comma 11 9 5" xfId="37148"/>
    <cellStyle name="Comma 11 9 6" xfId="37149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0"/>
    <cellStyle name="Comma 12 10 2" xfId="37151"/>
    <cellStyle name="Comma 12 10 2 2" xfId="37152"/>
    <cellStyle name="Comma 12 10 2 3" xfId="37153"/>
    <cellStyle name="Comma 12 10 3" xfId="37154"/>
    <cellStyle name="Comma 12 10 3 2" xfId="37155"/>
    <cellStyle name="Comma 12 10 4" xfId="37156"/>
    <cellStyle name="Comma 12 10 5" xfId="37157"/>
    <cellStyle name="Comma 12 11" xfId="37158"/>
    <cellStyle name="Comma 12 11 2" xfId="37159"/>
    <cellStyle name="Comma 12 11 3" xfId="37160"/>
    <cellStyle name="Comma 12 12" xfId="37161"/>
    <cellStyle name="Comma 12 12 2" xfId="37162"/>
    <cellStyle name="Comma 12 12 3" xfId="37163"/>
    <cellStyle name="Comma 12 13" xfId="37164"/>
    <cellStyle name="Comma 12 13 2" xfId="37165"/>
    <cellStyle name="Comma 12 14" xfId="37166"/>
    <cellStyle name="Comma 12 15" xfId="37167"/>
    <cellStyle name="Comma 12 16" xfId="37168"/>
    <cellStyle name="Comma 12 2" xfId="4468"/>
    <cellStyle name="Comma 12 2 10" xfId="37169"/>
    <cellStyle name="Comma 12 2 10 2" xfId="37170"/>
    <cellStyle name="Comma 12 2 10 3" xfId="37171"/>
    <cellStyle name="Comma 12 2 11" xfId="37172"/>
    <cellStyle name="Comma 12 2 11 2" xfId="37173"/>
    <cellStyle name="Comma 12 2 11 3" xfId="37174"/>
    <cellStyle name="Comma 12 2 12" xfId="37175"/>
    <cellStyle name="Comma 12 2 12 2" xfId="37176"/>
    <cellStyle name="Comma 12 2 13" xfId="37177"/>
    <cellStyle name="Comma 12 2 14" xfId="37178"/>
    <cellStyle name="Comma 12 2 15" xfId="37179"/>
    <cellStyle name="Comma 12 2 2" xfId="4469"/>
    <cellStyle name="Comma 12 2 2 10" xfId="37180"/>
    <cellStyle name="Comma 12 2 2 10 2" xfId="37181"/>
    <cellStyle name="Comma 12 2 2 10 3" xfId="37182"/>
    <cellStyle name="Comma 12 2 2 11" xfId="37183"/>
    <cellStyle name="Comma 12 2 2 11 2" xfId="37184"/>
    <cellStyle name="Comma 12 2 2 12" xfId="37185"/>
    <cellStyle name="Comma 12 2 2 13" xfId="37186"/>
    <cellStyle name="Comma 12 2 2 2" xfId="37187"/>
    <cellStyle name="Comma 12 2 2 2 10" xfId="37188"/>
    <cellStyle name="Comma 12 2 2 2 10 2" xfId="37189"/>
    <cellStyle name="Comma 12 2 2 2 11" xfId="37190"/>
    <cellStyle name="Comma 12 2 2 2 12" xfId="37191"/>
    <cellStyle name="Comma 12 2 2 2 2" xfId="37192"/>
    <cellStyle name="Comma 12 2 2 2 2 10" xfId="37193"/>
    <cellStyle name="Comma 12 2 2 2 2 2" xfId="37194"/>
    <cellStyle name="Comma 12 2 2 2 2 2 2" xfId="37195"/>
    <cellStyle name="Comma 12 2 2 2 2 2 2 2" xfId="37196"/>
    <cellStyle name="Comma 12 2 2 2 2 2 2 2 2" xfId="37197"/>
    <cellStyle name="Comma 12 2 2 2 2 2 2 2 3" xfId="37198"/>
    <cellStyle name="Comma 12 2 2 2 2 2 2 3" xfId="37199"/>
    <cellStyle name="Comma 12 2 2 2 2 2 2 3 2" xfId="37200"/>
    <cellStyle name="Comma 12 2 2 2 2 2 2 3 3" xfId="37201"/>
    <cellStyle name="Comma 12 2 2 2 2 2 2 4" xfId="37202"/>
    <cellStyle name="Comma 12 2 2 2 2 2 2 4 2" xfId="37203"/>
    <cellStyle name="Comma 12 2 2 2 2 2 2 5" xfId="37204"/>
    <cellStyle name="Comma 12 2 2 2 2 2 2 6" xfId="37205"/>
    <cellStyle name="Comma 12 2 2 2 2 2 3" xfId="37206"/>
    <cellStyle name="Comma 12 2 2 2 2 2 3 2" xfId="37207"/>
    <cellStyle name="Comma 12 2 2 2 2 2 3 2 2" xfId="37208"/>
    <cellStyle name="Comma 12 2 2 2 2 2 3 2 3" xfId="37209"/>
    <cellStyle name="Comma 12 2 2 2 2 2 3 3" xfId="37210"/>
    <cellStyle name="Comma 12 2 2 2 2 2 3 3 2" xfId="37211"/>
    <cellStyle name="Comma 12 2 2 2 2 2 3 3 3" xfId="37212"/>
    <cellStyle name="Comma 12 2 2 2 2 2 3 4" xfId="37213"/>
    <cellStyle name="Comma 12 2 2 2 2 2 3 4 2" xfId="37214"/>
    <cellStyle name="Comma 12 2 2 2 2 2 3 5" xfId="37215"/>
    <cellStyle name="Comma 12 2 2 2 2 2 3 6" xfId="37216"/>
    <cellStyle name="Comma 12 2 2 2 2 2 4" xfId="37217"/>
    <cellStyle name="Comma 12 2 2 2 2 2 4 2" xfId="37218"/>
    <cellStyle name="Comma 12 2 2 2 2 2 4 2 2" xfId="37219"/>
    <cellStyle name="Comma 12 2 2 2 2 2 4 2 3" xfId="37220"/>
    <cellStyle name="Comma 12 2 2 2 2 2 4 3" xfId="37221"/>
    <cellStyle name="Comma 12 2 2 2 2 2 4 3 2" xfId="37222"/>
    <cellStyle name="Comma 12 2 2 2 2 2 4 4" xfId="37223"/>
    <cellStyle name="Comma 12 2 2 2 2 2 4 5" xfId="37224"/>
    <cellStyle name="Comma 12 2 2 2 2 2 5" xfId="37225"/>
    <cellStyle name="Comma 12 2 2 2 2 2 5 2" xfId="37226"/>
    <cellStyle name="Comma 12 2 2 2 2 2 5 3" xfId="37227"/>
    <cellStyle name="Comma 12 2 2 2 2 2 6" xfId="37228"/>
    <cellStyle name="Comma 12 2 2 2 2 2 6 2" xfId="37229"/>
    <cellStyle name="Comma 12 2 2 2 2 2 6 3" xfId="37230"/>
    <cellStyle name="Comma 12 2 2 2 2 2 7" xfId="37231"/>
    <cellStyle name="Comma 12 2 2 2 2 2 7 2" xfId="37232"/>
    <cellStyle name="Comma 12 2 2 2 2 2 8" xfId="37233"/>
    <cellStyle name="Comma 12 2 2 2 2 2 9" xfId="37234"/>
    <cellStyle name="Comma 12 2 2 2 2 3" xfId="37235"/>
    <cellStyle name="Comma 12 2 2 2 2 3 2" xfId="37236"/>
    <cellStyle name="Comma 12 2 2 2 2 3 2 2" xfId="37237"/>
    <cellStyle name="Comma 12 2 2 2 2 3 2 3" xfId="37238"/>
    <cellStyle name="Comma 12 2 2 2 2 3 3" xfId="37239"/>
    <cellStyle name="Comma 12 2 2 2 2 3 3 2" xfId="37240"/>
    <cellStyle name="Comma 12 2 2 2 2 3 3 3" xfId="37241"/>
    <cellStyle name="Comma 12 2 2 2 2 3 4" xfId="37242"/>
    <cellStyle name="Comma 12 2 2 2 2 3 4 2" xfId="37243"/>
    <cellStyle name="Comma 12 2 2 2 2 3 5" xfId="37244"/>
    <cellStyle name="Comma 12 2 2 2 2 3 6" xfId="37245"/>
    <cellStyle name="Comma 12 2 2 2 2 4" xfId="37246"/>
    <cellStyle name="Comma 12 2 2 2 2 4 2" xfId="37247"/>
    <cellStyle name="Comma 12 2 2 2 2 4 2 2" xfId="37248"/>
    <cellStyle name="Comma 12 2 2 2 2 4 2 3" xfId="37249"/>
    <cellStyle name="Comma 12 2 2 2 2 4 3" xfId="37250"/>
    <cellStyle name="Comma 12 2 2 2 2 4 3 2" xfId="37251"/>
    <cellStyle name="Comma 12 2 2 2 2 4 3 3" xfId="37252"/>
    <cellStyle name="Comma 12 2 2 2 2 4 4" xfId="37253"/>
    <cellStyle name="Comma 12 2 2 2 2 4 4 2" xfId="37254"/>
    <cellStyle name="Comma 12 2 2 2 2 4 5" xfId="37255"/>
    <cellStyle name="Comma 12 2 2 2 2 4 6" xfId="37256"/>
    <cellStyle name="Comma 12 2 2 2 2 5" xfId="37257"/>
    <cellStyle name="Comma 12 2 2 2 2 5 2" xfId="37258"/>
    <cellStyle name="Comma 12 2 2 2 2 5 2 2" xfId="37259"/>
    <cellStyle name="Comma 12 2 2 2 2 5 2 3" xfId="37260"/>
    <cellStyle name="Comma 12 2 2 2 2 5 3" xfId="37261"/>
    <cellStyle name="Comma 12 2 2 2 2 5 3 2" xfId="37262"/>
    <cellStyle name="Comma 12 2 2 2 2 5 4" xfId="37263"/>
    <cellStyle name="Comma 12 2 2 2 2 5 5" xfId="37264"/>
    <cellStyle name="Comma 12 2 2 2 2 6" xfId="37265"/>
    <cellStyle name="Comma 12 2 2 2 2 6 2" xfId="37266"/>
    <cellStyle name="Comma 12 2 2 2 2 6 3" xfId="37267"/>
    <cellStyle name="Comma 12 2 2 2 2 7" xfId="37268"/>
    <cellStyle name="Comma 12 2 2 2 2 7 2" xfId="37269"/>
    <cellStyle name="Comma 12 2 2 2 2 7 3" xfId="37270"/>
    <cellStyle name="Comma 12 2 2 2 2 8" xfId="37271"/>
    <cellStyle name="Comma 12 2 2 2 2 8 2" xfId="37272"/>
    <cellStyle name="Comma 12 2 2 2 2 9" xfId="37273"/>
    <cellStyle name="Comma 12 2 2 2 3" xfId="37274"/>
    <cellStyle name="Comma 12 2 2 2 3 2" xfId="37275"/>
    <cellStyle name="Comma 12 2 2 2 3 2 2" xfId="37276"/>
    <cellStyle name="Comma 12 2 2 2 3 2 2 2" xfId="37277"/>
    <cellStyle name="Comma 12 2 2 2 3 2 2 3" xfId="37278"/>
    <cellStyle name="Comma 12 2 2 2 3 2 3" xfId="37279"/>
    <cellStyle name="Comma 12 2 2 2 3 2 3 2" xfId="37280"/>
    <cellStyle name="Comma 12 2 2 2 3 2 3 3" xfId="37281"/>
    <cellStyle name="Comma 12 2 2 2 3 2 4" xfId="37282"/>
    <cellStyle name="Comma 12 2 2 2 3 2 4 2" xfId="37283"/>
    <cellStyle name="Comma 12 2 2 2 3 2 5" xfId="37284"/>
    <cellStyle name="Comma 12 2 2 2 3 2 6" xfId="37285"/>
    <cellStyle name="Comma 12 2 2 2 3 3" xfId="37286"/>
    <cellStyle name="Comma 12 2 2 2 3 3 2" xfId="37287"/>
    <cellStyle name="Comma 12 2 2 2 3 3 2 2" xfId="37288"/>
    <cellStyle name="Comma 12 2 2 2 3 3 2 3" xfId="37289"/>
    <cellStyle name="Comma 12 2 2 2 3 3 3" xfId="37290"/>
    <cellStyle name="Comma 12 2 2 2 3 3 3 2" xfId="37291"/>
    <cellStyle name="Comma 12 2 2 2 3 3 3 3" xfId="37292"/>
    <cellStyle name="Comma 12 2 2 2 3 3 4" xfId="37293"/>
    <cellStyle name="Comma 12 2 2 2 3 3 4 2" xfId="37294"/>
    <cellStyle name="Comma 12 2 2 2 3 3 5" xfId="37295"/>
    <cellStyle name="Comma 12 2 2 2 3 3 6" xfId="37296"/>
    <cellStyle name="Comma 12 2 2 2 3 4" xfId="37297"/>
    <cellStyle name="Comma 12 2 2 2 3 4 2" xfId="37298"/>
    <cellStyle name="Comma 12 2 2 2 3 4 2 2" xfId="37299"/>
    <cellStyle name="Comma 12 2 2 2 3 4 2 3" xfId="37300"/>
    <cellStyle name="Comma 12 2 2 2 3 4 3" xfId="37301"/>
    <cellStyle name="Comma 12 2 2 2 3 4 3 2" xfId="37302"/>
    <cellStyle name="Comma 12 2 2 2 3 4 4" xfId="37303"/>
    <cellStyle name="Comma 12 2 2 2 3 4 5" xfId="37304"/>
    <cellStyle name="Comma 12 2 2 2 3 5" xfId="37305"/>
    <cellStyle name="Comma 12 2 2 2 3 5 2" xfId="37306"/>
    <cellStyle name="Comma 12 2 2 2 3 5 3" xfId="37307"/>
    <cellStyle name="Comma 12 2 2 2 3 6" xfId="37308"/>
    <cellStyle name="Comma 12 2 2 2 3 6 2" xfId="37309"/>
    <cellStyle name="Comma 12 2 2 2 3 6 3" xfId="37310"/>
    <cellStyle name="Comma 12 2 2 2 3 7" xfId="37311"/>
    <cellStyle name="Comma 12 2 2 2 3 7 2" xfId="37312"/>
    <cellStyle name="Comma 12 2 2 2 3 8" xfId="37313"/>
    <cellStyle name="Comma 12 2 2 2 3 9" xfId="37314"/>
    <cellStyle name="Comma 12 2 2 2 4" xfId="37315"/>
    <cellStyle name="Comma 12 2 2 2 4 2" xfId="37316"/>
    <cellStyle name="Comma 12 2 2 2 4 2 2" xfId="37317"/>
    <cellStyle name="Comma 12 2 2 2 4 2 2 2" xfId="37318"/>
    <cellStyle name="Comma 12 2 2 2 4 2 2 3" xfId="37319"/>
    <cellStyle name="Comma 12 2 2 2 4 2 3" xfId="37320"/>
    <cellStyle name="Comma 12 2 2 2 4 2 3 2" xfId="37321"/>
    <cellStyle name="Comma 12 2 2 2 4 2 3 3" xfId="37322"/>
    <cellStyle name="Comma 12 2 2 2 4 2 4" xfId="37323"/>
    <cellStyle name="Comma 12 2 2 2 4 2 4 2" xfId="37324"/>
    <cellStyle name="Comma 12 2 2 2 4 2 5" xfId="37325"/>
    <cellStyle name="Comma 12 2 2 2 4 2 6" xfId="37326"/>
    <cellStyle name="Comma 12 2 2 2 4 3" xfId="37327"/>
    <cellStyle name="Comma 12 2 2 2 4 3 2" xfId="37328"/>
    <cellStyle name="Comma 12 2 2 2 4 3 2 2" xfId="37329"/>
    <cellStyle name="Comma 12 2 2 2 4 3 2 3" xfId="37330"/>
    <cellStyle name="Comma 12 2 2 2 4 3 3" xfId="37331"/>
    <cellStyle name="Comma 12 2 2 2 4 3 3 2" xfId="37332"/>
    <cellStyle name="Comma 12 2 2 2 4 3 3 3" xfId="37333"/>
    <cellStyle name="Comma 12 2 2 2 4 3 4" xfId="37334"/>
    <cellStyle name="Comma 12 2 2 2 4 3 4 2" xfId="37335"/>
    <cellStyle name="Comma 12 2 2 2 4 3 5" xfId="37336"/>
    <cellStyle name="Comma 12 2 2 2 4 3 6" xfId="37337"/>
    <cellStyle name="Comma 12 2 2 2 4 4" xfId="37338"/>
    <cellStyle name="Comma 12 2 2 2 4 4 2" xfId="37339"/>
    <cellStyle name="Comma 12 2 2 2 4 4 2 2" xfId="37340"/>
    <cellStyle name="Comma 12 2 2 2 4 4 2 3" xfId="37341"/>
    <cellStyle name="Comma 12 2 2 2 4 4 3" xfId="37342"/>
    <cellStyle name="Comma 12 2 2 2 4 4 3 2" xfId="37343"/>
    <cellStyle name="Comma 12 2 2 2 4 4 4" xfId="37344"/>
    <cellStyle name="Comma 12 2 2 2 4 4 5" xfId="37345"/>
    <cellStyle name="Comma 12 2 2 2 4 5" xfId="37346"/>
    <cellStyle name="Comma 12 2 2 2 4 5 2" xfId="37347"/>
    <cellStyle name="Comma 12 2 2 2 4 5 3" xfId="37348"/>
    <cellStyle name="Comma 12 2 2 2 4 6" xfId="37349"/>
    <cellStyle name="Comma 12 2 2 2 4 6 2" xfId="37350"/>
    <cellStyle name="Comma 12 2 2 2 4 6 3" xfId="37351"/>
    <cellStyle name="Comma 12 2 2 2 4 7" xfId="37352"/>
    <cellStyle name="Comma 12 2 2 2 4 7 2" xfId="37353"/>
    <cellStyle name="Comma 12 2 2 2 4 8" xfId="37354"/>
    <cellStyle name="Comma 12 2 2 2 4 9" xfId="37355"/>
    <cellStyle name="Comma 12 2 2 2 5" xfId="37356"/>
    <cellStyle name="Comma 12 2 2 2 5 2" xfId="37357"/>
    <cellStyle name="Comma 12 2 2 2 5 2 2" xfId="37358"/>
    <cellStyle name="Comma 12 2 2 2 5 2 3" xfId="37359"/>
    <cellStyle name="Comma 12 2 2 2 5 3" xfId="37360"/>
    <cellStyle name="Comma 12 2 2 2 5 3 2" xfId="37361"/>
    <cellStyle name="Comma 12 2 2 2 5 3 3" xfId="37362"/>
    <cellStyle name="Comma 12 2 2 2 5 4" xfId="37363"/>
    <cellStyle name="Comma 12 2 2 2 5 4 2" xfId="37364"/>
    <cellStyle name="Comma 12 2 2 2 5 5" xfId="37365"/>
    <cellStyle name="Comma 12 2 2 2 5 6" xfId="37366"/>
    <cellStyle name="Comma 12 2 2 2 6" xfId="37367"/>
    <cellStyle name="Comma 12 2 2 2 6 2" xfId="37368"/>
    <cellStyle name="Comma 12 2 2 2 6 2 2" xfId="37369"/>
    <cellStyle name="Comma 12 2 2 2 6 2 3" xfId="37370"/>
    <cellStyle name="Comma 12 2 2 2 6 3" xfId="37371"/>
    <cellStyle name="Comma 12 2 2 2 6 3 2" xfId="37372"/>
    <cellStyle name="Comma 12 2 2 2 6 3 3" xfId="37373"/>
    <cellStyle name="Comma 12 2 2 2 6 4" xfId="37374"/>
    <cellStyle name="Comma 12 2 2 2 6 4 2" xfId="37375"/>
    <cellStyle name="Comma 12 2 2 2 6 5" xfId="37376"/>
    <cellStyle name="Comma 12 2 2 2 6 6" xfId="37377"/>
    <cellStyle name="Comma 12 2 2 2 7" xfId="37378"/>
    <cellStyle name="Comma 12 2 2 2 7 2" xfId="37379"/>
    <cellStyle name="Comma 12 2 2 2 7 2 2" xfId="37380"/>
    <cellStyle name="Comma 12 2 2 2 7 2 3" xfId="37381"/>
    <cellStyle name="Comma 12 2 2 2 7 3" xfId="37382"/>
    <cellStyle name="Comma 12 2 2 2 7 3 2" xfId="37383"/>
    <cellStyle name="Comma 12 2 2 2 7 4" xfId="37384"/>
    <cellStyle name="Comma 12 2 2 2 7 5" xfId="37385"/>
    <cellStyle name="Comma 12 2 2 2 8" xfId="37386"/>
    <cellStyle name="Comma 12 2 2 2 8 2" xfId="37387"/>
    <cellStyle name="Comma 12 2 2 2 8 3" xfId="37388"/>
    <cellStyle name="Comma 12 2 2 2 9" xfId="37389"/>
    <cellStyle name="Comma 12 2 2 2 9 2" xfId="37390"/>
    <cellStyle name="Comma 12 2 2 2 9 3" xfId="37391"/>
    <cellStyle name="Comma 12 2 2 3" xfId="37392"/>
    <cellStyle name="Comma 12 2 2 3 10" xfId="37393"/>
    <cellStyle name="Comma 12 2 2 3 2" xfId="37394"/>
    <cellStyle name="Comma 12 2 2 3 2 2" xfId="37395"/>
    <cellStyle name="Comma 12 2 2 3 2 2 2" xfId="37396"/>
    <cellStyle name="Comma 12 2 2 3 2 2 2 2" xfId="37397"/>
    <cellStyle name="Comma 12 2 2 3 2 2 2 3" xfId="37398"/>
    <cellStyle name="Comma 12 2 2 3 2 2 3" xfId="37399"/>
    <cellStyle name="Comma 12 2 2 3 2 2 3 2" xfId="37400"/>
    <cellStyle name="Comma 12 2 2 3 2 2 3 3" xfId="37401"/>
    <cellStyle name="Comma 12 2 2 3 2 2 4" xfId="37402"/>
    <cellStyle name="Comma 12 2 2 3 2 2 4 2" xfId="37403"/>
    <cellStyle name="Comma 12 2 2 3 2 2 5" xfId="37404"/>
    <cellStyle name="Comma 12 2 2 3 2 2 6" xfId="37405"/>
    <cellStyle name="Comma 12 2 2 3 2 3" xfId="37406"/>
    <cellStyle name="Comma 12 2 2 3 2 3 2" xfId="37407"/>
    <cellStyle name="Comma 12 2 2 3 2 3 2 2" xfId="37408"/>
    <cellStyle name="Comma 12 2 2 3 2 3 2 3" xfId="37409"/>
    <cellStyle name="Comma 12 2 2 3 2 3 3" xfId="37410"/>
    <cellStyle name="Comma 12 2 2 3 2 3 3 2" xfId="37411"/>
    <cellStyle name="Comma 12 2 2 3 2 3 3 3" xfId="37412"/>
    <cellStyle name="Comma 12 2 2 3 2 3 4" xfId="37413"/>
    <cellStyle name="Comma 12 2 2 3 2 3 4 2" xfId="37414"/>
    <cellStyle name="Comma 12 2 2 3 2 3 5" xfId="37415"/>
    <cellStyle name="Comma 12 2 2 3 2 3 6" xfId="37416"/>
    <cellStyle name="Comma 12 2 2 3 2 4" xfId="37417"/>
    <cellStyle name="Comma 12 2 2 3 2 4 2" xfId="37418"/>
    <cellStyle name="Comma 12 2 2 3 2 4 2 2" xfId="37419"/>
    <cellStyle name="Comma 12 2 2 3 2 4 2 3" xfId="37420"/>
    <cellStyle name="Comma 12 2 2 3 2 4 3" xfId="37421"/>
    <cellStyle name="Comma 12 2 2 3 2 4 3 2" xfId="37422"/>
    <cellStyle name="Comma 12 2 2 3 2 4 4" xfId="37423"/>
    <cellStyle name="Comma 12 2 2 3 2 4 5" xfId="37424"/>
    <cellStyle name="Comma 12 2 2 3 2 5" xfId="37425"/>
    <cellStyle name="Comma 12 2 2 3 2 5 2" xfId="37426"/>
    <cellStyle name="Comma 12 2 2 3 2 5 3" xfId="37427"/>
    <cellStyle name="Comma 12 2 2 3 2 6" xfId="37428"/>
    <cellStyle name="Comma 12 2 2 3 2 6 2" xfId="37429"/>
    <cellStyle name="Comma 12 2 2 3 2 6 3" xfId="37430"/>
    <cellStyle name="Comma 12 2 2 3 2 7" xfId="37431"/>
    <cellStyle name="Comma 12 2 2 3 2 7 2" xfId="37432"/>
    <cellStyle name="Comma 12 2 2 3 2 8" xfId="37433"/>
    <cellStyle name="Comma 12 2 2 3 2 9" xfId="37434"/>
    <cellStyle name="Comma 12 2 2 3 3" xfId="37435"/>
    <cellStyle name="Comma 12 2 2 3 3 2" xfId="37436"/>
    <cellStyle name="Comma 12 2 2 3 3 2 2" xfId="37437"/>
    <cellStyle name="Comma 12 2 2 3 3 2 3" xfId="37438"/>
    <cellStyle name="Comma 12 2 2 3 3 3" xfId="37439"/>
    <cellStyle name="Comma 12 2 2 3 3 3 2" xfId="37440"/>
    <cellStyle name="Comma 12 2 2 3 3 3 3" xfId="37441"/>
    <cellStyle name="Comma 12 2 2 3 3 4" xfId="37442"/>
    <cellStyle name="Comma 12 2 2 3 3 4 2" xfId="37443"/>
    <cellStyle name="Comma 12 2 2 3 3 5" xfId="37444"/>
    <cellStyle name="Comma 12 2 2 3 3 6" xfId="37445"/>
    <cellStyle name="Comma 12 2 2 3 4" xfId="37446"/>
    <cellStyle name="Comma 12 2 2 3 4 2" xfId="37447"/>
    <cellStyle name="Comma 12 2 2 3 4 2 2" xfId="37448"/>
    <cellStyle name="Comma 12 2 2 3 4 2 3" xfId="37449"/>
    <cellStyle name="Comma 12 2 2 3 4 3" xfId="37450"/>
    <cellStyle name="Comma 12 2 2 3 4 3 2" xfId="37451"/>
    <cellStyle name="Comma 12 2 2 3 4 3 3" xfId="37452"/>
    <cellStyle name="Comma 12 2 2 3 4 4" xfId="37453"/>
    <cellStyle name="Comma 12 2 2 3 4 4 2" xfId="37454"/>
    <cellStyle name="Comma 12 2 2 3 4 5" xfId="37455"/>
    <cellStyle name="Comma 12 2 2 3 4 6" xfId="37456"/>
    <cellStyle name="Comma 12 2 2 3 5" xfId="37457"/>
    <cellStyle name="Comma 12 2 2 3 5 2" xfId="37458"/>
    <cellStyle name="Comma 12 2 2 3 5 2 2" xfId="37459"/>
    <cellStyle name="Comma 12 2 2 3 5 2 3" xfId="37460"/>
    <cellStyle name="Comma 12 2 2 3 5 3" xfId="37461"/>
    <cellStyle name="Comma 12 2 2 3 5 3 2" xfId="37462"/>
    <cellStyle name="Comma 12 2 2 3 5 4" xfId="37463"/>
    <cellStyle name="Comma 12 2 2 3 5 5" xfId="37464"/>
    <cellStyle name="Comma 12 2 2 3 6" xfId="37465"/>
    <cellStyle name="Comma 12 2 2 3 6 2" xfId="37466"/>
    <cellStyle name="Comma 12 2 2 3 6 3" xfId="37467"/>
    <cellStyle name="Comma 12 2 2 3 7" xfId="37468"/>
    <cellStyle name="Comma 12 2 2 3 7 2" xfId="37469"/>
    <cellStyle name="Comma 12 2 2 3 7 3" xfId="37470"/>
    <cellStyle name="Comma 12 2 2 3 8" xfId="37471"/>
    <cellStyle name="Comma 12 2 2 3 8 2" xfId="37472"/>
    <cellStyle name="Comma 12 2 2 3 9" xfId="37473"/>
    <cellStyle name="Comma 12 2 2 4" xfId="37474"/>
    <cellStyle name="Comma 12 2 2 4 2" xfId="37475"/>
    <cellStyle name="Comma 12 2 2 4 2 2" xfId="37476"/>
    <cellStyle name="Comma 12 2 2 4 2 2 2" xfId="37477"/>
    <cellStyle name="Comma 12 2 2 4 2 2 3" xfId="37478"/>
    <cellStyle name="Comma 12 2 2 4 2 3" xfId="37479"/>
    <cellStyle name="Comma 12 2 2 4 2 3 2" xfId="37480"/>
    <cellStyle name="Comma 12 2 2 4 2 3 3" xfId="37481"/>
    <cellStyle name="Comma 12 2 2 4 2 4" xfId="37482"/>
    <cellStyle name="Comma 12 2 2 4 2 4 2" xfId="37483"/>
    <cellStyle name="Comma 12 2 2 4 2 5" xfId="37484"/>
    <cellStyle name="Comma 12 2 2 4 2 6" xfId="37485"/>
    <cellStyle name="Comma 12 2 2 4 3" xfId="37486"/>
    <cellStyle name="Comma 12 2 2 4 3 2" xfId="37487"/>
    <cellStyle name="Comma 12 2 2 4 3 2 2" xfId="37488"/>
    <cellStyle name="Comma 12 2 2 4 3 2 3" xfId="37489"/>
    <cellStyle name="Comma 12 2 2 4 3 3" xfId="37490"/>
    <cellStyle name="Comma 12 2 2 4 3 3 2" xfId="37491"/>
    <cellStyle name="Comma 12 2 2 4 3 3 3" xfId="37492"/>
    <cellStyle name="Comma 12 2 2 4 3 4" xfId="37493"/>
    <cellStyle name="Comma 12 2 2 4 3 4 2" xfId="37494"/>
    <cellStyle name="Comma 12 2 2 4 3 5" xfId="37495"/>
    <cellStyle name="Comma 12 2 2 4 3 6" xfId="37496"/>
    <cellStyle name="Comma 12 2 2 4 4" xfId="37497"/>
    <cellStyle name="Comma 12 2 2 4 4 2" xfId="37498"/>
    <cellStyle name="Comma 12 2 2 4 4 2 2" xfId="37499"/>
    <cellStyle name="Comma 12 2 2 4 4 2 3" xfId="37500"/>
    <cellStyle name="Comma 12 2 2 4 4 3" xfId="37501"/>
    <cellStyle name="Comma 12 2 2 4 4 3 2" xfId="37502"/>
    <cellStyle name="Comma 12 2 2 4 4 4" xfId="37503"/>
    <cellStyle name="Comma 12 2 2 4 4 5" xfId="37504"/>
    <cellStyle name="Comma 12 2 2 4 5" xfId="37505"/>
    <cellStyle name="Comma 12 2 2 4 5 2" xfId="37506"/>
    <cellStyle name="Comma 12 2 2 4 5 3" xfId="37507"/>
    <cellStyle name="Comma 12 2 2 4 6" xfId="37508"/>
    <cellStyle name="Comma 12 2 2 4 6 2" xfId="37509"/>
    <cellStyle name="Comma 12 2 2 4 6 3" xfId="37510"/>
    <cellStyle name="Comma 12 2 2 4 7" xfId="37511"/>
    <cellStyle name="Comma 12 2 2 4 7 2" xfId="37512"/>
    <cellStyle name="Comma 12 2 2 4 8" xfId="37513"/>
    <cellStyle name="Comma 12 2 2 4 9" xfId="37514"/>
    <cellStyle name="Comma 12 2 2 5" xfId="37515"/>
    <cellStyle name="Comma 12 2 2 5 2" xfId="37516"/>
    <cellStyle name="Comma 12 2 2 5 2 2" xfId="37517"/>
    <cellStyle name="Comma 12 2 2 5 2 2 2" xfId="37518"/>
    <cellStyle name="Comma 12 2 2 5 2 2 3" xfId="37519"/>
    <cellStyle name="Comma 12 2 2 5 2 3" xfId="37520"/>
    <cellStyle name="Comma 12 2 2 5 2 3 2" xfId="37521"/>
    <cellStyle name="Comma 12 2 2 5 2 3 3" xfId="37522"/>
    <cellStyle name="Comma 12 2 2 5 2 4" xfId="37523"/>
    <cellStyle name="Comma 12 2 2 5 2 4 2" xfId="37524"/>
    <cellStyle name="Comma 12 2 2 5 2 5" xfId="37525"/>
    <cellStyle name="Comma 12 2 2 5 2 6" xfId="37526"/>
    <cellStyle name="Comma 12 2 2 5 3" xfId="37527"/>
    <cellStyle name="Comma 12 2 2 5 3 2" xfId="37528"/>
    <cellStyle name="Comma 12 2 2 5 3 2 2" xfId="37529"/>
    <cellStyle name="Comma 12 2 2 5 3 2 3" xfId="37530"/>
    <cellStyle name="Comma 12 2 2 5 3 3" xfId="37531"/>
    <cellStyle name="Comma 12 2 2 5 3 3 2" xfId="37532"/>
    <cellStyle name="Comma 12 2 2 5 3 3 3" xfId="37533"/>
    <cellStyle name="Comma 12 2 2 5 3 4" xfId="37534"/>
    <cellStyle name="Comma 12 2 2 5 3 4 2" xfId="37535"/>
    <cellStyle name="Comma 12 2 2 5 3 5" xfId="37536"/>
    <cellStyle name="Comma 12 2 2 5 3 6" xfId="37537"/>
    <cellStyle name="Comma 12 2 2 5 4" xfId="37538"/>
    <cellStyle name="Comma 12 2 2 5 4 2" xfId="37539"/>
    <cellStyle name="Comma 12 2 2 5 4 2 2" xfId="37540"/>
    <cellStyle name="Comma 12 2 2 5 4 2 3" xfId="37541"/>
    <cellStyle name="Comma 12 2 2 5 4 3" xfId="37542"/>
    <cellStyle name="Comma 12 2 2 5 4 3 2" xfId="37543"/>
    <cellStyle name="Comma 12 2 2 5 4 4" xfId="37544"/>
    <cellStyle name="Comma 12 2 2 5 4 5" xfId="37545"/>
    <cellStyle name="Comma 12 2 2 5 5" xfId="37546"/>
    <cellStyle name="Comma 12 2 2 5 5 2" xfId="37547"/>
    <cellStyle name="Comma 12 2 2 5 5 3" xfId="37548"/>
    <cellStyle name="Comma 12 2 2 5 6" xfId="37549"/>
    <cellStyle name="Comma 12 2 2 5 6 2" xfId="37550"/>
    <cellStyle name="Comma 12 2 2 5 6 3" xfId="37551"/>
    <cellStyle name="Comma 12 2 2 5 7" xfId="37552"/>
    <cellStyle name="Comma 12 2 2 5 7 2" xfId="37553"/>
    <cellStyle name="Comma 12 2 2 5 8" xfId="37554"/>
    <cellStyle name="Comma 12 2 2 5 9" xfId="37555"/>
    <cellStyle name="Comma 12 2 2 6" xfId="37556"/>
    <cellStyle name="Comma 12 2 2 6 2" xfId="37557"/>
    <cellStyle name="Comma 12 2 2 6 2 2" xfId="37558"/>
    <cellStyle name="Comma 12 2 2 6 2 3" xfId="37559"/>
    <cellStyle name="Comma 12 2 2 6 3" xfId="37560"/>
    <cellStyle name="Comma 12 2 2 6 3 2" xfId="37561"/>
    <cellStyle name="Comma 12 2 2 6 3 3" xfId="37562"/>
    <cellStyle name="Comma 12 2 2 6 4" xfId="37563"/>
    <cellStyle name="Comma 12 2 2 6 4 2" xfId="37564"/>
    <cellStyle name="Comma 12 2 2 6 5" xfId="37565"/>
    <cellStyle name="Comma 12 2 2 6 6" xfId="37566"/>
    <cellStyle name="Comma 12 2 2 7" xfId="37567"/>
    <cellStyle name="Comma 12 2 2 7 2" xfId="37568"/>
    <cellStyle name="Comma 12 2 2 7 2 2" xfId="37569"/>
    <cellStyle name="Comma 12 2 2 7 2 3" xfId="37570"/>
    <cellStyle name="Comma 12 2 2 7 3" xfId="37571"/>
    <cellStyle name="Comma 12 2 2 7 3 2" xfId="37572"/>
    <cellStyle name="Comma 12 2 2 7 3 3" xfId="37573"/>
    <cellStyle name="Comma 12 2 2 7 4" xfId="37574"/>
    <cellStyle name="Comma 12 2 2 7 4 2" xfId="37575"/>
    <cellStyle name="Comma 12 2 2 7 5" xfId="37576"/>
    <cellStyle name="Comma 12 2 2 7 6" xfId="37577"/>
    <cellStyle name="Comma 12 2 2 8" xfId="37578"/>
    <cellStyle name="Comma 12 2 2 8 2" xfId="37579"/>
    <cellStyle name="Comma 12 2 2 8 2 2" xfId="37580"/>
    <cellStyle name="Comma 12 2 2 8 2 3" xfId="37581"/>
    <cellStyle name="Comma 12 2 2 8 3" xfId="37582"/>
    <cellStyle name="Comma 12 2 2 8 3 2" xfId="37583"/>
    <cellStyle name="Comma 12 2 2 8 4" xfId="37584"/>
    <cellStyle name="Comma 12 2 2 8 5" xfId="37585"/>
    <cellStyle name="Comma 12 2 2 9" xfId="37586"/>
    <cellStyle name="Comma 12 2 2 9 2" xfId="37587"/>
    <cellStyle name="Comma 12 2 2 9 3" xfId="37588"/>
    <cellStyle name="Comma 12 2 3" xfId="4470"/>
    <cellStyle name="Comma 12 2 3 10" xfId="37589"/>
    <cellStyle name="Comma 12 2 3 10 2" xfId="37590"/>
    <cellStyle name="Comma 12 2 3 11" xfId="37591"/>
    <cellStyle name="Comma 12 2 3 12" xfId="37592"/>
    <cellStyle name="Comma 12 2 3 2" xfId="37593"/>
    <cellStyle name="Comma 12 2 3 2 10" xfId="37594"/>
    <cellStyle name="Comma 12 2 3 2 2" xfId="37595"/>
    <cellStyle name="Comma 12 2 3 2 2 2" xfId="37596"/>
    <cellStyle name="Comma 12 2 3 2 2 2 2" xfId="37597"/>
    <cellStyle name="Comma 12 2 3 2 2 2 2 2" xfId="37598"/>
    <cellStyle name="Comma 12 2 3 2 2 2 2 3" xfId="37599"/>
    <cellStyle name="Comma 12 2 3 2 2 2 3" xfId="37600"/>
    <cellStyle name="Comma 12 2 3 2 2 2 3 2" xfId="37601"/>
    <cellStyle name="Comma 12 2 3 2 2 2 3 3" xfId="37602"/>
    <cellStyle name="Comma 12 2 3 2 2 2 4" xfId="37603"/>
    <cellStyle name="Comma 12 2 3 2 2 2 4 2" xfId="37604"/>
    <cellStyle name="Comma 12 2 3 2 2 2 5" xfId="37605"/>
    <cellStyle name="Comma 12 2 3 2 2 2 6" xfId="37606"/>
    <cellStyle name="Comma 12 2 3 2 2 3" xfId="37607"/>
    <cellStyle name="Comma 12 2 3 2 2 3 2" xfId="37608"/>
    <cellStyle name="Comma 12 2 3 2 2 3 2 2" xfId="37609"/>
    <cellStyle name="Comma 12 2 3 2 2 3 2 3" xfId="37610"/>
    <cellStyle name="Comma 12 2 3 2 2 3 3" xfId="37611"/>
    <cellStyle name="Comma 12 2 3 2 2 3 3 2" xfId="37612"/>
    <cellStyle name="Comma 12 2 3 2 2 3 3 3" xfId="37613"/>
    <cellStyle name="Comma 12 2 3 2 2 3 4" xfId="37614"/>
    <cellStyle name="Comma 12 2 3 2 2 3 4 2" xfId="37615"/>
    <cellStyle name="Comma 12 2 3 2 2 3 5" xfId="37616"/>
    <cellStyle name="Comma 12 2 3 2 2 3 6" xfId="37617"/>
    <cellStyle name="Comma 12 2 3 2 2 4" xfId="37618"/>
    <cellStyle name="Comma 12 2 3 2 2 4 2" xfId="37619"/>
    <cellStyle name="Comma 12 2 3 2 2 4 2 2" xfId="37620"/>
    <cellStyle name="Comma 12 2 3 2 2 4 2 3" xfId="37621"/>
    <cellStyle name="Comma 12 2 3 2 2 4 3" xfId="37622"/>
    <cellStyle name="Comma 12 2 3 2 2 4 3 2" xfId="37623"/>
    <cellStyle name="Comma 12 2 3 2 2 4 4" xfId="37624"/>
    <cellStyle name="Comma 12 2 3 2 2 4 5" xfId="37625"/>
    <cellStyle name="Comma 12 2 3 2 2 5" xfId="37626"/>
    <cellStyle name="Comma 12 2 3 2 2 5 2" xfId="37627"/>
    <cellStyle name="Comma 12 2 3 2 2 5 3" xfId="37628"/>
    <cellStyle name="Comma 12 2 3 2 2 6" xfId="37629"/>
    <cellStyle name="Comma 12 2 3 2 2 6 2" xfId="37630"/>
    <cellStyle name="Comma 12 2 3 2 2 6 3" xfId="37631"/>
    <cellStyle name="Comma 12 2 3 2 2 7" xfId="37632"/>
    <cellStyle name="Comma 12 2 3 2 2 7 2" xfId="37633"/>
    <cellStyle name="Comma 12 2 3 2 2 8" xfId="37634"/>
    <cellStyle name="Comma 12 2 3 2 2 9" xfId="37635"/>
    <cellStyle name="Comma 12 2 3 2 3" xfId="37636"/>
    <cellStyle name="Comma 12 2 3 2 3 2" xfId="37637"/>
    <cellStyle name="Comma 12 2 3 2 3 2 2" xfId="37638"/>
    <cellStyle name="Comma 12 2 3 2 3 2 3" xfId="37639"/>
    <cellStyle name="Comma 12 2 3 2 3 3" xfId="37640"/>
    <cellStyle name="Comma 12 2 3 2 3 3 2" xfId="37641"/>
    <cellStyle name="Comma 12 2 3 2 3 3 3" xfId="37642"/>
    <cellStyle name="Comma 12 2 3 2 3 4" xfId="37643"/>
    <cellStyle name="Comma 12 2 3 2 3 4 2" xfId="37644"/>
    <cellStyle name="Comma 12 2 3 2 3 5" xfId="37645"/>
    <cellStyle name="Comma 12 2 3 2 3 6" xfId="37646"/>
    <cellStyle name="Comma 12 2 3 2 4" xfId="37647"/>
    <cellStyle name="Comma 12 2 3 2 4 2" xfId="37648"/>
    <cellStyle name="Comma 12 2 3 2 4 2 2" xfId="37649"/>
    <cellStyle name="Comma 12 2 3 2 4 2 3" xfId="37650"/>
    <cellStyle name="Comma 12 2 3 2 4 3" xfId="37651"/>
    <cellStyle name="Comma 12 2 3 2 4 3 2" xfId="37652"/>
    <cellStyle name="Comma 12 2 3 2 4 3 3" xfId="37653"/>
    <cellStyle name="Comma 12 2 3 2 4 4" xfId="37654"/>
    <cellStyle name="Comma 12 2 3 2 4 4 2" xfId="37655"/>
    <cellStyle name="Comma 12 2 3 2 4 5" xfId="37656"/>
    <cellStyle name="Comma 12 2 3 2 4 6" xfId="37657"/>
    <cellStyle name="Comma 12 2 3 2 5" xfId="37658"/>
    <cellStyle name="Comma 12 2 3 2 5 2" xfId="37659"/>
    <cellStyle name="Comma 12 2 3 2 5 2 2" xfId="37660"/>
    <cellStyle name="Comma 12 2 3 2 5 2 3" xfId="37661"/>
    <cellStyle name="Comma 12 2 3 2 5 3" xfId="37662"/>
    <cellStyle name="Comma 12 2 3 2 5 3 2" xfId="37663"/>
    <cellStyle name="Comma 12 2 3 2 5 4" xfId="37664"/>
    <cellStyle name="Comma 12 2 3 2 5 5" xfId="37665"/>
    <cellStyle name="Comma 12 2 3 2 6" xfId="37666"/>
    <cellStyle name="Comma 12 2 3 2 6 2" xfId="37667"/>
    <cellStyle name="Comma 12 2 3 2 6 3" xfId="37668"/>
    <cellStyle name="Comma 12 2 3 2 7" xfId="37669"/>
    <cellStyle name="Comma 12 2 3 2 7 2" xfId="37670"/>
    <cellStyle name="Comma 12 2 3 2 7 3" xfId="37671"/>
    <cellStyle name="Comma 12 2 3 2 8" xfId="37672"/>
    <cellStyle name="Comma 12 2 3 2 8 2" xfId="37673"/>
    <cellStyle name="Comma 12 2 3 2 9" xfId="37674"/>
    <cellStyle name="Comma 12 2 3 3" xfId="37675"/>
    <cellStyle name="Comma 12 2 3 3 2" xfId="37676"/>
    <cellStyle name="Comma 12 2 3 3 2 2" xfId="37677"/>
    <cellStyle name="Comma 12 2 3 3 2 2 2" xfId="37678"/>
    <cellStyle name="Comma 12 2 3 3 2 2 3" xfId="37679"/>
    <cellStyle name="Comma 12 2 3 3 2 3" xfId="37680"/>
    <cellStyle name="Comma 12 2 3 3 2 3 2" xfId="37681"/>
    <cellStyle name="Comma 12 2 3 3 2 3 3" xfId="37682"/>
    <cellStyle name="Comma 12 2 3 3 2 4" xfId="37683"/>
    <cellStyle name="Comma 12 2 3 3 2 4 2" xfId="37684"/>
    <cellStyle name="Comma 12 2 3 3 2 5" xfId="37685"/>
    <cellStyle name="Comma 12 2 3 3 2 6" xfId="37686"/>
    <cellStyle name="Comma 12 2 3 3 3" xfId="37687"/>
    <cellStyle name="Comma 12 2 3 3 3 2" xfId="37688"/>
    <cellStyle name="Comma 12 2 3 3 3 2 2" xfId="37689"/>
    <cellStyle name="Comma 12 2 3 3 3 2 3" xfId="37690"/>
    <cellStyle name="Comma 12 2 3 3 3 3" xfId="37691"/>
    <cellStyle name="Comma 12 2 3 3 3 3 2" xfId="37692"/>
    <cellStyle name="Comma 12 2 3 3 3 3 3" xfId="37693"/>
    <cellStyle name="Comma 12 2 3 3 3 4" xfId="37694"/>
    <cellStyle name="Comma 12 2 3 3 3 4 2" xfId="37695"/>
    <cellStyle name="Comma 12 2 3 3 3 5" xfId="37696"/>
    <cellStyle name="Comma 12 2 3 3 3 6" xfId="37697"/>
    <cellStyle name="Comma 12 2 3 3 4" xfId="37698"/>
    <cellStyle name="Comma 12 2 3 3 4 2" xfId="37699"/>
    <cellStyle name="Comma 12 2 3 3 4 2 2" xfId="37700"/>
    <cellStyle name="Comma 12 2 3 3 4 2 3" xfId="37701"/>
    <cellStyle name="Comma 12 2 3 3 4 3" xfId="37702"/>
    <cellStyle name="Comma 12 2 3 3 4 3 2" xfId="37703"/>
    <cellStyle name="Comma 12 2 3 3 4 4" xfId="37704"/>
    <cellStyle name="Comma 12 2 3 3 4 5" xfId="37705"/>
    <cellStyle name="Comma 12 2 3 3 5" xfId="37706"/>
    <cellStyle name="Comma 12 2 3 3 5 2" xfId="37707"/>
    <cellStyle name="Comma 12 2 3 3 5 3" xfId="37708"/>
    <cellStyle name="Comma 12 2 3 3 6" xfId="37709"/>
    <cellStyle name="Comma 12 2 3 3 6 2" xfId="37710"/>
    <cellStyle name="Comma 12 2 3 3 6 3" xfId="37711"/>
    <cellStyle name="Comma 12 2 3 3 7" xfId="37712"/>
    <cellStyle name="Comma 12 2 3 3 7 2" xfId="37713"/>
    <cellStyle name="Comma 12 2 3 3 8" xfId="37714"/>
    <cellStyle name="Comma 12 2 3 3 9" xfId="37715"/>
    <cellStyle name="Comma 12 2 3 4" xfId="37716"/>
    <cellStyle name="Comma 12 2 3 4 2" xfId="37717"/>
    <cellStyle name="Comma 12 2 3 4 2 2" xfId="37718"/>
    <cellStyle name="Comma 12 2 3 4 2 2 2" xfId="37719"/>
    <cellStyle name="Comma 12 2 3 4 2 2 3" xfId="37720"/>
    <cellStyle name="Comma 12 2 3 4 2 3" xfId="37721"/>
    <cellStyle name="Comma 12 2 3 4 2 3 2" xfId="37722"/>
    <cellStyle name="Comma 12 2 3 4 2 3 3" xfId="37723"/>
    <cellStyle name="Comma 12 2 3 4 2 4" xfId="37724"/>
    <cellStyle name="Comma 12 2 3 4 2 4 2" xfId="37725"/>
    <cellStyle name="Comma 12 2 3 4 2 5" xfId="37726"/>
    <cellStyle name="Comma 12 2 3 4 2 6" xfId="37727"/>
    <cellStyle name="Comma 12 2 3 4 3" xfId="37728"/>
    <cellStyle name="Comma 12 2 3 4 3 2" xfId="37729"/>
    <cellStyle name="Comma 12 2 3 4 3 2 2" xfId="37730"/>
    <cellStyle name="Comma 12 2 3 4 3 2 3" xfId="37731"/>
    <cellStyle name="Comma 12 2 3 4 3 3" xfId="37732"/>
    <cellStyle name="Comma 12 2 3 4 3 3 2" xfId="37733"/>
    <cellStyle name="Comma 12 2 3 4 3 3 3" xfId="37734"/>
    <cellStyle name="Comma 12 2 3 4 3 4" xfId="37735"/>
    <cellStyle name="Comma 12 2 3 4 3 4 2" xfId="37736"/>
    <cellStyle name="Comma 12 2 3 4 3 5" xfId="37737"/>
    <cellStyle name="Comma 12 2 3 4 3 6" xfId="37738"/>
    <cellStyle name="Comma 12 2 3 4 4" xfId="37739"/>
    <cellStyle name="Comma 12 2 3 4 4 2" xfId="37740"/>
    <cellStyle name="Comma 12 2 3 4 4 2 2" xfId="37741"/>
    <cellStyle name="Comma 12 2 3 4 4 2 3" xfId="37742"/>
    <cellStyle name="Comma 12 2 3 4 4 3" xfId="37743"/>
    <cellStyle name="Comma 12 2 3 4 4 3 2" xfId="37744"/>
    <cellStyle name="Comma 12 2 3 4 4 4" xfId="37745"/>
    <cellStyle name="Comma 12 2 3 4 4 5" xfId="37746"/>
    <cellStyle name="Comma 12 2 3 4 5" xfId="37747"/>
    <cellStyle name="Comma 12 2 3 4 5 2" xfId="37748"/>
    <cellStyle name="Comma 12 2 3 4 5 3" xfId="37749"/>
    <cellStyle name="Comma 12 2 3 4 6" xfId="37750"/>
    <cellStyle name="Comma 12 2 3 4 6 2" xfId="37751"/>
    <cellStyle name="Comma 12 2 3 4 6 3" xfId="37752"/>
    <cellStyle name="Comma 12 2 3 4 7" xfId="37753"/>
    <cellStyle name="Comma 12 2 3 4 7 2" xfId="37754"/>
    <cellStyle name="Comma 12 2 3 4 8" xfId="37755"/>
    <cellStyle name="Comma 12 2 3 4 9" xfId="37756"/>
    <cellStyle name="Comma 12 2 3 5" xfId="37757"/>
    <cellStyle name="Comma 12 2 3 5 2" xfId="37758"/>
    <cellStyle name="Comma 12 2 3 5 2 2" xfId="37759"/>
    <cellStyle name="Comma 12 2 3 5 2 3" xfId="37760"/>
    <cellStyle name="Comma 12 2 3 5 3" xfId="37761"/>
    <cellStyle name="Comma 12 2 3 5 3 2" xfId="37762"/>
    <cellStyle name="Comma 12 2 3 5 3 3" xfId="37763"/>
    <cellStyle name="Comma 12 2 3 5 4" xfId="37764"/>
    <cellStyle name="Comma 12 2 3 5 4 2" xfId="37765"/>
    <cellStyle name="Comma 12 2 3 5 5" xfId="37766"/>
    <cellStyle name="Comma 12 2 3 5 6" xfId="37767"/>
    <cellStyle name="Comma 12 2 3 6" xfId="37768"/>
    <cellStyle name="Comma 12 2 3 6 2" xfId="37769"/>
    <cellStyle name="Comma 12 2 3 6 2 2" xfId="37770"/>
    <cellStyle name="Comma 12 2 3 6 2 3" xfId="37771"/>
    <cellStyle name="Comma 12 2 3 6 3" xfId="37772"/>
    <cellStyle name="Comma 12 2 3 6 3 2" xfId="37773"/>
    <cellStyle name="Comma 12 2 3 6 3 3" xfId="37774"/>
    <cellStyle name="Comma 12 2 3 6 4" xfId="37775"/>
    <cellStyle name="Comma 12 2 3 6 4 2" xfId="37776"/>
    <cellStyle name="Comma 12 2 3 6 5" xfId="37777"/>
    <cellStyle name="Comma 12 2 3 6 6" xfId="37778"/>
    <cellStyle name="Comma 12 2 3 7" xfId="37779"/>
    <cellStyle name="Comma 12 2 3 7 2" xfId="37780"/>
    <cellStyle name="Comma 12 2 3 7 2 2" xfId="37781"/>
    <cellStyle name="Comma 12 2 3 7 2 3" xfId="37782"/>
    <cellStyle name="Comma 12 2 3 7 3" xfId="37783"/>
    <cellStyle name="Comma 12 2 3 7 3 2" xfId="37784"/>
    <cellStyle name="Comma 12 2 3 7 4" xfId="37785"/>
    <cellStyle name="Comma 12 2 3 7 5" xfId="37786"/>
    <cellStyle name="Comma 12 2 3 8" xfId="37787"/>
    <cellStyle name="Comma 12 2 3 8 2" xfId="37788"/>
    <cellStyle name="Comma 12 2 3 8 3" xfId="37789"/>
    <cellStyle name="Comma 12 2 3 9" xfId="37790"/>
    <cellStyle name="Comma 12 2 3 9 2" xfId="37791"/>
    <cellStyle name="Comma 12 2 3 9 3" xfId="37792"/>
    <cellStyle name="Comma 12 2 4" xfId="37793"/>
    <cellStyle name="Comma 12 2 4 10" xfId="37794"/>
    <cellStyle name="Comma 12 2 4 2" xfId="37795"/>
    <cellStyle name="Comma 12 2 4 2 2" xfId="37796"/>
    <cellStyle name="Comma 12 2 4 2 2 2" xfId="37797"/>
    <cellStyle name="Comma 12 2 4 2 2 2 2" xfId="37798"/>
    <cellStyle name="Comma 12 2 4 2 2 2 3" xfId="37799"/>
    <cellStyle name="Comma 12 2 4 2 2 3" xfId="37800"/>
    <cellStyle name="Comma 12 2 4 2 2 3 2" xfId="37801"/>
    <cellStyle name="Comma 12 2 4 2 2 3 3" xfId="37802"/>
    <cellStyle name="Comma 12 2 4 2 2 4" xfId="37803"/>
    <cellStyle name="Comma 12 2 4 2 2 4 2" xfId="37804"/>
    <cellStyle name="Comma 12 2 4 2 2 5" xfId="37805"/>
    <cellStyle name="Comma 12 2 4 2 2 6" xfId="37806"/>
    <cellStyle name="Comma 12 2 4 2 3" xfId="37807"/>
    <cellStyle name="Comma 12 2 4 2 3 2" xfId="37808"/>
    <cellStyle name="Comma 12 2 4 2 3 2 2" xfId="37809"/>
    <cellStyle name="Comma 12 2 4 2 3 2 3" xfId="37810"/>
    <cellStyle name="Comma 12 2 4 2 3 3" xfId="37811"/>
    <cellStyle name="Comma 12 2 4 2 3 3 2" xfId="37812"/>
    <cellStyle name="Comma 12 2 4 2 3 3 3" xfId="37813"/>
    <cellStyle name="Comma 12 2 4 2 3 4" xfId="37814"/>
    <cellStyle name="Comma 12 2 4 2 3 4 2" xfId="37815"/>
    <cellStyle name="Comma 12 2 4 2 3 5" xfId="37816"/>
    <cellStyle name="Comma 12 2 4 2 3 6" xfId="37817"/>
    <cellStyle name="Comma 12 2 4 2 4" xfId="37818"/>
    <cellStyle name="Comma 12 2 4 2 4 2" xfId="37819"/>
    <cellStyle name="Comma 12 2 4 2 4 2 2" xfId="37820"/>
    <cellStyle name="Comma 12 2 4 2 4 2 3" xfId="37821"/>
    <cellStyle name="Comma 12 2 4 2 4 3" xfId="37822"/>
    <cellStyle name="Comma 12 2 4 2 4 3 2" xfId="37823"/>
    <cellStyle name="Comma 12 2 4 2 4 4" xfId="37824"/>
    <cellStyle name="Comma 12 2 4 2 4 5" xfId="37825"/>
    <cellStyle name="Comma 12 2 4 2 5" xfId="37826"/>
    <cellStyle name="Comma 12 2 4 2 5 2" xfId="37827"/>
    <cellStyle name="Comma 12 2 4 2 5 3" xfId="37828"/>
    <cellStyle name="Comma 12 2 4 2 6" xfId="37829"/>
    <cellStyle name="Comma 12 2 4 2 6 2" xfId="37830"/>
    <cellStyle name="Comma 12 2 4 2 6 3" xfId="37831"/>
    <cellStyle name="Comma 12 2 4 2 7" xfId="37832"/>
    <cellStyle name="Comma 12 2 4 2 7 2" xfId="37833"/>
    <cellStyle name="Comma 12 2 4 2 8" xfId="37834"/>
    <cellStyle name="Comma 12 2 4 2 9" xfId="37835"/>
    <cellStyle name="Comma 12 2 4 3" xfId="37836"/>
    <cellStyle name="Comma 12 2 4 3 2" xfId="37837"/>
    <cellStyle name="Comma 12 2 4 3 2 2" xfId="37838"/>
    <cellStyle name="Comma 12 2 4 3 2 3" xfId="37839"/>
    <cellStyle name="Comma 12 2 4 3 3" xfId="37840"/>
    <cellStyle name="Comma 12 2 4 3 3 2" xfId="37841"/>
    <cellStyle name="Comma 12 2 4 3 3 3" xfId="37842"/>
    <cellStyle name="Comma 12 2 4 3 4" xfId="37843"/>
    <cellStyle name="Comma 12 2 4 3 4 2" xfId="37844"/>
    <cellStyle name="Comma 12 2 4 3 5" xfId="37845"/>
    <cellStyle name="Comma 12 2 4 3 6" xfId="37846"/>
    <cellStyle name="Comma 12 2 4 4" xfId="37847"/>
    <cellStyle name="Comma 12 2 4 4 2" xfId="37848"/>
    <cellStyle name="Comma 12 2 4 4 2 2" xfId="37849"/>
    <cellStyle name="Comma 12 2 4 4 2 3" xfId="37850"/>
    <cellStyle name="Comma 12 2 4 4 3" xfId="37851"/>
    <cellStyle name="Comma 12 2 4 4 3 2" xfId="37852"/>
    <cellStyle name="Comma 12 2 4 4 3 3" xfId="37853"/>
    <cellStyle name="Comma 12 2 4 4 4" xfId="37854"/>
    <cellStyle name="Comma 12 2 4 4 4 2" xfId="37855"/>
    <cellStyle name="Comma 12 2 4 4 5" xfId="37856"/>
    <cellStyle name="Comma 12 2 4 4 6" xfId="37857"/>
    <cellStyle name="Comma 12 2 4 5" xfId="37858"/>
    <cellStyle name="Comma 12 2 4 5 2" xfId="37859"/>
    <cellStyle name="Comma 12 2 4 5 2 2" xfId="37860"/>
    <cellStyle name="Comma 12 2 4 5 2 3" xfId="37861"/>
    <cellStyle name="Comma 12 2 4 5 3" xfId="37862"/>
    <cellStyle name="Comma 12 2 4 5 3 2" xfId="37863"/>
    <cellStyle name="Comma 12 2 4 5 4" xfId="37864"/>
    <cellStyle name="Comma 12 2 4 5 5" xfId="37865"/>
    <cellStyle name="Comma 12 2 4 6" xfId="37866"/>
    <cellStyle name="Comma 12 2 4 6 2" xfId="37867"/>
    <cellStyle name="Comma 12 2 4 6 3" xfId="37868"/>
    <cellStyle name="Comma 12 2 4 7" xfId="37869"/>
    <cellStyle name="Comma 12 2 4 7 2" xfId="37870"/>
    <cellStyle name="Comma 12 2 4 7 3" xfId="37871"/>
    <cellStyle name="Comma 12 2 4 8" xfId="37872"/>
    <cellStyle name="Comma 12 2 4 8 2" xfId="37873"/>
    <cellStyle name="Comma 12 2 4 9" xfId="37874"/>
    <cellStyle name="Comma 12 2 5" xfId="37875"/>
    <cellStyle name="Comma 12 2 5 2" xfId="37876"/>
    <cellStyle name="Comma 12 2 5 2 2" xfId="37877"/>
    <cellStyle name="Comma 12 2 5 2 2 2" xfId="37878"/>
    <cellStyle name="Comma 12 2 5 2 2 3" xfId="37879"/>
    <cellStyle name="Comma 12 2 5 2 3" xfId="37880"/>
    <cellStyle name="Comma 12 2 5 2 3 2" xfId="37881"/>
    <cellStyle name="Comma 12 2 5 2 3 3" xfId="37882"/>
    <cellStyle name="Comma 12 2 5 2 4" xfId="37883"/>
    <cellStyle name="Comma 12 2 5 2 4 2" xfId="37884"/>
    <cellStyle name="Comma 12 2 5 2 5" xfId="37885"/>
    <cellStyle name="Comma 12 2 5 2 6" xfId="37886"/>
    <cellStyle name="Comma 12 2 5 3" xfId="37887"/>
    <cellStyle name="Comma 12 2 5 3 2" xfId="37888"/>
    <cellStyle name="Comma 12 2 5 3 2 2" xfId="37889"/>
    <cellStyle name="Comma 12 2 5 3 2 3" xfId="37890"/>
    <cellStyle name="Comma 12 2 5 3 3" xfId="37891"/>
    <cellStyle name="Comma 12 2 5 3 3 2" xfId="37892"/>
    <cellStyle name="Comma 12 2 5 3 3 3" xfId="37893"/>
    <cellStyle name="Comma 12 2 5 3 4" xfId="37894"/>
    <cellStyle name="Comma 12 2 5 3 4 2" xfId="37895"/>
    <cellStyle name="Comma 12 2 5 3 5" xfId="37896"/>
    <cellStyle name="Comma 12 2 5 3 6" xfId="37897"/>
    <cellStyle name="Comma 12 2 5 4" xfId="37898"/>
    <cellStyle name="Comma 12 2 5 4 2" xfId="37899"/>
    <cellStyle name="Comma 12 2 5 4 2 2" xfId="37900"/>
    <cellStyle name="Comma 12 2 5 4 2 3" xfId="37901"/>
    <cellStyle name="Comma 12 2 5 4 3" xfId="37902"/>
    <cellStyle name="Comma 12 2 5 4 3 2" xfId="37903"/>
    <cellStyle name="Comma 12 2 5 4 4" xfId="37904"/>
    <cellStyle name="Comma 12 2 5 4 5" xfId="37905"/>
    <cellStyle name="Comma 12 2 5 5" xfId="37906"/>
    <cellStyle name="Comma 12 2 5 5 2" xfId="37907"/>
    <cellStyle name="Comma 12 2 5 5 3" xfId="37908"/>
    <cellStyle name="Comma 12 2 5 6" xfId="37909"/>
    <cellStyle name="Comma 12 2 5 6 2" xfId="37910"/>
    <cellStyle name="Comma 12 2 5 6 3" xfId="37911"/>
    <cellStyle name="Comma 12 2 5 7" xfId="37912"/>
    <cellStyle name="Comma 12 2 5 7 2" xfId="37913"/>
    <cellStyle name="Comma 12 2 5 8" xfId="37914"/>
    <cellStyle name="Comma 12 2 5 9" xfId="37915"/>
    <cellStyle name="Comma 12 2 6" xfId="37916"/>
    <cellStyle name="Comma 12 2 6 2" xfId="37917"/>
    <cellStyle name="Comma 12 2 6 2 2" xfId="37918"/>
    <cellStyle name="Comma 12 2 6 2 2 2" xfId="37919"/>
    <cellStyle name="Comma 12 2 6 2 2 3" xfId="37920"/>
    <cellStyle name="Comma 12 2 6 2 3" xfId="37921"/>
    <cellStyle name="Comma 12 2 6 2 3 2" xfId="37922"/>
    <cellStyle name="Comma 12 2 6 2 3 3" xfId="37923"/>
    <cellStyle name="Comma 12 2 6 2 4" xfId="37924"/>
    <cellStyle name="Comma 12 2 6 2 4 2" xfId="37925"/>
    <cellStyle name="Comma 12 2 6 2 5" xfId="37926"/>
    <cellStyle name="Comma 12 2 6 2 6" xfId="37927"/>
    <cellStyle name="Comma 12 2 6 3" xfId="37928"/>
    <cellStyle name="Comma 12 2 6 3 2" xfId="37929"/>
    <cellStyle name="Comma 12 2 6 3 2 2" xfId="37930"/>
    <cellStyle name="Comma 12 2 6 3 2 3" xfId="37931"/>
    <cellStyle name="Comma 12 2 6 3 3" xfId="37932"/>
    <cellStyle name="Comma 12 2 6 3 3 2" xfId="37933"/>
    <cellStyle name="Comma 12 2 6 3 3 3" xfId="37934"/>
    <cellStyle name="Comma 12 2 6 3 4" xfId="37935"/>
    <cellStyle name="Comma 12 2 6 3 4 2" xfId="37936"/>
    <cellStyle name="Comma 12 2 6 3 5" xfId="37937"/>
    <cellStyle name="Comma 12 2 6 3 6" xfId="37938"/>
    <cellStyle name="Comma 12 2 6 4" xfId="37939"/>
    <cellStyle name="Comma 12 2 6 4 2" xfId="37940"/>
    <cellStyle name="Comma 12 2 6 4 2 2" xfId="37941"/>
    <cellStyle name="Comma 12 2 6 4 2 3" xfId="37942"/>
    <cellStyle name="Comma 12 2 6 4 3" xfId="37943"/>
    <cellStyle name="Comma 12 2 6 4 3 2" xfId="37944"/>
    <cellStyle name="Comma 12 2 6 4 4" xfId="37945"/>
    <cellStyle name="Comma 12 2 6 4 5" xfId="37946"/>
    <cellStyle name="Comma 12 2 6 5" xfId="37947"/>
    <cellStyle name="Comma 12 2 6 5 2" xfId="37948"/>
    <cellStyle name="Comma 12 2 6 5 3" xfId="37949"/>
    <cellStyle name="Comma 12 2 6 6" xfId="37950"/>
    <cellStyle name="Comma 12 2 6 6 2" xfId="37951"/>
    <cellStyle name="Comma 12 2 6 6 3" xfId="37952"/>
    <cellStyle name="Comma 12 2 6 7" xfId="37953"/>
    <cellStyle name="Comma 12 2 6 7 2" xfId="37954"/>
    <cellStyle name="Comma 12 2 6 8" xfId="37955"/>
    <cellStyle name="Comma 12 2 6 9" xfId="37956"/>
    <cellStyle name="Comma 12 2 7" xfId="37957"/>
    <cellStyle name="Comma 12 2 7 2" xfId="37958"/>
    <cellStyle name="Comma 12 2 7 2 2" xfId="37959"/>
    <cellStyle name="Comma 12 2 7 2 3" xfId="37960"/>
    <cellStyle name="Comma 12 2 7 3" xfId="37961"/>
    <cellStyle name="Comma 12 2 7 3 2" xfId="37962"/>
    <cellStyle name="Comma 12 2 7 3 3" xfId="37963"/>
    <cellStyle name="Comma 12 2 7 4" xfId="37964"/>
    <cellStyle name="Comma 12 2 7 4 2" xfId="37965"/>
    <cellStyle name="Comma 12 2 7 5" xfId="37966"/>
    <cellStyle name="Comma 12 2 7 6" xfId="37967"/>
    <cellStyle name="Comma 12 2 8" xfId="37968"/>
    <cellStyle name="Comma 12 2 8 2" xfId="37969"/>
    <cellStyle name="Comma 12 2 8 2 2" xfId="37970"/>
    <cellStyle name="Comma 12 2 8 2 3" xfId="37971"/>
    <cellStyle name="Comma 12 2 8 3" xfId="37972"/>
    <cellStyle name="Comma 12 2 8 3 2" xfId="37973"/>
    <cellStyle name="Comma 12 2 8 3 3" xfId="37974"/>
    <cellStyle name="Comma 12 2 8 4" xfId="37975"/>
    <cellStyle name="Comma 12 2 8 4 2" xfId="37976"/>
    <cellStyle name="Comma 12 2 8 5" xfId="37977"/>
    <cellStyle name="Comma 12 2 8 6" xfId="37978"/>
    <cellStyle name="Comma 12 2 9" xfId="37979"/>
    <cellStyle name="Comma 12 2 9 2" xfId="37980"/>
    <cellStyle name="Comma 12 2 9 2 2" xfId="37981"/>
    <cellStyle name="Comma 12 2 9 2 3" xfId="37982"/>
    <cellStyle name="Comma 12 2 9 3" xfId="37983"/>
    <cellStyle name="Comma 12 2 9 3 2" xfId="37984"/>
    <cellStyle name="Comma 12 2 9 4" xfId="37985"/>
    <cellStyle name="Comma 12 2 9 5" xfId="37986"/>
    <cellStyle name="Comma 12 3" xfId="4471"/>
    <cellStyle name="Comma 12 3 10" xfId="37987"/>
    <cellStyle name="Comma 12 3 10 2" xfId="37988"/>
    <cellStyle name="Comma 12 3 10 3" xfId="37989"/>
    <cellStyle name="Comma 12 3 11" xfId="37990"/>
    <cellStyle name="Comma 12 3 11 2" xfId="37991"/>
    <cellStyle name="Comma 12 3 12" xfId="37992"/>
    <cellStyle name="Comma 12 3 13" xfId="37993"/>
    <cellStyle name="Comma 12 3 2" xfId="4472"/>
    <cellStyle name="Comma 12 3 2 10" xfId="37994"/>
    <cellStyle name="Comma 12 3 2 10 2" xfId="37995"/>
    <cellStyle name="Comma 12 3 2 11" xfId="37996"/>
    <cellStyle name="Comma 12 3 2 12" xfId="37997"/>
    <cellStyle name="Comma 12 3 2 2" xfId="37998"/>
    <cellStyle name="Comma 12 3 2 2 10" xfId="37999"/>
    <cellStyle name="Comma 12 3 2 2 2" xfId="38000"/>
    <cellStyle name="Comma 12 3 2 2 2 2" xfId="38001"/>
    <cellStyle name="Comma 12 3 2 2 2 2 2" xfId="38002"/>
    <cellStyle name="Comma 12 3 2 2 2 2 2 2" xfId="38003"/>
    <cellStyle name="Comma 12 3 2 2 2 2 2 3" xfId="38004"/>
    <cellStyle name="Comma 12 3 2 2 2 2 3" xfId="38005"/>
    <cellStyle name="Comma 12 3 2 2 2 2 3 2" xfId="38006"/>
    <cellStyle name="Comma 12 3 2 2 2 2 3 3" xfId="38007"/>
    <cellStyle name="Comma 12 3 2 2 2 2 4" xfId="38008"/>
    <cellStyle name="Comma 12 3 2 2 2 2 4 2" xfId="38009"/>
    <cellStyle name="Comma 12 3 2 2 2 2 5" xfId="38010"/>
    <cellStyle name="Comma 12 3 2 2 2 2 6" xfId="38011"/>
    <cellStyle name="Comma 12 3 2 2 2 3" xfId="38012"/>
    <cellStyle name="Comma 12 3 2 2 2 3 2" xfId="38013"/>
    <cellStyle name="Comma 12 3 2 2 2 3 2 2" xfId="38014"/>
    <cellStyle name="Comma 12 3 2 2 2 3 2 3" xfId="38015"/>
    <cellStyle name="Comma 12 3 2 2 2 3 3" xfId="38016"/>
    <cellStyle name="Comma 12 3 2 2 2 3 3 2" xfId="38017"/>
    <cellStyle name="Comma 12 3 2 2 2 3 3 3" xfId="38018"/>
    <cellStyle name="Comma 12 3 2 2 2 3 4" xfId="38019"/>
    <cellStyle name="Comma 12 3 2 2 2 3 4 2" xfId="38020"/>
    <cellStyle name="Comma 12 3 2 2 2 3 5" xfId="38021"/>
    <cellStyle name="Comma 12 3 2 2 2 3 6" xfId="38022"/>
    <cellStyle name="Comma 12 3 2 2 2 4" xfId="38023"/>
    <cellStyle name="Comma 12 3 2 2 2 4 2" xfId="38024"/>
    <cellStyle name="Comma 12 3 2 2 2 4 2 2" xfId="38025"/>
    <cellStyle name="Comma 12 3 2 2 2 4 2 3" xfId="38026"/>
    <cellStyle name="Comma 12 3 2 2 2 4 3" xfId="38027"/>
    <cellStyle name="Comma 12 3 2 2 2 4 3 2" xfId="38028"/>
    <cellStyle name="Comma 12 3 2 2 2 4 4" xfId="38029"/>
    <cellStyle name="Comma 12 3 2 2 2 4 5" xfId="38030"/>
    <cellStyle name="Comma 12 3 2 2 2 5" xfId="38031"/>
    <cellStyle name="Comma 12 3 2 2 2 5 2" xfId="38032"/>
    <cellStyle name="Comma 12 3 2 2 2 5 3" xfId="38033"/>
    <cellStyle name="Comma 12 3 2 2 2 6" xfId="38034"/>
    <cellStyle name="Comma 12 3 2 2 2 6 2" xfId="38035"/>
    <cellStyle name="Comma 12 3 2 2 2 6 3" xfId="38036"/>
    <cellStyle name="Comma 12 3 2 2 2 7" xfId="38037"/>
    <cellStyle name="Comma 12 3 2 2 2 7 2" xfId="38038"/>
    <cellStyle name="Comma 12 3 2 2 2 8" xfId="38039"/>
    <cellStyle name="Comma 12 3 2 2 2 9" xfId="38040"/>
    <cellStyle name="Comma 12 3 2 2 3" xfId="38041"/>
    <cellStyle name="Comma 12 3 2 2 3 2" xfId="38042"/>
    <cellStyle name="Comma 12 3 2 2 3 2 2" xfId="38043"/>
    <cellStyle name="Comma 12 3 2 2 3 2 3" xfId="38044"/>
    <cellStyle name="Comma 12 3 2 2 3 3" xfId="38045"/>
    <cellStyle name="Comma 12 3 2 2 3 3 2" xfId="38046"/>
    <cellStyle name="Comma 12 3 2 2 3 3 3" xfId="38047"/>
    <cellStyle name="Comma 12 3 2 2 3 4" xfId="38048"/>
    <cellStyle name="Comma 12 3 2 2 3 4 2" xfId="38049"/>
    <cellStyle name="Comma 12 3 2 2 3 5" xfId="38050"/>
    <cellStyle name="Comma 12 3 2 2 3 6" xfId="38051"/>
    <cellStyle name="Comma 12 3 2 2 4" xfId="38052"/>
    <cellStyle name="Comma 12 3 2 2 4 2" xfId="38053"/>
    <cellStyle name="Comma 12 3 2 2 4 2 2" xfId="38054"/>
    <cellStyle name="Comma 12 3 2 2 4 2 3" xfId="38055"/>
    <cellStyle name="Comma 12 3 2 2 4 3" xfId="38056"/>
    <cellStyle name="Comma 12 3 2 2 4 3 2" xfId="38057"/>
    <cellStyle name="Comma 12 3 2 2 4 3 3" xfId="38058"/>
    <cellStyle name="Comma 12 3 2 2 4 4" xfId="38059"/>
    <cellStyle name="Comma 12 3 2 2 4 4 2" xfId="38060"/>
    <cellStyle name="Comma 12 3 2 2 4 5" xfId="38061"/>
    <cellStyle name="Comma 12 3 2 2 4 6" xfId="38062"/>
    <cellStyle name="Comma 12 3 2 2 5" xfId="38063"/>
    <cellStyle name="Comma 12 3 2 2 5 2" xfId="38064"/>
    <cellStyle name="Comma 12 3 2 2 5 2 2" xfId="38065"/>
    <cellStyle name="Comma 12 3 2 2 5 2 3" xfId="38066"/>
    <cellStyle name="Comma 12 3 2 2 5 3" xfId="38067"/>
    <cellStyle name="Comma 12 3 2 2 5 3 2" xfId="38068"/>
    <cellStyle name="Comma 12 3 2 2 5 4" xfId="38069"/>
    <cellStyle name="Comma 12 3 2 2 5 5" xfId="38070"/>
    <cellStyle name="Comma 12 3 2 2 6" xfId="38071"/>
    <cellStyle name="Comma 12 3 2 2 6 2" xfId="38072"/>
    <cellStyle name="Comma 12 3 2 2 6 3" xfId="38073"/>
    <cellStyle name="Comma 12 3 2 2 7" xfId="38074"/>
    <cellStyle name="Comma 12 3 2 2 7 2" xfId="38075"/>
    <cellStyle name="Comma 12 3 2 2 7 3" xfId="38076"/>
    <cellStyle name="Comma 12 3 2 2 8" xfId="38077"/>
    <cellStyle name="Comma 12 3 2 2 8 2" xfId="38078"/>
    <cellStyle name="Comma 12 3 2 2 9" xfId="38079"/>
    <cellStyle name="Comma 12 3 2 3" xfId="38080"/>
    <cellStyle name="Comma 12 3 2 3 2" xfId="38081"/>
    <cellStyle name="Comma 12 3 2 3 2 2" xfId="38082"/>
    <cellStyle name="Comma 12 3 2 3 2 2 2" xfId="38083"/>
    <cellStyle name="Comma 12 3 2 3 2 2 3" xfId="38084"/>
    <cellStyle name="Comma 12 3 2 3 2 3" xfId="38085"/>
    <cellStyle name="Comma 12 3 2 3 2 3 2" xfId="38086"/>
    <cellStyle name="Comma 12 3 2 3 2 3 3" xfId="38087"/>
    <cellStyle name="Comma 12 3 2 3 2 4" xfId="38088"/>
    <cellStyle name="Comma 12 3 2 3 2 4 2" xfId="38089"/>
    <cellStyle name="Comma 12 3 2 3 2 5" xfId="38090"/>
    <cellStyle name="Comma 12 3 2 3 2 6" xfId="38091"/>
    <cellStyle name="Comma 12 3 2 3 3" xfId="38092"/>
    <cellStyle name="Comma 12 3 2 3 3 2" xfId="38093"/>
    <cellStyle name="Comma 12 3 2 3 3 2 2" xfId="38094"/>
    <cellStyle name="Comma 12 3 2 3 3 2 3" xfId="38095"/>
    <cellStyle name="Comma 12 3 2 3 3 3" xfId="38096"/>
    <cellStyle name="Comma 12 3 2 3 3 3 2" xfId="38097"/>
    <cellStyle name="Comma 12 3 2 3 3 3 3" xfId="38098"/>
    <cellStyle name="Comma 12 3 2 3 3 4" xfId="38099"/>
    <cellStyle name="Comma 12 3 2 3 3 4 2" xfId="38100"/>
    <cellStyle name="Comma 12 3 2 3 3 5" xfId="38101"/>
    <cellStyle name="Comma 12 3 2 3 3 6" xfId="38102"/>
    <cellStyle name="Comma 12 3 2 3 4" xfId="38103"/>
    <cellStyle name="Comma 12 3 2 3 4 2" xfId="38104"/>
    <cellStyle name="Comma 12 3 2 3 4 2 2" xfId="38105"/>
    <cellStyle name="Comma 12 3 2 3 4 2 3" xfId="38106"/>
    <cellStyle name="Comma 12 3 2 3 4 3" xfId="38107"/>
    <cellStyle name="Comma 12 3 2 3 4 3 2" xfId="38108"/>
    <cellStyle name="Comma 12 3 2 3 4 4" xfId="38109"/>
    <cellStyle name="Comma 12 3 2 3 4 5" xfId="38110"/>
    <cellStyle name="Comma 12 3 2 3 5" xfId="38111"/>
    <cellStyle name="Comma 12 3 2 3 5 2" xfId="38112"/>
    <cellStyle name="Comma 12 3 2 3 5 3" xfId="38113"/>
    <cellStyle name="Comma 12 3 2 3 6" xfId="38114"/>
    <cellStyle name="Comma 12 3 2 3 6 2" xfId="38115"/>
    <cellStyle name="Comma 12 3 2 3 6 3" xfId="38116"/>
    <cellStyle name="Comma 12 3 2 3 7" xfId="38117"/>
    <cellStyle name="Comma 12 3 2 3 7 2" xfId="38118"/>
    <cellStyle name="Comma 12 3 2 3 8" xfId="38119"/>
    <cellStyle name="Comma 12 3 2 3 9" xfId="38120"/>
    <cellStyle name="Comma 12 3 2 4" xfId="38121"/>
    <cellStyle name="Comma 12 3 2 4 2" xfId="38122"/>
    <cellStyle name="Comma 12 3 2 4 2 2" xfId="38123"/>
    <cellStyle name="Comma 12 3 2 4 2 2 2" xfId="38124"/>
    <cellStyle name="Comma 12 3 2 4 2 2 3" xfId="38125"/>
    <cellStyle name="Comma 12 3 2 4 2 3" xfId="38126"/>
    <cellStyle name="Comma 12 3 2 4 2 3 2" xfId="38127"/>
    <cellStyle name="Comma 12 3 2 4 2 3 3" xfId="38128"/>
    <cellStyle name="Comma 12 3 2 4 2 4" xfId="38129"/>
    <cellStyle name="Comma 12 3 2 4 2 4 2" xfId="38130"/>
    <cellStyle name="Comma 12 3 2 4 2 5" xfId="38131"/>
    <cellStyle name="Comma 12 3 2 4 2 6" xfId="38132"/>
    <cellStyle name="Comma 12 3 2 4 3" xfId="38133"/>
    <cellStyle name="Comma 12 3 2 4 3 2" xfId="38134"/>
    <cellStyle name="Comma 12 3 2 4 3 2 2" xfId="38135"/>
    <cellStyle name="Comma 12 3 2 4 3 2 3" xfId="38136"/>
    <cellStyle name="Comma 12 3 2 4 3 3" xfId="38137"/>
    <cellStyle name="Comma 12 3 2 4 3 3 2" xfId="38138"/>
    <cellStyle name="Comma 12 3 2 4 3 3 3" xfId="38139"/>
    <cellStyle name="Comma 12 3 2 4 3 4" xfId="38140"/>
    <cellStyle name="Comma 12 3 2 4 3 4 2" xfId="38141"/>
    <cellStyle name="Comma 12 3 2 4 3 5" xfId="38142"/>
    <cellStyle name="Comma 12 3 2 4 3 6" xfId="38143"/>
    <cellStyle name="Comma 12 3 2 4 4" xfId="38144"/>
    <cellStyle name="Comma 12 3 2 4 4 2" xfId="38145"/>
    <cellStyle name="Comma 12 3 2 4 4 2 2" xfId="38146"/>
    <cellStyle name="Comma 12 3 2 4 4 2 3" xfId="38147"/>
    <cellStyle name="Comma 12 3 2 4 4 3" xfId="38148"/>
    <cellStyle name="Comma 12 3 2 4 4 3 2" xfId="38149"/>
    <cellStyle name="Comma 12 3 2 4 4 4" xfId="38150"/>
    <cellStyle name="Comma 12 3 2 4 4 5" xfId="38151"/>
    <cellStyle name="Comma 12 3 2 4 5" xfId="38152"/>
    <cellStyle name="Comma 12 3 2 4 5 2" xfId="38153"/>
    <cellStyle name="Comma 12 3 2 4 5 3" xfId="38154"/>
    <cellStyle name="Comma 12 3 2 4 6" xfId="38155"/>
    <cellStyle name="Comma 12 3 2 4 6 2" xfId="38156"/>
    <cellStyle name="Comma 12 3 2 4 6 3" xfId="38157"/>
    <cellStyle name="Comma 12 3 2 4 7" xfId="38158"/>
    <cellStyle name="Comma 12 3 2 4 7 2" xfId="38159"/>
    <cellStyle name="Comma 12 3 2 4 8" xfId="38160"/>
    <cellStyle name="Comma 12 3 2 4 9" xfId="38161"/>
    <cellStyle name="Comma 12 3 2 5" xfId="38162"/>
    <cellStyle name="Comma 12 3 2 5 2" xfId="38163"/>
    <cellStyle name="Comma 12 3 2 5 2 2" xfId="38164"/>
    <cellStyle name="Comma 12 3 2 5 2 3" xfId="38165"/>
    <cellStyle name="Comma 12 3 2 5 3" xfId="38166"/>
    <cellStyle name="Comma 12 3 2 5 3 2" xfId="38167"/>
    <cellStyle name="Comma 12 3 2 5 3 3" xfId="38168"/>
    <cellStyle name="Comma 12 3 2 5 4" xfId="38169"/>
    <cellStyle name="Comma 12 3 2 5 4 2" xfId="38170"/>
    <cellStyle name="Comma 12 3 2 5 5" xfId="38171"/>
    <cellStyle name="Comma 12 3 2 5 6" xfId="38172"/>
    <cellStyle name="Comma 12 3 2 6" xfId="38173"/>
    <cellStyle name="Comma 12 3 2 6 2" xfId="38174"/>
    <cellStyle name="Comma 12 3 2 6 2 2" xfId="38175"/>
    <cellStyle name="Comma 12 3 2 6 2 3" xfId="38176"/>
    <cellStyle name="Comma 12 3 2 6 3" xfId="38177"/>
    <cellStyle name="Comma 12 3 2 6 3 2" xfId="38178"/>
    <cellStyle name="Comma 12 3 2 6 3 3" xfId="38179"/>
    <cellStyle name="Comma 12 3 2 6 4" xfId="38180"/>
    <cellStyle name="Comma 12 3 2 6 4 2" xfId="38181"/>
    <cellStyle name="Comma 12 3 2 6 5" xfId="38182"/>
    <cellStyle name="Comma 12 3 2 6 6" xfId="38183"/>
    <cellStyle name="Comma 12 3 2 7" xfId="38184"/>
    <cellStyle name="Comma 12 3 2 7 2" xfId="38185"/>
    <cellStyle name="Comma 12 3 2 7 2 2" xfId="38186"/>
    <cellStyle name="Comma 12 3 2 7 2 3" xfId="38187"/>
    <cellStyle name="Comma 12 3 2 7 3" xfId="38188"/>
    <cellStyle name="Comma 12 3 2 7 3 2" xfId="38189"/>
    <cellStyle name="Comma 12 3 2 7 4" xfId="38190"/>
    <cellStyle name="Comma 12 3 2 7 5" xfId="38191"/>
    <cellStyle name="Comma 12 3 2 8" xfId="38192"/>
    <cellStyle name="Comma 12 3 2 8 2" xfId="38193"/>
    <cellStyle name="Comma 12 3 2 8 3" xfId="38194"/>
    <cellStyle name="Comma 12 3 2 9" xfId="38195"/>
    <cellStyle name="Comma 12 3 2 9 2" xfId="38196"/>
    <cellStyle name="Comma 12 3 2 9 3" xfId="38197"/>
    <cellStyle name="Comma 12 3 3" xfId="38198"/>
    <cellStyle name="Comma 12 3 3 10" xfId="38199"/>
    <cellStyle name="Comma 12 3 3 2" xfId="38200"/>
    <cellStyle name="Comma 12 3 3 2 2" xfId="38201"/>
    <cellStyle name="Comma 12 3 3 2 2 2" xfId="38202"/>
    <cellStyle name="Comma 12 3 3 2 2 2 2" xfId="38203"/>
    <cellStyle name="Comma 12 3 3 2 2 2 3" xfId="38204"/>
    <cellStyle name="Comma 12 3 3 2 2 3" xfId="38205"/>
    <cellStyle name="Comma 12 3 3 2 2 3 2" xfId="38206"/>
    <cellStyle name="Comma 12 3 3 2 2 3 3" xfId="38207"/>
    <cellStyle name="Comma 12 3 3 2 2 4" xfId="38208"/>
    <cellStyle name="Comma 12 3 3 2 2 4 2" xfId="38209"/>
    <cellStyle name="Comma 12 3 3 2 2 5" xfId="38210"/>
    <cellStyle name="Comma 12 3 3 2 2 6" xfId="38211"/>
    <cellStyle name="Comma 12 3 3 2 3" xfId="38212"/>
    <cellStyle name="Comma 12 3 3 2 3 2" xfId="38213"/>
    <cellStyle name="Comma 12 3 3 2 3 2 2" xfId="38214"/>
    <cellStyle name="Comma 12 3 3 2 3 2 3" xfId="38215"/>
    <cellStyle name="Comma 12 3 3 2 3 3" xfId="38216"/>
    <cellStyle name="Comma 12 3 3 2 3 3 2" xfId="38217"/>
    <cellStyle name="Comma 12 3 3 2 3 3 3" xfId="38218"/>
    <cellStyle name="Comma 12 3 3 2 3 4" xfId="38219"/>
    <cellStyle name="Comma 12 3 3 2 3 4 2" xfId="38220"/>
    <cellStyle name="Comma 12 3 3 2 3 5" xfId="38221"/>
    <cellStyle name="Comma 12 3 3 2 3 6" xfId="38222"/>
    <cellStyle name="Comma 12 3 3 2 4" xfId="38223"/>
    <cellStyle name="Comma 12 3 3 2 4 2" xfId="38224"/>
    <cellStyle name="Comma 12 3 3 2 4 2 2" xfId="38225"/>
    <cellStyle name="Comma 12 3 3 2 4 2 3" xfId="38226"/>
    <cellStyle name="Comma 12 3 3 2 4 3" xfId="38227"/>
    <cellStyle name="Comma 12 3 3 2 4 3 2" xfId="38228"/>
    <cellStyle name="Comma 12 3 3 2 4 4" xfId="38229"/>
    <cellStyle name="Comma 12 3 3 2 4 5" xfId="38230"/>
    <cellStyle name="Comma 12 3 3 2 5" xfId="38231"/>
    <cellStyle name="Comma 12 3 3 2 5 2" xfId="38232"/>
    <cellStyle name="Comma 12 3 3 2 5 3" xfId="38233"/>
    <cellStyle name="Comma 12 3 3 2 6" xfId="38234"/>
    <cellStyle name="Comma 12 3 3 2 6 2" xfId="38235"/>
    <cellStyle name="Comma 12 3 3 2 6 3" xfId="38236"/>
    <cellStyle name="Comma 12 3 3 2 7" xfId="38237"/>
    <cellStyle name="Comma 12 3 3 2 7 2" xfId="38238"/>
    <cellStyle name="Comma 12 3 3 2 8" xfId="38239"/>
    <cellStyle name="Comma 12 3 3 2 9" xfId="38240"/>
    <cellStyle name="Comma 12 3 3 3" xfId="38241"/>
    <cellStyle name="Comma 12 3 3 3 2" xfId="38242"/>
    <cellStyle name="Comma 12 3 3 3 2 2" xfId="38243"/>
    <cellStyle name="Comma 12 3 3 3 2 3" xfId="38244"/>
    <cellStyle name="Comma 12 3 3 3 3" xfId="38245"/>
    <cellStyle name="Comma 12 3 3 3 3 2" xfId="38246"/>
    <cellStyle name="Comma 12 3 3 3 3 3" xfId="38247"/>
    <cellStyle name="Comma 12 3 3 3 4" xfId="38248"/>
    <cellStyle name="Comma 12 3 3 3 4 2" xfId="38249"/>
    <cellStyle name="Comma 12 3 3 3 5" xfId="38250"/>
    <cellStyle name="Comma 12 3 3 3 6" xfId="38251"/>
    <cellStyle name="Comma 12 3 3 4" xfId="38252"/>
    <cellStyle name="Comma 12 3 3 4 2" xfId="38253"/>
    <cellStyle name="Comma 12 3 3 4 2 2" xfId="38254"/>
    <cellStyle name="Comma 12 3 3 4 2 3" xfId="38255"/>
    <cellStyle name="Comma 12 3 3 4 3" xfId="38256"/>
    <cellStyle name="Comma 12 3 3 4 3 2" xfId="38257"/>
    <cellStyle name="Comma 12 3 3 4 3 3" xfId="38258"/>
    <cellStyle name="Comma 12 3 3 4 4" xfId="38259"/>
    <cellStyle name="Comma 12 3 3 4 4 2" xfId="38260"/>
    <cellStyle name="Comma 12 3 3 4 5" xfId="38261"/>
    <cellStyle name="Comma 12 3 3 4 6" xfId="38262"/>
    <cellStyle name="Comma 12 3 3 5" xfId="38263"/>
    <cellStyle name="Comma 12 3 3 5 2" xfId="38264"/>
    <cellStyle name="Comma 12 3 3 5 2 2" xfId="38265"/>
    <cellStyle name="Comma 12 3 3 5 2 3" xfId="38266"/>
    <cellStyle name="Comma 12 3 3 5 3" xfId="38267"/>
    <cellStyle name="Comma 12 3 3 5 3 2" xfId="38268"/>
    <cellStyle name="Comma 12 3 3 5 4" xfId="38269"/>
    <cellStyle name="Comma 12 3 3 5 5" xfId="38270"/>
    <cellStyle name="Comma 12 3 3 6" xfId="38271"/>
    <cellStyle name="Comma 12 3 3 6 2" xfId="38272"/>
    <cellStyle name="Comma 12 3 3 6 3" xfId="38273"/>
    <cellStyle name="Comma 12 3 3 7" xfId="38274"/>
    <cellStyle name="Comma 12 3 3 7 2" xfId="38275"/>
    <cellStyle name="Comma 12 3 3 7 3" xfId="38276"/>
    <cellStyle name="Comma 12 3 3 8" xfId="38277"/>
    <cellStyle name="Comma 12 3 3 8 2" xfId="38278"/>
    <cellStyle name="Comma 12 3 3 9" xfId="38279"/>
    <cellStyle name="Comma 12 3 4" xfId="38280"/>
    <cellStyle name="Comma 12 3 4 2" xfId="38281"/>
    <cellStyle name="Comma 12 3 4 2 2" xfId="38282"/>
    <cellStyle name="Comma 12 3 4 2 2 2" xfId="38283"/>
    <cellStyle name="Comma 12 3 4 2 2 3" xfId="38284"/>
    <cellStyle name="Comma 12 3 4 2 3" xfId="38285"/>
    <cellStyle name="Comma 12 3 4 2 3 2" xfId="38286"/>
    <cellStyle name="Comma 12 3 4 2 3 3" xfId="38287"/>
    <cellStyle name="Comma 12 3 4 2 4" xfId="38288"/>
    <cellStyle name="Comma 12 3 4 2 4 2" xfId="38289"/>
    <cellStyle name="Comma 12 3 4 2 5" xfId="38290"/>
    <cellStyle name="Comma 12 3 4 2 6" xfId="38291"/>
    <cellStyle name="Comma 12 3 4 3" xfId="38292"/>
    <cellStyle name="Comma 12 3 4 3 2" xfId="38293"/>
    <cellStyle name="Comma 12 3 4 3 2 2" xfId="38294"/>
    <cellStyle name="Comma 12 3 4 3 2 3" xfId="38295"/>
    <cellStyle name="Comma 12 3 4 3 3" xfId="38296"/>
    <cellStyle name="Comma 12 3 4 3 3 2" xfId="38297"/>
    <cellStyle name="Comma 12 3 4 3 3 3" xfId="38298"/>
    <cellStyle name="Comma 12 3 4 3 4" xfId="38299"/>
    <cellStyle name="Comma 12 3 4 3 4 2" xfId="38300"/>
    <cellStyle name="Comma 12 3 4 3 5" xfId="38301"/>
    <cellStyle name="Comma 12 3 4 3 6" xfId="38302"/>
    <cellStyle name="Comma 12 3 4 4" xfId="38303"/>
    <cellStyle name="Comma 12 3 4 4 2" xfId="38304"/>
    <cellStyle name="Comma 12 3 4 4 2 2" xfId="38305"/>
    <cellStyle name="Comma 12 3 4 4 2 3" xfId="38306"/>
    <cellStyle name="Comma 12 3 4 4 3" xfId="38307"/>
    <cellStyle name="Comma 12 3 4 4 3 2" xfId="38308"/>
    <cellStyle name="Comma 12 3 4 4 4" xfId="38309"/>
    <cellStyle name="Comma 12 3 4 4 5" xfId="38310"/>
    <cellStyle name="Comma 12 3 4 5" xfId="38311"/>
    <cellStyle name="Comma 12 3 4 5 2" xfId="38312"/>
    <cellStyle name="Comma 12 3 4 5 3" xfId="38313"/>
    <cellStyle name="Comma 12 3 4 6" xfId="38314"/>
    <cellStyle name="Comma 12 3 4 6 2" xfId="38315"/>
    <cellStyle name="Comma 12 3 4 6 3" xfId="38316"/>
    <cellStyle name="Comma 12 3 4 7" xfId="38317"/>
    <cellStyle name="Comma 12 3 4 7 2" xfId="38318"/>
    <cellStyle name="Comma 12 3 4 8" xfId="38319"/>
    <cellStyle name="Comma 12 3 4 9" xfId="38320"/>
    <cellStyle name="Comma 12 3 5" xfId="38321"/>
    <cellStyle name="Comma 12 3 5 2" xfId="38322"/>
    <cellStyle name="Comma 12 3 5 2 2" xfId="38323"/>
    <cellStyle name="Comma 12 3 5 2 2 2" xfId="38324"/>
    <cellStyle name="Comma 12 3 5 2 2 3" xfId="38325"/>
    <cellStyle name="Comma 12 3 5 2 3" xfId="38326"/>
    <cellStyle name="Comma 12 3 5 2 3 2" xfId="38327"/>
    <cellStyle name="Comma 12 3 5 2 3 3" xfId="38328"/>
    <cellStyle name="Comma 12 3 5 2 4" xfId="38329"/>
    <cellStyle name="Comma 12 3 5 2 4 2" xfId="38330"/>
    <cellStyle name="Comma 12 3 5 2 5" xfId="38331"/>
    <cellStyle name="Comma 12 3 5 2 6" xfId="38332"/>
    <cellStyle name="Comma 12 3 5 3" xfId="38333"/>
    <cellStyle name="Comma 12 3 5 3 2" xfId="38334"/>
    <cellStyle name="Comma 12 3 5 3 2 2" xfId="38335"/>
    <cellStyle name="Comma 12 3 5 3 2 3" xfId="38336"/>
    <cellStyle name="Comma 12 3 5 3 3" xfId="38337"/>
    <cellStyle name="Comma 12 3 5 3 3 2" xfId="38338"/>
    <cellStyle name="Comma 12 3 5 3 3 3" xfId="38339"/>
    <cellStyle name="Comma 12 3 5 3 4" xfId="38340"/>
    <cellStyle name="Comma 12 3 5 3 4 2" xfId="38341"/>
    <cellStyle name="Comma 12 3 5 3 5" xfId="38342"/>
    <cellStyle name="Comma 12 3 5 3 6" xfId="38343"/>
    <cellStyle name="Comma 12 3 5 4" xfId="38344"/>
    <cellStyle name="Comma 12 3 5 4 2" xfId="38345"/>
    <cellStyle name="Comma 12 3 5 4 2 2" xfId="38346"/>
    <cellStyle name="Comma 12 3 5 4 2 3" xfId="38347"/>
    <cellStyle name="Comma 12 3 5 4 3" xfId="38348"/>
    <cellStyle name="Comma 12 3 5 4 3 2" xfId="38349"/>
    <cellStyle name="Comma 12 3 5 4 4" xfId="38350"/>
    <cellStyle name="Comma 12 3 5 4 5" xfId="38351"/>
    <cellStyle name="Comma 12 3 5 5" xfId="38352"/>
    <cellStyle name="Comma 12 3 5 5 2" xfId="38353"/>
    <cellStyle name="Comma 12 3 5 5 3" xfId="38354"/>
    <cellStyle name="Comma 12 3 5 6" xfId="38355"/>
    <cellStyle name="Comma 12 3 5 6 2" xfId="38356"/>
    <cellStyle name="Comma 12 3 5 6 3" xfId="38357"/>
    <cellStyle name="Comma 12 3 5 7" xfId="38358"/>
    <cellStyle name="Comma 12 3 5 7 2" xfId="38359"/>
    <cellStyle name="Comma 12 3 5 8" xfId="38360"/>
    <cellStyle name="Comma 12 3 5 9" xfId="38361"/>
    <cellStyle name="Comma 12 3 6" xfId="38362"/>
    <cellStyle name="Comma 12 3 6 2" xfId="38363"/>
    <cellStyle name="Comma 12 3 6 2 2" xfId="38364"/>
    <cellStyle name="Comma 12 3 6 2 3" xfId="38365"/>
    <cellStyle name="Comma 12 3 6 3" xfId="38366"/>
    <cellStyle name="Comma 12 3 6 3 2" xfId="38367"/>
    <cellStyle name="Comma 12 3 6 3 3" xfId="38368"/>
    <cellStyle name="Comma 12 3 6 4" xfId="38369"/>
    <cellStyle name="Comma 12 3 6 4 2" xfId="38370"/>
    <cellStyle name="Comma 12 3 6 5" xfId="38371"/>
    <cellStyle name="Comma 12 3 6 6" xfId="38372"/>
    <cellStyle name="Comma 12 3 7" xfId="38373"/>
    <cellStyle name="Comma 12 3 7 2" xfId="38374"/>
    <cellStyle name="Comma 12 3 7 2 2" xfId="38375"/>
    <cellStyle name="Comma 12 3 7 2 3" xfId="38376"/>
    <cellStyle name="Comma 12 3 7 3" xfId="38377"/>
    <cellStyle name="Comma 12 3 7 3 2" xfId="38378"/>
    <cellStyle name="Comma 12 3 7 3 3" xfId="38379"/>
    <cellStyle name="Comma 12 3 7 4" xfId="38380"/>
    <cellStyle name="Comma 12 3 7 4 2" xfId="38381"/>
    <cellStyle name="Comma 12 3 7 5" xfId="38382"/>
    <cellStyle name="Comma 12 3 7 6" xfId="38383"/>
    <cellStyle name="Comma 12 3 8" xfId="38384"/>
    <cellStyle name="Comma 12 3 8 2" xfId="38385"/>
    <cellStyle name="Comma 12 3 8 2 2" xfId="38386"/>
    <cellStyle name="Comma 12 3 8 2 3" xfId="38387"/>
    <cellStyle name="Comma 12 3 8 3" xfId="38388"/>
    <cellStyle name="Comma 12 3 8 3 2" xfId="38389"/>
    <cellStyle name="Comma 12 3 8 4" xfId="38390"/>
    <cellStyle name="Comma 12 3 8 5" xfId="38391"/>
    <cellStyle name="Comma 12 3 9" xfId="38392"/>
    <cellStyle name="Comma 12 3 9 2" xfId="38393"/>
    <cellStyle name="Comma 12 3 9 3" xfId="38394"/>
    <cellStyle name="Comma 12 4" xfId="4473"/>
    <cellStyle name="Comma 12 4 10" xfId="38395"/>
    <cellStyle name="Comma 12 4 10 2" xfId="38396"/>
    <cellStyle name="Comma 12 4 11" xfId="38397"/>
    <cellStyle name="Comma 12 4 12" xfId="38398"/>
    <cellStyle name="Comma 12 4 2" xfId="38399"/>
    <cellStyle name="Comma 12 4 2 10" xfId="38400"/>
    <cellStyle name="Comma 12 4 2 2" xfId="38401"/>
    <cellStyle name="Comma 12 4 2 2 2" xfId="38402"/>
    <cellStyle name="Comma 12 4 2 2 2 2" xfId="38403"/>
    <cellStyle name="Comma 12 4 2 2 2 2 2" xfId="38404"/>
    <cellStyle name="Comma 12 4 2 2 2 2 3" xfId="38405"/>
    <cellStyle name="Comma 12 4 2 2 2 3" xfId="38406"/>
    <cellStyle name="Comma 12 4 2 2 2 3 2" xfId="38407"/>
    <cellStyle name="Comma 12 4 2 2 2 3 3" xfId="38408"/>
    <cellStyle name="Comma 12 4 2 2 2 4" xfId="38409"/>
    <cellStyle name="Comma 12 4 2 2 2 4 2" xfId="38410"/>
    <cellStyle name="Comma 12 4 2 2 2 5" xfId="38411"/>
    <cellStyle name="Comma 12 4 2 2 2 6" xfId="38412"/>
    <cellStyle name="Comma 12 4 2 2 3" xfId="38413"/>
    <cellStyle name="Comma 12 4 2 2 3 2" xfId="38414"/>
    <cellStyle name="Comma 12 4 2 2 3 2 2" xfId="38415"/>
    <cellStyle name="Comma 12 4 2 2 3 2 3" xfId="38416"/>
    <cellStyle name="Comma 12 4 2 2 3 3" xfId="38417"/>
    <cellStyle name="Comma 12 4 2 2 3 3 2" xfId="38418"/>
    <cellStyle name="Comma 12 4 2 2 3 3 3" xfId="38419"/>
    <cellStyle name="Comma 12 4 2 2 3 4" xfId="38420"/>
    <cellStyle name="Comma 12 4 2 2 3 4 2" xfId="38421"/>
    <cellStyle name="Comma 12 4 2 2 3 5" xfId="38422"/>
    <cellStyle name="Comma 12 4 2 2 3 6" xfId="38423"/>
    <cellStyle name="Comma 12 4 2 2 4" xfId="38424"/>
    <cellStyle name="Comma 12 4 2 2 4 2" xfId="38425"/>
    <cellStyle name="Comma 12 4 2 2 4 2 2" xfId="38426"/>
    <cellStyle name="Comma 12 4 2 2 4 2 3" xfId="38427"/>
    <cellStyle name="Comma 12 4 2 2 4 3" xfId="38428"/>
    <cellStyle name="Comma 12 4 2 2 4 3 2" xfId="38429"/>
    <cellStyle name="Comma 12 4 2 2 4 4" xfId="38430"/>
    <cellStyle name="Comma 12 4 2 2 4 5" xfId="38431"/>
    <cellStyle name="Comma 12 4 2 2 5" xfId="38432"/>
    <cellStyle name="Comma 12 4 2 2 5 2" xfId="38433"/>
    <cellStyle name="Comma 12 4 2 2 5 3" xfId="38434"/>
    <cellStyle name="Comma 12 4 2 2 6" xfId="38435"/>
    <cellStyle name="Comma 12 4 2 2 6 2" xfId="38436"/>
    <cellStyle name="Comma 12 4 2 2 6 3" xfId="38437"/>
    <cellStyle name="Comma 12 4 2 2 7" xfId="38438"/>
    <cellStyle name="Comma 12 4 2 2 7 2" xfId="38439"/>
    <cellStyle name="Comma 12 4 2 2 8" xfId="38440"/>
    <cellStyle name="Comma 12 4 2 2 9" xfId="38441"/>
    <cellStyle name="Comma 12 4 2 3" xfId="38442"/>
    <cellStyle name="Comma 12 4 2 3 2" xfId="38443"/>
    <cellStyle name="Comma 12 4 2 3 2 2" xfId="38444"/>
    <cellStyle name="Comma 12 4 2 3 2 3" xfId="38445"/>
    <cellStyle name="Comma 12 4 2 3 3" xfId="38446"/>
    <cellStyle name="Comma 12 4 2 3 3 2" xfId="38447"/>
    <cellStyle name="Comma 12 4 2 3 3 3" xfId="38448"/>
    <cellStyle name="Comma 12 4 2 3 4" xfId="38449"/>
    <cellStyle name="Comma 12 4 2 3 4 2" xfId="38450"/>
    <cellStyle name="Comma 12 4 2 3 5" xfId="38451"/>
    <cellStyle name="Comma 12 4 2 3 6" xfId="38452"/>
    <cellStyle name="Comma 12 4 2 4" xfId="38453"/>
    <cellStyle name="Comma 12 4 2 4 2" xfId="38454"/>
    <cellStyle name="Comma 12 4 2 4 2 2" xfId="38455"/>
    <cellStyle name="Comma 12 4 2 4 2 3" xfId="38456"/>
    <cellStyle name="Comma 12 4 2 4 3" xfId="38457"/>
    <cellStyle name="Comma 12 4 2 4 3 2" xfId="38458"/>
    <cellStyle name="Comma 12 4 2 4 3 3" xfId="38459"/>
    <cellStyle name="Comma 12 4 2 4 4" xfId="38460"/>
    <cellStyle name="Comma 12 4 2 4 4 2" xfId="38461"/>
    <cellStyle name="Comma 12 4 2 4 5" xfId="38462"/>
    <cellStyle name="Comma 12 4 2 4 6" xfId="38463"/>
    <cellStyle name="Comma 12 4 2 5" xfId="38464"/>
    <cellStyle name="Comma 12 4 2 5 2" xfId="38465"/>
    <cellStyle name="Comma 12 4 2 5 2 2" xfId="38466"/>
    <cellStyle name="Comma 12 4 2 5 2 3" xfId="38467"/>
    <cellStyle name="Comma 12 4 2 5 3" xfId="38468"/>
    <cellStyle name="Comma 12 4 2 5 3 2" xfId="38469"/>
    <cellStyle name="Comma 12 4 2 5 4" xfId="38470"/>
    <cellStyle name="Comma 12 4 2 5 5" xfId="38471"/>
    <cellStyle name="Comma 12 4 2 6" xfId="38472"/>
    <cellStyle name="Comma 12 4 2 6 2" xfId="38473"/>
    <cellStyle name="Comma 12 4 2 6 3" xfId="38474"/>
    <cellStyle name="Comma 12 4 2 7" xfId="38475"/>
    <cellStyle name="Comma 12 4 2 7 2" xfId="38476"/>
    <cellStyle name="Comma 12 4 2 7 3" xfId="38477"/>
    <cellStyle name="Comma 12 4 2 8" xfId="38478"/>
    <cellStyle name="Comma 12 4 2 8 2" xfId="38479"/>
    <cellStyle name="Comma 12 4 2 9" xfId="38480"/>
    <cellStyle name="Comma 12 4 3" xfId="38481"/>
    <cellStyle name="Comma 12 4 3 2" xfId="38482"/>
    <cellStyle name="Comma 12 4 3 2 2" xfId="38483"/>
    <cellStyle name="Comma 12 4 3 2 2 2" xfId="38484"/>
    <cellStyle name="Comma 12 4 3 2 2 3" xfId="38485"/>
    <cellStyle name="Comma 12 4 3 2 3" xfId="38486"/>
    <cellStyle name="Comma 12 4 3 2 3 2" xfId="38487"/>
    <cellStyle name="Comma 12 4 3 2 3 3" xfId="38488"/>
    <cellStyle name="Comma 12 4 3 2 4" xfId="38489"/>
    <cellStyle name="Comma 12 4 3 2 4 2" xfId="38490"/>
    <cellStyle name="Comma 12 4 3 2 5" xfId="38491"/>
    <cellStyle name="Comma 12 4 3 2 6" xfId="38492"/>
    <cellStyle name="Comma 12 4 3 3" xfId="38493"/>
    <cellStyle name="Comma 12 4 3 3 2" xfId="38494"/>
    <cellStyle name="Comma 12 4 3 3 2 2" xfId="38495"/>
    <cellStyle name="Comma 12 4 3 3 2 3" xfId="38496"/>
    <cellStyle name="Comma 12 4 3 3 3" xfId="38497"/>
    <cellStyle name="Comma 12 4 3 3 3 2" xfId="38498"/>
    <cellStyle name="Comma 12 4 3 3 3 3" xfId="38499"/>
    <cellStyle name="Comma 12 4 3 3 4" xfId="38500"/>
    <cellStyle name="Comma 12 4 3 3 4 2" xfId="38501"/>
    <cellStyle name="Comma 12 4 3 3 5" xfId="38502"/>
    <cellStyle name="Comma 12 4 3 3 6" xfId="38503"/>
    <cellStyle name="Comma 12 4 3 4" xfId="38504"/>
    <cellStyle name="Comma 12 4 3 4 2" xfId="38505"/>
    <cellStyle name="Comma 12 4 3 4 2 2" xfId="38506"/>
    <cellStyle name="Comma 12 4 3 4 2 3" xfId="38507"/>
    <cellStyle name="Comma 12 4 3 4 3" xfId="38508"/>
    <cellStyle name="Comma 12 4 3 4 3 2" xfId="38509"/>
    <cellStyle name="Comma 12 4 3 4 4" xfId="38510"/>
    <cellStyle name="Comma 12 4 3 4 5" xfId="38511"/>
    <cellStyle name="Comma 12 4 3 5" xfId="38512"/>
    <cellStyle name="Comma 12 4 3 5 2" xfId="38513"/>
    <cellStyle name="Comma 12 4 3 5 3" xfId="38514"/>
    <cellStyle name="Comma 12 4 3 6" xfId="38515"/>
    <cellStyle name="Comma 12 4 3 6 2" xfId="38516"/>
    <cellStyle name="Comma 12 4 3 6 3" xfId="38517"/>
    <cellStyle name="Comma 12 4 3 7" xfId="38518"/>
    <cellStyle name="Comma 12 4 3 7 2" xfId="38519"/>
    <cellStyle name="Comma 12 4 3 8" xfId="38520"/>
    <cellStyle name="Comma 12 4 3 9" xfId="38521"/>
    <cellStyle name="Comma 12 4 4" xfId="38522"/>
    <cellStyle name="Comma 12 4 4 2" xfId="38523"/>
    <cellStyle name="Comma 12 4 4 2 2" xfId="38524"/>
    <cellStyle name="Comma 12 4 4 2 2 2" xfId="38525"/>
    <cellStyle name="Comma 12 4 4 2 2 3" xfId="38526"/>
    <cellStyle name="Comma 12 4 4 2 3" xfId="38527"/>
    <cellStyle name="Comma 12 4 4 2 3 2" xfId="38528"/>
    <cellStyle name="Comma 12 4 4 2 3 3" xfId="38529"/>
    <cellStyle name="Comma 12 4 4 2 4" xfId="38530"/>
    <cellStyle name="Comma 12 4 4 2 4 2" xfId="38531"/>
    <cellStyle name="Comma 12 4 4 2 5" xfId="38532"/>
    <cellStyle name="Comma 12 4 4 2 6" xfId="38533"/>
    <cellStyle name="Comma 12 4 4 3" xfId="38534"/>
    <cellStyle name="Comma 12 4 4 3 2" xfId="38535"/>
    <cellStyle name="Comma 12 4 4 3 2 2" xfId="38536"/>
    <cellStyle name="Comma 12 4 4 3 2 3" xfId="38537"/>
    <cellStyle name="Comma 12 4 4 3 3" xfId="38538"/>
    <cellStyle name="Comma 12 4 4 3 3 2" xfId="38539"/>
    <cellStyle name="Comma 12 4 4 3 3 3" xfId="38540"/>
    <cellStyle name="Comma 12 4 4 3 4" xfId="38541"/>
    <cellStyle name="Comma 12 4 4 3 4 2" xfId="38542"/>
    <cellStyle name="Comma 12 4 4 3 5" xfId="38543"/>
    <cellStyle name="Comma 12 4 4 3 6" xfId="38544"/>
    <cellStyle name="Comma 12 4 4 4" xfId="38545"/>
    <cellStyle name="Comma 12 4 4 4 2" xfId="38546"/>
    <cellStyle name="Comma 12 4 4 4 2 2" xfId="38547"/>
    <cellStyle name="Comma 12 4 4 4 2 3" xfId="38548"/>
    <cellStyle name="Comma 12 4 4 4 3" xfId="38549"/>
    <cellStyle name="Comma 12 4 4 4 3 2" xfId="38550"/>
    <cellStyle name="Comma 12 4 4 4 4" xfId="38551"/>
    <cellStyle name="Comma 12 4 4 4 5" xfId="38552"/>
    <cellStyle name="Comma 12 4 4 5" xfId="38553"/>
    <cellStyle name="Comma 12 4 4 5 2" xfId="38554"/>
    <cellStyle name="Comma 12 4 4 5 3" xfId="38555"/>
    <cellStyle name="Comma 12 4 4 6" xfId="38556"/>
    <cellStyle name="Comma 12 4 4 6 2" xfId="38557"/>
    <cellStyle name="Comma 12 4 4 6 3" xfId="38558"/>
    <cellStyle name="Comma 12 4 4 7" xfId="38559"/>
    <cellStyle name="Comma 12 4 4 7 2" xfId="38560"/>
    <cellStyle name="Comma 12 4 4 8" xfId="38561"/>
    <cellStyle name="Comma 12 4 4 9" xfId="38562"/>
    <cellStyle name="Comma 12 4 5" xfId="38563"/>
    <cellStyle name="Comma 12 4 5 2" xfId="38564"/>
    <cellStyle name="Comma 12 4 5 2 2" xfId="38565"/>
    <cellStyle name="Comma 12 4 5 2 3" xfId="38566"/>
    <cellStyle name="Comma 12 4 5 3" xfId="38567"/>
    <cellStyle name="Comma 12 4 5 3 2" xfId="38568"/>
    <cellStyle name="Comma 12 4 5 3 3" xfId="38569"/>
    <cellStyle name="Comma 12 4 5 4" xfId="38570"/>
    <cellStyle name="Comma 12 4 5 4 2" xfId="38571"/>
    <cellStyle name="Comma 12 4 5 5" xfId="38572"/>
    <cellStyle name="Comma 12 4 5 6" xfId="38573"/>
    <cellStyle name="Comma 12 4 6" xfId="38574"/>
    <cellStyle name="Comma 12 4 6 2" xfId="38575"/>
    <cellStyle name="Comma 12 4 6 2 2" xfId="38576"/>
    <cellStyle name="Comma 12 4 6 2 3" xfId="38577"/>
    <cellStyle name="Comma 12 4 6 3" xfId="38578"/>
    <cellStyle name="Comma 12 4 6 3 2" xfId="38579"/>
    <cellStyle name="Comma 12 4 6 3 3" xfId="38580"/>
    <cellStyle name="Comma 12 4 6 4" xfId="38581"/>
    <cellStyle name="Comma 12 4 6 4 2" xfId="38582"/>
    <cellStyle name="Comma 12 4 6 5" xfId="38583"/>
    <cellStyle name="Comma 12 4 6 6" xfId="38584"/>
    <cellStyle name="Comma 12 4 7" xfId="38585"/>
    <cellStyle name="Comma 12 4 7 2" xfId="38586"/>
    <cellStyle name="Comma 12 4 7 2 2" xfId="38587"/>
    <cellStyle name="Comma 12 4 7 2 3" xfId="38588"/>
    <cellStyle name="Comma 12 4 7 3" xfId="38589"/>
    <cellStyle name="Comma 12 4 7 3 2" xfId="38590"/>
    <cellStyle name="Comma 12 4 7 4" xfId="38591"/>
    <cellStyle name="Comma 12 4 7 5" xfId="38592"/>
    <cellStyle name="Comma 12 4 8" xfId="38593"/>
    <cellStyle name="Comma 12 4 8 2" xfId="38594"/>
    <cellStyle name="Comma 12 4 8 3" xfId="38595"/>
    <cellStyle name="Comma 12 4 9" xfId="38596"/>
    <cellStyle name="Comma 12 4 9 2" xfId="38597"/>
    <cellStyle name="Comma 12 4 9 3" xfId="38598"/>
    <cellStyle name="Comma 12 5" xfId="4474"/>
    <cellStyle name="Comma 12 5 10" xfId="38599"/>
    <cellStyle name="Comma 12 5 2" xfId="38600"/>
    <cellStyle name="Comma 12 5 2 2" xfId="38601"/>
    <cellStyle name="Comma 12 5 2 2 2" xfId="38602"/>
    <cellStyle name="Comma 12 5 2 2 2 2" xfId="38603"/>
    <cellStyle name="Comma 12 5 2 2 2 3" xfId="38604"/>
    <cellStyle name="Comma 12 5 2 2 3" xfId="38605"/>
    <cellStyle name="Comma 12 5 2 2 3 2" xfId="38606"/>
    <cellStyle name="Comma 12 5 2 2 3 3" xfId="38607"/>
    <cellStyle name="Comma 12 5 2 2 4" xfId="38608"/>
    <cellStyle name="Comma 12 5 2 2 4 2" xfId="38609"/>
    <cellStyle name="Comma 12 5 2 2 5" xfId="38610"/>
    <cellStyle name="Comma 12 5 2 2 6" xfId="38611"/>
    <cellStyle name="Comma 12 5 2 3" xfId="38612"/>
    <cellStyle name="Comma 12 5 2 3 2" xfId="38613"/>
    <cellStyle name="Comma 12 5 2 3 2 2" xfId="38614"/>
    <cellStyle name="Comma 12 5 2 3 2 3" xfId="38615"/>
    <cellStyle name="Comma 12 5 2 3 3" xfId="38616"/>
    <cellStyle name="Comma 12 5 2 3 3 2" xfId="38617"/>
    <cellStyle name="Comma 12 5 2 3 3 3" xfId="38618"/>
    <cellStyle name="Comma 12 5 2 3 4" xfId="38619"/>
    <cellStyle name="Comma 12 5 2 3 4 2" xfId="38620"/>
    <cellStyle name="Comma 12 5 2 3 5" xfId="38621"/>
    <cellStyle name="Comma 12 5 2 3 6" xfId="38622"/>
    <cellStyle name="Comma 12 5 2 4" xfId="38623"/>
    <cellStyle name="Comma 12 5 2 4 2" xfId="38624"/>
    <cellStyle name="Comma 12 5 2 4 2 2" xfId="38625"/>
    <cellStyle name="Comma 12 5 2 4 2 3" xfId="38626"/>
    <cellStyle name="Comma 12 5 2 4 3" xfId="38627"/>
    <cellStyle name="Comma 12 5 2 4 3 2" xfId="38628"/>
    <cellStyle name="Comma 12 5 2 4 4" xfId="38629"/>
    <cellStyle name="Comma 12 5 2 4 5" xfId="38630"/>
    <cellStyle name="Comma 12 5 2 5" xfId="38631"/>
    <cellStyle name="Comma 12 5 2 5 2" xfId="38632"/>
    <cellStyle name="Comma 12 5 2 5 3" xfId="38633"/>
    <cellStyle name="Comma 12 5 2 6" xfId="38634"/>
    <cellStyle name="Comma 12 5 2 6 2" xfId="38635"/>
    <cellStyle name="Comma 12 5 2 6 3" xfId="38636"/>
    <cellStyle name="Comma 12 5 2 7" xfId="38637"/>
    <cellStyle name="Comma 12 5 2 7 2" xfId="38638"/>
    <cellStyle name="Comma 12 5 2 8" xfId="38639"/>
    <cellStyle name="Comma 12 5 2 9" xfId="38640"/>
    <cellStyle name="Comma 12 5 3" xfId="38641"/>
    <cellStyle name="Comma 12 5 3 2" xfId="38642"/>
    <cellStyle name="Comma 12 5 3 2 2" xfId="38643"/>
    <cellStyle name="Comma 12 5 3 2 3" xfId="38644"/>
    <cellStyle name="Comma 12 5 3 3" xfId="38645"/>
    <cellStyle name="Comma 12 5 3 3 2" xfId="38646"/>
    <cellStyle name="Comma 12 5 3 3 3" xfId="38647"/>
    <cellStyle name="Comma 12 5 3 4" xfId="38648"/>
    <cellStyle name="Comma 12 5 3 4 2" xfId="38649"/>
    <cellStyle name="Comma 12 5 3 5" xfId="38650"/>
    <cellStyle name="Comma 12 5 3 6" xfId="38651"/>
    <cellStyle name="Comma 12 5 4" xfId="38652"/>
    <cellStyle name="Comma 12 5 4 2" xfId="38653"/>
    <cellStyle name="Comma 12 5 4 2 2" xfId="38654"/>
    <cellStyle name="Comma 12 5 4 2 3" xfId="38655"/>
    <cellStyle name="Comma 12 5 4 3" xfId="38656"/>
    <cellStyle name="Comma 12 5 4 3 2" xfId="38657"/>
    <cellStyle name="Comma 12 5 4 3 3" xfId="38658"/>
    <cellStyle name="Comma 12 5 4 4" xfId="38659"/>
    <cellStyle name="Comma 12 5 4 4 2" xfId="38660"/>
    <cellStyle name="Comma 12 5 4 5" xfId="38661"/>
    <cellStyle name="Comma 12 5 4 6" xfId="38662"/>
    <cellStyle name="Comma 12 5 5" xfId="38663"/>
    <cellStyle name="Comma 12 5 5 2" xfId="38664"/>
    <cellStyle name="Comma 12 5 5 2 2" xfId="38665"/>
    <cellStyle name="Comma 12 5 5 2 3" xfId="38666"/>
    <cellStyle name="Comma 12 5 5 3" xfId="38667"/>
    <cellStyle name="Comma 12 5 5 3 2" xfId="38668"/>
    <cellStyle name="Comma 12 5 5 4" xfId="38669"/>
    <cellStyle name="Comma 12 5 5 5" xfId="38670"/>
    <cellStyle name="Comma 12 5 6" xfId="38671"/>
    <cellStyle name="Comma 12 5 6 2" xfId="38672"/>
    <cellStyle name="Comma 12 5 6 3" xfId="38673"/>
    <cellStyle name="Comma 12 5 7" xfId="38674"/>
    <cellStyle name="Comma 12 5 7 2" xfId="38675"/>
    <cellStyle name="Comma 12 5 7 3" xfId="38676"/>
    <cellStyle name="Comma 12 5 8" xfId="38677"/>
    <cellStyle name="Comma 12 5 8 2" xfId="38678"/>
    <cellStyle name="Comma 12 5 9" xfId="38679"/>
    <cellStyle name="Comma 12 6" xfId="4475"/>
    <cellStyle name="Comma 12 6 2" xfId="38680"/>
    <cellStyle name="Comma 12 6 2 2" xfId="38681"/>
    <cellStyle name="Comma 12 6 2 2 2" xfId="38682"/>
    <cellStyle name="Comma 12 6 2 2 3" xfId="38683"/>
    <cellStyle name="Comma 12 6 2 3" xfId="38684"/>
    <cellStyle name="Comma 12 6 2 3 2" xfId="38685"/>
    <cellStyle name="Comma 12 6 2 3 3" xfId="38686"/>
    <cellStyle name="Comma 12 6 2 4" xfId="38687"/>
    <cellStyle name="Comma 12 6 2 4 2" xfId="38688"/>
    <cellStyle name="Comma 12 6 2 5" xfId="38689"/>
    <cellStyle name="Comma 12 6 2 6" xfId="38690"/>
    <cellStyle name="Comma 12 6 3" xfId="38691"/>
    <cellStyle name="Comma 12 6 3 2" xfId="38692"/>
    <cellStyle name="Comma 12 6 3 2 2" xfId="38693"/>
    <cellStyle name="Comma 12 6 3 2 3" xfId="38694"/>
    <cellStyle name="Comma 12 6 3 3" xfId="38695"/>
    <cellStyle name="Comma 12 6 3 3 2" xfId="38696"/>
    <cellStyle name="Comma 12 6 3 3 3" xfId="38697"/>
    <cellStyle name="Comma 12 6 3 4" xfId="38698"/>
    <cellStyle name="Comma 12 6 3 4 2" xfId="38699"/>
    <cellStyle name="Comma 12 6 3 5" xfId="38700"/>
    <cellStyle name="Comma 12 6 3 6" xfId="38701"/>
    <cellStyle name="Comma 12 6 4" xfId="38702"/>
    <cellStyle name="Comma 12 6 4 2" xfId="38703"/>
    <cellStyle name="Comma 12 6 4 2 2" xfId="38704"/>
    <cellStyle name="Comma 12 6 4 2 3" xfId="38705"/>
    <cellStyle name="Comma 12 6 4 3" xfId="38706"/>
    <cellStyle name="Comma 12 6 4 3 2" xfId="38707"/>
    <cellStyle name="Comma 12 6 4 4" xfId="38708"/>
    <cellStyle name="Comma 12 6 4 5" xfId="38709"/>
    <cellStyle name="Comma 12 6 5" xfId="38710"/>
    <cellStyle name="Comma 12 6 5 2" xfId="38711"/>
    <cellStyle name="Comma 12 6 5 3" xfId="38712"/>
    <cellStyle name="Comma 12 6 6" xfId="38713"/>
    <cellStyle name="Comma 12 6 6 2" xfId="38714"/>
    <cellStyle name="Comma 12 6 6 3" xfId="38715"/>
    <cellStyle name="Comma 12 6 7" xfId="38716"/>
    <cellStyle name="Comma 12 6 7 2" xfId="38717"/>
    <cellStyle name="Comma 12 6 8" xfId="38718"/>
    <cellStyle name="Comma 12 6 9" xfId="38719"/>
    <cellStyle name="Comma 12 7" xfId="38720"/>
    <cellStyle name="Comma 12 7 2" xfId="38721"/>
    <cellStyle name="Comma 12 7 2 2" xfId="38722"/>
    <cellStyle name="Comma 12 7 2 2 2" xfId="38723"/>
    <cellStyle name="Comma 12 7 2 2 3" xfId="38724"/>
    <cellStyle name="Comma 12 7 2 3" xfId="38725"/>
    <cellStyle name="Comma 12 7 2 3 2" xfId="38726"/>
    <cellStyle name="Comma 12 7 2 3 3" xfId="38727"/>
    <cellStyle name="Comma 12 7 2 4" xfId="38728"/>
    <cellStyle name="Comma 12 7 2 4 2" xfId="38729"/>
    <cellStyle name="Comma 12 7 2 5" xfId="38730"/>
    <cellStyle name="Comma 12 7 2 6" xfId="38731"/>
    <cellStyle name="Comma 12 7 3" xfId="38732"/>
    <cellStyle name="Comma 12 7 3 2" xfId="38733"/>
    <cellStyle name="Comma 12 7 3 2 2" xfId="38734"/>
    <cellStyle name="Comma 12 7 3 2 3" xfId="38735"/>
    <cellStyle name="Comma 12 7 3 3" xfId="38736"/>
    <cellStyle name="Comma 12 7 3 3 2" xfId="38737"/>
    <cellStyle name="Comma 12 7 3 3 3" xfId="38738"/>
    <cellStyle name="Comma 12 7 3 4" xfId="38739"/>
    <cellStyle name="Comma 12 7 3 4 2" xfId="38740"/>
    <cellStyle name="Comma 12 7 3 5" xfId="38741"/>
    <cellStyle name="Comma 12 7 3 6" xfId="38742"/>
    <cellStyle name="Comma 12 7 4" xfId="38743"/>
    <cellStyle name="Comma 12 7 4 2" xfId="38744"/>
    <cellStyle name="Comma 12 7 4 2 2" xfId="38745"/>
    <cellStyle name="Comma 12 7 4 2 3" xfId="38746"/>
    <cellStyle name="Comma 12 7 4 3" xfId="38747"/>
    <cellStyle name="Comma 12 7 4 3 2" xfId="38748"/>
    <cellStyle name="Comma 12 7 4 4" xfId="38749"/>
    <cellStyle name="Comma 12 7 4 5" xfId="38750"/>
    <cellStyle name="Comma 12 7 5" xfId="38751"/>
    <cellStyle name="Comma 12 7 5 2" xfId="38752"/>
    <cellStyle name="Comma 12 7 5 3" xfId="38753"/>
    <cellStyle name="Comma 12 7 6" xfId="38754"/>
    <cellStyle name="Comma 12 7 6 2" xfId="38755"/>
    <cellStyle name="Comma 12 7 6 3" xfId="38756"/>
    <cellStyle name="Comma 12 7 7" xfId="38757"/>
    <cellStyle name="Comma 12 7 7 2" xfId="38758"/>
    <cellStyle name="Comma 12 7 8" xfId="38759"/>
    <cellStyle name="Comma 12 7 9" xfId="38760"/>
    <cellStyle name="Comma 12 8" xfId="38761"/>
    <cellStyle name="Comma 12 8 2" xfId="38762"/>
    <cellStyle name="Comma 12 8 2 2" xfId="38763"/>
    <cellStyle name="Comma 12 8 2 3" xfId="38764"/>
    <cellStyle name="Comma 12 8 3" xfId="38765"/>
    <cellStyle name="Comma 12 8 3 2" xfId="38766"/>
    <cellStyle name="Comma 12 8 3 3" xfId="38767"/>
    <cellStyle name="Comma 12 8 4" xfId="38768"/>
    <cellStyle name="Comma 12 8 4 2" xfId="38769"/>
    <cellStyle name="Comma 12 8 5" xfId="38770"/>
    <cellStyle name="Comma 12 8 6" xfId="38771"/>
    <cellStyle name="Comma 12 9" xfId="38772"/>
    <cellStyle name="Comma 12 9 2" xfId="38773"/>
    <cellStyle name="Comma 12 9 2 2" xfId="38774"/>
    <cellStyle name="Comma 12 9 2 3" xfId="38775"/>
    <cellStyle name="Comma 12 9 3" xfId="38776"/>
    <cellStyle name="Comma 12 9 3 2" xfId="38777"/>
    <cellStyle name="Comma 12 9 3 3" xfId="38778"/>
    <cellStyle name="Comma 12 9 4" xfId="38779"/>
    <cellStyle name="Comma 12 9 4 2" xfId="38780"/>
    <cellStyle name="Comma 12 9 5" xfId="38781"/>
    <cellStyle name="Comma 12 9 6" xfId="38782"/>
    <cellStyle name="Comma 13" xfId="4476"/>
    <cellStyle name="Comma 13 10" xfId="38783"/>
    <cellStyle name="Comma 13 10 2" xfId="38784"/>
    <cellStyle name="Comma 13 10 2 2" xfId="38785"/>
    <cellStyle name="Comma 13 10 2 3" xfId="38786"/>
    <cellStyle name="Comma 13 10 3" xfId="38787"/>
    <cellStyle name="Comma 13 10 3 2" xfId="38788"/>
    <cellStyle name="Comma 13 10 4" xfId="38789"/>
    <cellStyle name="Comma 13 10 5" xfId="38790"/>
    <cellStyle name="Comma 13 11" xfId="38791"/>
    <cellStyle name="Comma 13 11 2" xfId="38792"/>
    <cellStyle name="Comma 13 11 3" xfId="38793"/>
    <cellStyle name="Comma 13 12" xfId="38794"/>
    <cellStyle name="Comma 13 12 2" xfId="38795"/>
    <cellStyle name="Comma 13 12 3" xfId="38796"/>
    <cellStyle name="Comma 13 13" xfId="38797"/>
    <cellStyle name="Comma 13 13 2" xfId="38798"/>
    <cellStyle name="Comma 13 14" xfId="38799"/>
    <cellStyle name="Comma 13 15" xfId="38800"/>
    <cellStyle name="Comma 13 16" xfId="38801"/>
    <cellStyle name="Comma 13 2" xfId="4477"/>
    <cellStyle name="Comma 13 2 10" xfId="38802"/>
    <cellStyle name="Comma 13 2 10 2" xfId="38803"/>
    <cellStyle name="Comma 13 2 10 3" xfId="38804"/>
    <cellStyle name="Comma 13 2 11" xfId="38805"/>
    <cellStyle name="Comma 13 2 11 2" xfId="38806"/>
    <cellStyle name="Comma 13 2 11 3" xfId="38807"/>
    <cellStyle name="Comma 13 2 12" xfId="38808"/>
    <cellStyle name="Comma 13 2 12 2" xfId="38809"/>
    <cellStyle name="Comma 13 2 13" xfId="38810"/>
    <cellStyle name="Comma 13 2 14" xfId="38811"/>
    <cellStyle name="Comma 13 2 15" xfId="38812"/>
    <cellStyle name="Comma 13 2 2" xfId="4478"/>
    <cellStyle name="Comma 13 2 2 10" xfId="38813"/>
    <cellStyle name="Comma 13 2 2 10 2" xfId="38814"/>
    <cellStyle name="Comma 13 2 2 10 3" xfId="38815"/>
    <cellStyle name="Comma 13 2 2 11" xfId="38816"/>
    <cellStyle name="Comma 13 2 2 11 2" xfId="38817"/>
    <cellStyle name="Comma 13 2 2 12" xfId="38818"/>
    <cellStyle name="Comma 13 2 2 13" xfId="38819"/>
    <cellStyle name="Comma 13 2 2 2" xfId="38820"/>
    <cellStyle name="Comma 13 2 2 2 10" xfId="38821"/>
    <cellStyle name="Comma 13 2 2 2 10 2" xfId="38822"/>
    <cellStyle name="Comma 13 2 2 2 11" xfId="38823"/>
    <cellStyle name="Comma 13 2 2 2 12" xfId="38824"/>
    <cellStyle name="Comma 13 2 2 2 2" xfId="38825"/>
    <cellStyle name="Comma 13 2 2 2 2 10" xfId="38826"/>
    <cellStyle name="Comma 13 2 2 2 2 2" xfId="38827"/>
    <cellStyle name="Comma 13 2 2 2 2 2 2" xfId="38828"/>
    <cellStyle name="Comma 13 2 2 2 2 2 2 2" xfId="38829"/>
    <cellStyle name="Comma 13 2 2 2 2 2 2 2 2" xfId="38830"/>
    <cellStyle name="Comma 13 2 2 2 2 2 2 2 3" xfId="38831"/>
    <cellStyle name="Comma 13 2 2 2 2 2 2 3" xfId="38832"/>
    <cellStyle name="Comma 13 2 2 2 2 2 2 3 2" xfId="38833"/>
    <cellStyle name="Comma 13 2 2 2 2 2 2 3 3" xfId="38834"/>
    <cellStyle name="Comma 13 2 2 2 2 2 2 4" xfId="38835"/>
    <cellStyle name="Comma 13 2 2 2 2 2 2 4 2" xfId="38836"/>
    <cellStyle name="Comma 13 2 2 2 2 2 2 5" xfId="38837"/>
    <cellStyle name="Comma 13 2 2 2 2 2 2 6" xfId="38838"/>
    <cellStyle name="Comma 13 2 2 2 2 2 3" xfId="38839"/>
    <cellStyle name="Comma 13 2 2 2 2 2 3 2" xfId="38840"/>
    <cellStyle name="Comma 13 2 2 2 2 2 3 2 2" xfId="38841"/>
    <cellStyle name="Comma 13 2 2 2 2 2 3 2 3" xfId="38842"/>
    <cellStyle name="Comma 13 2 2 2 2 2 3 3" xfId="38843"/>
    <cellStyle name="Comma 13 2 2 2 2 2 3 3 2" xfId="38844"/>
    <cellStyle name="Comma 13 2 2 2 2 2 3 3 3" xfId="38845"/>
    <cellStyle name="Comma 13 2 2 2 2 2 3 4" xfId="38846"/>
    <cellStyle name="Comma 13 2 2 2 2 2 3 4 2" xfId="38847"/>
    <cellStyle name="Comma 13 2 2 2 2 2 3 5" xfId="38848"/>
    <cellStyle name="Comma 13 2 2 2 2 2 3 6" xfId="38849"/>
    <cellStyle name="Comma 13 2 2 2 2 2 4" xfId="38850"/>
    <cellStyle name="Comma 13 2 2 2 2 2 4 2" xfId="38851"/>
    <cellStyle name="Comma 13 2 2 2 2 2 4 2 2" xfId="38852"/>
    <cellStyle name="Comma 13 2 2 2 2 2 4 2 3" xfId="38853"/>
    <cellStyle name="Comma 13 2 2 2 2 2 4 3" xfId="38854"/>
    <cellStyle name="Comma 13 2 2 2 2 2 4 3 2" xfId="38855"/>
    <cellStyle name="Comma 13 2 2 2 2 2 4 4" xfId="38856"/>
    <cellStyle name="Comma 13 2 2 2 2 2 4 5" xfId="38857"/>
    <cellStyle name="Comma 13 2 2 2 2 2 5" xfId="38858"/>
    <cellStyle name="Comma 13 2 2 2 2 2 5 2" xfId="38859"/>
    <cellStyle name="Comma 13 2 2 2 2 2 5 3" xfId="38860"/>
    <cellStyle name="Comma 13 2 2 2 2 2 6" xfId="38861"/>
    <cellStyle name="Comma 13 2 2 2 2 2 6 2" xfId="38862"/>
    <cellStyle name="Comma 13 2 2 2 2 2 6 3" xfId="38863"/>
    <cellStyle name="Comma 13 2 2 2 2 2 7" xfId="38864"/>
    <cellStyle name="Comma 13 2 2 2 2 2 7 2" xfId="38865"/>
    <cellStyle name="Comma 13 2 2 2 2 2 8" xfId="38866"/>
    <cellStyle name="Comma 13 2 2 2 2 2 9" xfId="38867"/>
    <cellStyle name="Comma 13 2 2 2 2 3" xfId="38868"/>
    <cellStyle name="Comma 13 2 2 2 2 3 2" xfId="38869"/>
    <cellStyle name="Comma 13 2 2 2 2 3 2 2" xfId="38870"/>
    <cellStyle name="Comma 13 2 2 2 2 3 2 3" xfId="38871"/>
    <cellStyle name="Comma 13 2 2 2 2 3 3" xfId="38872"/>
    <cellStyle name="Comma 13 2 2 2 2 3 3 2" xfId="38873"/>
    <cellStyle name="Comma 13 2 2 2 2 3 3 3" xfId="38874"/>
    <cellStyle name="Comma 13 2 2 2 2 3 4" xfId="38875"/>
    <cellStyle name="Comma 13 2 2 2 2 3 4 2" xfId="38876"/>
    <cellStyle name="Comma 13 2 2 2 2 3 5" xfId="38877"/>
    <cellStyle name="Comma 13 2 2 2 2 3 6" xfId="38878"/>
    <cellStyle name="Comma 13 2 2 2 2 4" xfId="38879"/>
    <cellStyle name="Comma 13 2 2 2 2 4 2" xfId="38880"/>
    <cellStyle name="Comma 13 2 2 2 2 4 2 2" xfId="38881"/>
    <cellStyle name="Comma 13 2 2 2 2 4 2 3" xfId="38882"/>
    <cellStyle name="Comma 13 2 2 2 2 4 3" xfId="38883"/>
    <cellStyle name="Comma 13 2 2 2 2 4 3 2" xfId="38884"/>
    <cellStyle name="Comma 13 2 2 2 2 4 3 3" xfId="38885"/>
    <cellStyle name="Comma 13 2 2 2 2 4 4" xfId="38886"/>
    <cellStyle name="Comma 13 2 2 2 2 4 4 2" xfId="38887"/>
    <cellStyle name="Comma 13 2 2 2 2 4 5" xfId="38888"/>
    <cellStyle name="Comma 13 2 2 2 2 4 6" xfId="38889"/>
    <cellStyle name="Comma 13 2 2 2 2 5" xfId="38890"/>
    <cellStyle name="Comma 13 2 2 2 2 5 2" xfId="38891"/>
    <cellStyle name="Comma 13 2 2 2 2 5 2 2" xfId="38892"/>
    <cellStyle name="Comma 13 2 2 2 2 5 2 3" xfId="38893"/>
    <cellStyle name="Comma 13 2 2 2 2 5 3" xfId="38894"/>
    <cellStyle name="Comma 13 2 2 2 2 5 3 2" xfId="38895"/>
    <cellStyle name="Comma 13 2 2 2 2 5 4" xfId="38896"/>
    <cellStyle name="Comma 13 2 2 2 2 5 5" xfId="38897"/>
    <cellStyle name="Comma 13 2 2 2 2 6" xfId="38898"/>
    <cellStyle name="Comma 13 2 2 2 2 6 2" xfId="38899"/>
    <cellStyle name="Comma 13 2 2 2 2 6 3" xfId="38900"/>
    <cellStyle name="Comma 13 2 2 2 2 7" xfId="38901"/>
    <cellStyle name="Comma 13 2 2 2 2 7 2" xfId="38902"/>
    <cellStyle name="Comma 13 2 2 2 2 7 3" xfId="38903"/>
    <cellStyle name="Comma 13 2 2 2 2 8" xfId="38904"/>
    <cellStyle name="Comma 13 2 2 2 2 8 2" xfId="38905"/>
    <cellStyle name="Comma 13 2 2 2 2 9" xfId="38906"/>
    <cellStyle name="Comma 13 2 2 2 3" xfId="38907"/>
    <cellStyle name="Comma 13 2 2 2 3 2" xfId="38908"/>
    <cellStyle name="Comma 13 2 2 2 3 2 2" xfId="38909"/>
    <cellStyle name="Comma 13 2 2 2 3 2 2 2" xfId="38910"/>
    <cellStyle name="Comma 13 2 2 2 3 2 2 3" xfId="38911"/>
    <cellStyle name="Comma 13 2 2 2 3 2 3" xfId="38912"/>
    <cellStyle name="Comma 13 2 2 2 3 2 3 2" xfId="38913"/>
    <cellStyle name="Comma 13 2 2 2 3 2 3 3" xfId="38914"/>
    <cellStyle name="Comma 13 2 2 2 3 2 4" xfId="38915"/>
    <cellStyle name="Comma 13 2 2 2 3 2 4 2" xfId="38916"/>
    <cellStyle name="Comma 13 2 2 2 3 2 5" xfId="38917"/>
    <cellStyle name="Comma 13 2 2 2 3 2 6" xfId="38918"/>
    <cellStyle name="Comma 13 2 2 2 3 3" xfId="38919"/>
    <cellStyle name="Comma 13 2 2 2 3 3 2" xfId="38920"/>
    <cellStyle name="Comma 13 2 2 2 3 3 2 2" xfId="38921"/>
    <cellStyle name="Comma 13 2 2 2 3 3 2 3" xfId="38922"/>
    <cellStyle name="Comma 13 2 2 2 3 3 3" xfId="38923"/>
    <cellStyle name="Comma 13 2 2 2 3 3 3 2" xfId="38924"/>
    <cellStyle name="Comma 13 2 2 2 3 3 3 3" xfId="38925"/>
    <cellStyle name="Comma 13 2 2 2 3 3 4" xfId="38926"/>
    <cellStyle name="Comma 13 2 2 2 3 3 4 2" xfId="38927"/>
    <cellStyle name="Comma 13 2 2 2 3 3 5" xfId="38928"/>
    <cellStyle name="Comma 13 2 2 2 3 3 6" xfId="38929"/>
    <cellStyle name="Comma 13 2 2 2 3 4" xfId="38930"/>
    <cellStyle name="Comma 13 2 2 2 3 4 2" xfId="38931"/>
    <cellStyle name="Comma 13 2 2 2 3 4 2 2" xfId="38932"/>
    <cellStyle name="Comma 13 2 2 2 3 4 2 3" xfId="38933"/>
    <cellStyle name="Comma 13 2 2 2 3 4 3" xfId="38934"/>
    <cellStyle name="Comma 13 2 2 2 3 4 3 2" xfId="38935"/>
    <cellStyle name="Comma 13 2 2 2 3 4 4" xfId="38936"/>
    <cellStyle name="Comma 13 2 2 2 3 4 5" xfId="38937"/>
    <cellStyle name="Comma 13 2 2 2 3 5" xfId="38938"/>
    <cellStyle name="Comma 13 2 2 2 3 5 2" xfId="38939"/>
    <cellStyle name="Comma 13 2 2 2 3 5 3" xfId="38940"/>
    <cellStyle name="Comma 13 2 2 2 3 6" xfId="38941"/>
    <cellStyle name="Comma 13 2 2 2 3 6 2" xfId="38942"/>
    <cellStyle name="Comma 13 2 2 2 3 6 3" xfId="38943"/>
    <cellStyle name="Comma 13 2 2 2 3 7" xfId="38944"/>
    <cellStyle name="Comma 13 2 2 2 3 7 2" xfId="38945"/>
    <cellStyle name="Comma 13 2 2 2 3 8" xfId="38946"/>
    <cellStyle name="Comma 13 2 2 2 3 9" xfId="38947"/>
    <cellStyle name="Comma 13 2 2 2 4" xfId="38948"/>
    <cellStyle name="Comma 13 2 2 2 4 2" xfId="38949"/>
    <cellStyle name="Comma 13 2 2 2 4 2 2" xfId="38950"/>
    <cellStyle name="Comma 13 2 2 2 4 2 2 2" xfId="38951"/>
    <cellStyle name="Comma 13 2 2 2 4 2 2 3" xfId="38952"/>
    <cellStyle name="Comma 13 2 2 2 4 2 3" xfId="38953"/>
    <cellStyle name="Comma 13 2 2 2 4 2 3 2" xfId="38954"/>
    <cellStyle name="Comma 13 2 2 2 4 2 3 3" xfId="38955"/>
    <cellStyle name="Comma 13 2 2 2 4 2 4" xfId="38956"/>
    <cellStyle name="Comma 13 2 2 2 4 2 4 2" xfId="38957"/>
    <cellStyle name="Comma 13 2 2 2 4 2 5" xfId="38958"/>
    <cellStyle name="Comma 13 2 2 2 4 2 6" xfId="38959"/>
    <cellStyle name="Comma 13 2 2 2 4 3" xfId="38960"/>
    <cellStyle name="Comma 13 2 2 2 4 3 2" xfId="38961"/>
    <cellStyle name="Comma 13 2 2 2 4 3 2 2" xfId="38962"/>
    <cellStyle name="Comma 13 2 2 2 4 3 2 3" xfId="38963"/>
    <cellStyle name="Comma 13 2 2 2 4 3 3" xfId="38964"/>
    <cellStyle name="Comma 13 2 2 2 4 3 3 2" xfId="38965"/>
    <cellStyle name="Comma 13 2 2 2 4 3 3 3" xfId="38966"/>
    <cellStyle name="Comma 13 2 2 2 4 3 4" xfId="38967"/>
    <cellStyle name="Comma 13 2 2 2 4 3 4 2" xfId="38968"/>
    <cellStyle name="Comma 13 2 2 2 4 3 5" xfId="38969"/>
    <cellStyle name="Comma 13 2 2 2 4 3 6" xfId="38970"/>
    <cellStyle name="Comma 13 2 2 2 4 4" xfId="38971"/>
    <cellStyle name="Comma 13 2 2 2 4 4 2" xfId="38972"/>
    <cellStyle name="Comma 13 2 2 2 4 4 2 2" xfId="38973"/>
    <cellStyle name="Comma 13 2 2 2 4 4 2 3" xfId="38974"/>
    <cellStyle name="Comma 13 2 2 2 4 4 3" xfId="38975"/>
    <cellStyle name="Comma 13 2 2 2 4 4 3 2" xfId="38976"/>
    <cellStyle name="Comma 13 2 2 2 4 4 4" xfId="38977"/>
    <cellStyle name="Comma 13 2 2 2 4 4 5" xfId="38978"/>
    <cellStyle name="Comma 13 2 2 2 4 5" xfId="38979"/>
    <cellStyle name="Comma 13 2 2 2 4 5 2" xfId="38980"/>
    <cellStyle name="Comma 13 2 2 2 4 5 3" xfId="38981"/>
    <cellStyle name="Comma 13 2 2 2 4 6" xfId="38982"/>
    <cellStyle name="Comma 13 2 2 2 4 6 2" xfId="38983"/>
    <cellStyle name="Comma 13 2 2 2 4 6 3" xfId="38984"/>
    <cellStyle name="Comma 13 2 2 2 4 7" xfId="38985"/>
    <cellStyle name="Comma 13 2 2 2 4 7 2" xfId="38986"/>
    <cellStyle name="Comma 13 2 2 2 4 8" xfId="38987"/>
    <cellStyle name="Comma 13 2 2 2 4 9" xfId="38988"/>
    <cellStyle name="Comma 13 2 2 2 5" xfId="38989"/>
    <cellStyle name="Comma 13 2 2 2 5 2" xfId="38990"/>
    <cellStyle name="Comma 13 2 2 2 5 2 2" xfId="38991"/>
    <cellStyle name="Comma 13 2 2 2 5 2 3" xfId="38992"/>
    <cellStyle name="Comma 13 2 2 2 5 3" xfId="38993"/>
    <cellStyle name="Comma 13 2 2 2 5 3 2" xfId="38994"/>
    <cellStyle name="Comma 13 2 2 2 5 3 3" xfId="38995"/>
    <cellStyle name="Comma 13 2 2 2 5 4" xfId="38996"/>
    <cellStyle name="Comma 13 2 2 2 5 4 2" xfId="38997"/>
    <cellStyle name="Comma 13 2 2 2 5 5" xfId="38998"/>
    <cellStyle name="Comma 13 2 2 2 5 6" xfId="38999"/>
    <cellStyle name="Comma 13 2 2 2 6" xfId="39000"/>
    <cellStyle name="Comma 13 2 2 2 6 2" xfId="39001"/>
    <cellStyle name="Comma 13 2 2 2 6 2 2" xfId="39002"/>
    <cellStyle name="Comma 13 2 2 2 6 2 3" xfId="39003"/>
    <cellStyle name="Comma 13 2 2 2 6 3" xfId="39004"/>
    <cellStyle name="Comma 13 2 2 2 6 3 2" xfId="39005"/>
    <cellStyle name="Comma 13 2 2 2 6 3 3" xfId="39006"/>
    <cellStyle name="Comma 13 2 2 2 6 4" xfId="39007"/>
    <cellStyle name="Comma 13 2 2 2 6 4 2" xfId="39008"/>
    <cellStyle name="Comma 13 2 2 2 6 5" xfId="39009"/>
    <cellStyle name="Comma 13 2 2 2 6 6" xfId="39010"/>
    <cellStyle name="Comma 13 2 2 2 7" xfId="39011"/>
    <cellStyle name="Comma 13 2 2 2 7 2" xfId="39012"/>
    <cellStyle name="Comma 13 2 2 2 7 2 2" xfId="39013"/>
    <cellStyle name="Comma 13 2 2 2 7 2 3" xfId="39014"/>
    <cellStyle name="Comma 13 2 2 2 7 3" xfId="39015"/>
    <cellStyle name="Comma 13 2 2 2 7 3 2" xfId="39016"/>
    <cellStyle name="Comma 13 2 2 2 7 4" xfId="39017"/>
    <cellStyle name="Comma 13 2 2 2 7 5" xfId="39018"/>
    <cellStyle name="Comma 13 2 2 2 8" xfId="39019"/>
    <cellStyle name="Comma 13 2 2 2 8 2" xfId="39020"/>
    <cellStyle name="Comma 13 2 2 2 8 3" xfId="39021"/>
    <cellStyle name="Comma 13 2 2 2 9" xfId="39022"/>
    <cellStyle name="Comma 13 2 2 2 9 2" xfId="39023"/>
    <cellStyle name="Comma 13 2 2 2 9 3" xfId="39024"/>
    <cellStyle name="Comma 13 2 2 3" xfId="39025"/>
    <cellStyle name="Comma 13 2 2 3 10" xfId="39026"/>
    <cellStyle name="Comma 13 2 2 3 2" xfId="39027"/>
    <cellStyle name="Comma 13 2 2 3 2 2" xfId="39028"/>
    <cellStyle name="Comma 13 2 2 3 2 2 2" xfId="39029"/>
    <cellStyle name="Comma 13 2 2 3 2 2 2 2" xfId="39030"/>
    <cellStyle name="Comma 13 2 2 3 2 2 2 3" xfId="39031"/>
    <cellStyle name="Comma 13 2 2 3 2 2 3" xfId="39032"/>
    <cellStyle name="Comma 13 2 2 3 2 2 3 2" xfId="39033"/>
    <cellStyle name="Comma 13 2 2 3 2 2 3 3" xfId="39034"/>
    <cellStyle name="Comma 13 2 2 3 2 2 4" xfId="39035"/>
    <cellStyle name="Comma 13 2 2 3 2 2 4 2" xfId="39036"/>
    <cellStyle name="Comma 13 2 2 3 2 2 5" xfId="39037"/>
    <cellStyle name="Comma 13 2 2 3 2 2 6" xfId="39038"/>
    <cellStyle name="Comma 13 2 2 3 2 3" xfId="39039"/>
    <cellStyle name="Comma 13 2 2 3 2 3 2" xfId="39040"/>
    <cellStyle name="Comma 13 2 2 3 2 3 2 2" xfId="39041"/>
    <cellStyle name="Comma 13 2 2 3 2 3 2 3" xfId="39042"/>
    <cellStyle name="Comma 13 2 2 3 2 3 3" xfId="39043"/>
    <cellStyle name="Comma 13 2 2 3 2 3 3 2" xfId="39044"/>
    <cellStyle name="Comma 13 2 2 3 2 3 3 3" xfId="39045"/>
    <cellStyle name="Comma 13 2 2 3 2 3 4" xfId="39046"/>
    <cellStyle name="Comma 13 2 2 3 2 3 4 2" xfId="39047"/>
    <cellStyle name="Comma 13 2 2 3 2 3 5" xfId="39048"/>
    <cellStyle name="Comma 13 2 2 3 2 3 6" xfId="39049"/>
    <cellStyle name="Comma 13 2 2 3 2 4" xfId="39050"/>
    <cellStyle name="Comma 13 2 2 3 2 4 2" xfId="39051"/>
    <cellStyle name="Comma 13 2 2 3 2 4 2 2" xfId="39052"/>
    <cellStyle name="Comma 13 2 2 3 2 4 2 3" xfId="39053"/>
    <cellStyle name="Comma 13 2 2 3 2 4 3" xfId="39054"/>
    <cellStyle name="Comma 13 2 2 3 2 4 3 2" xfId="39055"/>
    <cellStyle name="Comma 13 2 2 3 2 4 4" xfId="39056"/>
    <cellStyle name="Comma 13 2 2 3 2 4 5" xfId="39057"/>
    <cellStyle name="Comma 13 2 2 3 2 5" xfId="39058"/>
    <cellStyle name="Comma 13 2 2 3 2 5 2" xfId="39059"/>
    <cellStyle name="Comma 13 2 2 3 2 5 3" xfId="39060"/>
    <cellStyle name="Comma 13 2 2 3 2 6" xfId="39061"/>
    <cellStyle name="Comma 13 2 2 3 2 6 2" xfId="39062"/>
    <cellStyle name="Comma 13 2 2 3 2 6 3" xfId="39063"/>
    <cellStyle name="Comma 13 2 2 3 2 7" xfId="39064"/>
    <cellStyle name="Comma 13 2 2 3 2 7 2" xfId="39065"/>
    <cellStyle name="Comma 13 2 2 3 2 8" xfId="39066"/>
    <cellStyle name="Comma 13 2 2 3 2 9" xfId="39067"/>
    <cellStyle name="Comma 13 2 2 3 3" xfId="39068"/>
    <cellStyle name="Comma 13 2 2 3 3 2" xfId="39069"/>
    <cellStyle name="Comma 13 2 2 3 3 2 2" xfId="39070"/>
    <cellStyle name="Comma 13 2 2 3 3 2 3" xfId="39071"/>
    <cellStyle name="Comma 13 2 2 3 3 3" xfId="39072"/>
    <cellStyle name="Comma 13 2 2 3 3 3 2" xfId="39073"/>
    <cellStyle name="Comma 13 2 2 3 3 3 3" xfId="39074"/>
    <cellStyle name="Comma 13 2 2 3 3 4" xfId="39075"/>
    <cellStyle name="Comma 13 2 2 3 3 4 2" xfId="39076"/>
    <cellStyle name="Comma 13 2 2 3 3 5" xfId="39077"/>
    <cellStyle name="Comma 13 2 2 3 3 6" xfId="39078"/>
    <cellStyle name="Comma 13 2 2 3 4" xfId="39079"/>
    <cellStyle name="Comma 13 2 2 3 4 2" xfId="39080"/>
    <cellStyle name="Comma 13 2 2 3 4 2 2" xfId="39081"/>
    <cellStyle name="Comma 13 2 2 3 4 2 3" xfId="39082"/>
    <cellStyle name="Comma 13 2 2 3 4 3" xfId="39083"/>
    <cellStyle name="Comma 13 2 2 3 4 3 2" xfId="39084"/>
    <cellStyle name="Comma 13 2 2 3 4 3 3" xfId="39085"/>
    <cellStyle name="Comma 13 2 2 3 4 4" xfId="39086"/>
    <cellStyle name="Comma 13 2 2 3 4 4 2" xfId="39087"/>
    <cellStyle name="Comma 13 2 2 3 4 5" xfId="39088"/>
    <cellStyle name="Comma 13 2 2 3 4 6" xfId="39089"/>
    <cellStyle name="Comma 13 2 2 3 5" xfId="39090"/>
    <cellStyle name="Comma 13 2 2 3 5 2" xfId="39091"/>
    <cellStyle name="Comma 13 2 2 3 5 2 2" xfId="39092"/>
    <cellStyle name="Comma 13 2 2 3 5 2 3" xfId="39093"/>
    <cellStyle name="Comma 13 2 2 3 5 3" xfId="39094"/>
    <cellStyle name="Comma 13 2 2 3 5 3 2" xfId="39095"/>
    <cellStyle name="Comma 13 2 2 3 5 4" xfId="39096"/>
    <cellStyle name="Comma 13 2 2 3 5 5" xfId="39097"/>
    <cellStyle name="Comma 13 2 2 3 6" xfId="39098"/>
    <cellStyle name="Comma 13 2 2 3 6 2" xfId="39099"/>
    <cellStyle name="Comma 13 2 2 3 6 3" xfId="39100"/>
    <cellStyle name="Comma 13 2 2 3 7" xfId="39101"/>
    <cellStyle name="Comma 13 2 2 3 7 2" xfId="39102"/>
    <cellStyle name="Comma 13 2 2 3 7 3" xfId="39103"/>
    <cellStyle name="Comma 13 2 2 3 8" xfId="39104"/>
    <cellStyle name="Comma 13 2 2 3 8 2" xfId="39105"/>
    <cellStyle name="Comma 13 2 2 3 9" xfId="39106"/>
    <cellStyle name="Comma 13 2 2 4" xfId="39107"/>
    <cellStyle name="Comma 13 2 2 4 2" xfId="39108"/>
    <cellStyle name="Comma 13 2 2 4 2 2" xfId="39109"/>
    <cellStyle name="Comma 13 2 2 4 2 2 2" xfId="39110"/>
    <cellStyle name="Comma 13 2 2 4 2 2 3" xfId="39111"/>
    <cellStyle name="Comma 13 2 2 4 2 3" xfId="39112"/>
    <cellStyle name="Comma 13 2 2 4 2 3 2" xfId="39113"/>
    <cellStyle name="Comma 13 2 2 4 2 3 3" xfId="39114"/>
    <cellStyle name="Comma 13 2 2 4 2 4" xfId="39115"/>
    <cellStyle name="Comma 13 2 2 4 2 4 2" xfId="39116"/>
    <cellStyle name="Comma 13 2 2 4 2 5" xfId="39117"/>
    <cellStyle name="Comma 13 2 2 4 2 6" xfId="39118"/>
    <cellStyle name="Comma 13 2 2 4 3" xfId="39119"/>
    <cellStyle name="Comma 13 2 2 4 3 2" xfId="39120"/>
    <cellStyle name="Comma 13 2 2 4 3 2 2" xfId="39121"/>
    <cellStyle name="Comma 13 2 2 4 3 2 3" xfId="39122"/>
    <cellStyle name="Comma 13 2 2 4 3 3" xfId="39123"/>
    <cellStyle name="Comma 13 2 2 4 3 3 2" xfId="39124"/>
    <cellStyle name="Comma 13 2 2 4 3 3 3" xfId="39125"/>
    <cellStyle name="Comma 13 2 2 4 3 4" xfId="39126"/>
    <cellStyle name="Comma 13 2 2 4 3 4 2" xfId="39127"/>
    <cellStyle name="Comma 13 2 2 4 3 5" xfId="39128"/>
    <cellStyle name="Comma 13 2 2 4 3 6" xfId="39129"/>
    <cellStyle name="Comma 13 2 2 4 4" xfId="39130"/>
    <cellStyle name="Comma 13 2 2 4 4 2" xfId="39131"/>
    <cellStyle name="Comma 13 2 2 4 4 2 2" xfId="39132"/>
    <cellStyle name="Comma 13 2 2 4 4 2 3" xfId="39133"/>
    <cellStyle name="Comma 13 2 2 4 4 3" xfId="39134"/>
    <cellStyle name="Comma 13 2 2 4 4 3 2" xfId="39135"/>
    <cellStyle name="Comma 13 2 2 4 4 4" xfId="39136"/>
    <cellStyle name="Comma 13 2 2 4 4 5" xfId="39137"/>
    <cellStyle name="Comma 13 2 2 4 5" xfId="39138"/>
    <cellStyle name="Comma 13 2 2 4 5 2" xfId="39139"/>
    <cellStyle name="Comma 13 2 2 4 5 3" xfId="39140"/>
    <cellStyle name="Comma 13 2 2 4 6" xfId="39141"/>
    <cellStyle name="Comma 13 2 2 4 6 2" xfId="39142"/>
    <cellStyle name="Comma 13 2 2 4 6 3" xfId="39143"/>
    <cellStyle name="Comma 13 2 2 4 7" xfId="39144"/>
    <cellStyle name="Comma 13 2 2 4 7 2" xfId="39145"/>
    <cellStyle name="Comma 13 2 2 4 8" xfId="39146"/>
    <cellStyle name="Comma 13 2 2 4 9" xfId="39147"/>
    <cellStyle name="Comma 13 2 2 5" xfId="39148"/>
    <cellStyle name="Comma 13 2 2 5 2" xfId="39149"/>
    <cellStyle name="Comma 13 2 2 5 2 2" xfId="39150"/>
    <cellStyle name="Comma 13 2 2 5 2 2 2" xfId="39151"/>
    <cellStyle name="Comma 13 2 2 5 2 2 3" xfId="39152"/>
    <cellStyle name="Comma 13 2 2 5 2 3" xfId="39153"/>
    <cellStyle name="Comma 13 2 2 5 2 3 2" xfId="39154"/>
    <cellStyle name="Comma 13 2 2 5 2 3 3" xfId="39155"/>
    <cellStyle name="Comma 13 2 2 5 2 4" xfId="39156"/>
    <cellStyle name="Comma 13 2 2 5 2 4 2" xfId="39157"/>
    <cellStyle name="Comma 13 2 2 5 2 5" xfId="39158"/>
    <cellStyle name="Comma 13 2 2 5 2 6" xfId="39159"/>
    <cellStyle name="Comma 13 2 2 5 3" xfId="39160"/>
    <cellStyle name="Comma 13 2 2 5 3 2" xfId="39161"/>
    <cellStyle name="Comma 13 2 2 5 3 2 2" xfId="39162"/>
    <cellStyle name="Comma 13 2 2 5 3 2 3" xfId="39163"/>
    <cellStyle name="Comma 13 2 2 5 3 3" xfId="39164"/>
    <cellStyle name="Comma 13 2 2 5 3 3 2" xfId="39165"/>
    <cellStyle name="Comma 13 2 2 5 3 3 3" xfId="39166"/>
    <cellStyle name="Comma 13 2 2 5 3 4" xfId="39167"/>
    <cellStyle name="Comma 13 2 2 5 3 4 2" xfId="39168"/>
    <cellStyle name="Comma 13 2 2 5 3 5" xfId="39169"/>
    <cellStyle name="Comma 13 2 2 5 3 6" xfId="39170"/>
    <cellStyle name="Comma 13 2 2 5 4" xfId="39171"/>
    <cellStyle name="Comma 13 2 2 5 4 2" xfId="39172"/>
    <cellStyle name="Comma 13 2 2 5 4 2 2" xfId="39173"/>
    <cellStyle name="Comma 13 2 2 5 4 2 3" xfId="39174"/>
    <cellStyle name="Comma 13 2 2 5 4 3" xfId="39175"/>
    <cellStyle name="Comma 13 2 2 5 4 3 2" xfId="39176"/>
    <cellStyle name="Comma 13 2 2 5 4 4" xfId="39177"/>
    <cellStyle name="Comma 13 2 2 5 4 5" xfId="39178"/>
    <cellStyle name="Comma 13 2 2 5 5" xfId="39179"/>
    <cellStyle name="Comma 13 2 2 5 5 2" xfId="39180"/>
    <cellStyle name="Comma 13 2 2 5 5 3" xfId="39181"/>
    <cellStyle name="Comma 13 2 2 5 6" xfId="39182"/>
    <cellStyle name="Comma 13 2 2 5 6 2" xfId="39183"/>
    <cellStyle name="Comma 13 2 2 5 6 3" xfId="39184"/>
    <cellStyle name="Comma 13 2 2 5 7" xfId="39185"/>
    <cellStyle name="Comma 13 2 2 5 7 2" xfId="39186"/>
    <cellStyle name="Comma 13 2 2 5 8" xfId="39187"/>
    <cellStyle name="Comma 13 2 2 5 9" xfId="39188"/>
    <cellStyle name="Comma 13 2 2 6" xfId="39189"/>
    <cellStyle name="Comma 13 2 2 6 2" xfId="39190"/>
    <cellStyle name="Comma 13 2 2 6 2 2" xfId="39191"/>
    <cellStyle name="Comma 13 2 2 6 2 3" xfId="39192"/>
    <cellStyle name="Comma 13 2 2 6 3" xfId="39193"/>
    <cellStyle name="Comma 13 2 2 6 3 2" xfId="39194"/>
    <cellStyle name="Comma 13 2 2 6 3 3" xfId="39195"/>
    <cellStyle name="Comma 13 2 2 6 4" xfId="39196"/>
    <cellStyle name="Comma 13 2 2 6 4 2" xfId="39197"/>
    <cellStyle name="Comma 13 2 2 6 5" xfId="39198"/>
    <cellStyle name="Comma 13 2 2 6 6" xfId="39199"/>
    <cellStyle name="Comma 13 2 2 7" xfId="39200"/>
    <cellStyle name="Comma 13 2 2 7 2" xfId="39201"/>
    <cellStyle name="Comma 13 2 2 7 2 2" xfId="39202"/>
    <cellStyle name="Comma 13 2 2 7 2 3" xfId="39203"/>
    <cellStyle name="Comma 13 2 2 7 3" xfId="39204"/>
    <cellStyle name="Comma 13 2 2 7 3 2" xfId="39205"/>
    <cellStyle name="Comma 13 2 2 7 3 3" xfId="39206"/>
    <cellStyle name="Comma 13 2 2 7 4" xfId="39207"/>
    <cellStyle name="Comma 13 2 2 7 4 2" xfId="39208"/>
    <cellStyle name="Comma 13 2 2 7 5" xfId="39209"/>
    <cellStyle name="Comma 13 2 2 7 6" xfId="39210"/>
    <cellStyle name="Comma 13 2 2 8" xfId="39211"/>
    <cellStyle name="Comma 13 2 2 8 2" xfId="39212"/>
    <cellStyle name="Comma 13 2 2 8 2 2" xfId="39213"/>
    <cellStyle name="Comma 13 2 2 8 2 3" xfId="39214"/>
    <cellStyle name="Comma 13 2 2 8 3" xfId="39215"/>
    <cellStyle name="Comma 13 2 2 8 3 2" xfId="39216"/>
    <cellStyle name="Comma 13 2 2 8 4" xfId="39217"/>
    <cellStyle name="Comma 13 2 2 8 5" xfId="39218"/>
    <cellStyle name="Comma 13 2 2 9" xfId="39219"/>
    <cellStyle name="Comma 13 2 2 9 2" xfId="39220"/>
    <cellStyle name="Comma 13 2 2 9 3" xfId="39221"/>
    <cellStyle name="Comma 13 2 3" xfId="4479"/>
    <cellStyle name="Comma 13 2 3 10" xfId="39222"/>
    <cellStyle name="Comma 13 2 3 10 2" xfId="39223"/>
    <cellStyle name="Comma 13 2 3 11" xfId="39224"/>
    <cellStyle name="Comma 13 2 3 12" xfId="39225"/>
    <cellStyle name="Comma 13 2 3 2" xfId="39226"/>
    <cellStyle name="Comma 13 2 3 2 10" xfId="39227"/>
    <cellStyle name="Comma 13 2 3 2 2" xfId="39228"/>
    <cellStyle name="Comma 13 2 3 2 2 2" xfId="39229"/>
    <cellStyle name="Comma 13 2 3 2 2 2 2" xfId="39230"/>
    <cellStyle name="Comma 13 2 3 2 2 2 2 2" xfId="39231"/>
    <cellStyle name="Comma 13 2 3 2 2 2 2 3" xfId="39232"/>
    <cellStyle name="Comma 13 2 3 2 2 2 3" xfId="39233"/>
    <cellStyle name="Comma 13 2 3 2 2 2 3 2" xfId="39234"/>
    <cellStyle name="Comma 13 2 3 2 2 2 3 3" xfId="39235"/>
    <cellStyle name="Comma 13 2 3 2 2 2 4" xfId="39236"/>
    <cellStyle name="Comma 13 2 3 2 2 2 4 2" xfId="39237"/>
    <cellStyle name="Comma 13 2 3 2 2 2 5" xfId="39238"/>
    <cellStyle name="Comma 13 2 3 2 2 2 6" xfId="39239"/>
    <cellStyle name="Comma 13 2 3 2 2 3" xfId="39240"/>
    <cellStyle name="Comma 13 2 3 2 2 3 2" xfId="39241"/>
    <cellStyle name="Comma 13 2 3 2 2 3 2 2" xfId="39242"/>
    <cellStyle name="Comma 13 2 3 2 2 3 2 3" xfId="39243"/>
    <cellStyle name="Comma 13 2 3 2 2 3 3" xfId="39244"/>
    <cellStyle name="Comma 13 2 3 2 2 3 3 2" xfId="39245"/>
    <cellStyle name="Comma 13 2 3 2 2 3 3 3" xfId="39246"/>
    <cellStyle name="Comma 13 2 3 2 2 3 4" xfId="39247"/>
    <cellStyle name="Comma 13 2 3 2 2 3 4 2" xfId="39248"/>
    <cellStyle name="Comma 13 2 3 2 2 3 5" xfId="39249"/>
    <cellStyle name="Comma 13 2 3 2 2 3 6" xfId="39250"/>
    <cellStyle name="Comma 13 2 3 2 2 4" xfId="39251"/>
    <cellStyle name="Comma 13 2 3 2 2 4 2" xfId="39252"/>
    <cellStyle name="Comma 13 2 3 2 2 4 2 2" xfId="39253"/>
    <cellStyle name="Comma 13 2 3 2 2 4 2 3" xfId="39254"/>
    <cellStyle name="Comma 13 2 3 2 2 4 3" xfId="39255"/>
    <cellStyle name="Comma 13 2 3 2 2 4 3 2" xfId="39256"/>
    <cellStyle name="Comma 13 2 3 2 2 4 4" xfId="39257"/>
    <cellStyle name="Comma 13 2 3 2 2 4 5" xfId="39258"/>
    <cellStyle name="Comma 13 2 3 2 2 5" xfId="39259"/>
    <cellStyle name="Comma 13 2 3 2 2 5 2" xfId="39260"/>
    <cellStyle name="Comma 13 2 3 2 2 5 3" xfId="39261"/>
    <cellStyle name="Comma 13 2 3 2 2 6" xfId="39262"/>
    <cellStyle name="Comma 13 2 3 2 2 6 2" xfId="39263"/>
    <cellStyle name="Comma 13 2 3 2 2 6 3" xfId="39264"/>
    <cellStyle name="Comma 13 2 3 2 2 7" xfId="39265"/>
    <cellStyle name="Comma 13 2 3 2 2 7 2" xfId="39266"/>
    <cellStyle name="Comma 13 2 3 2 2 8" xfId="39267"/>
    <cellStyle name="Comma 13 2 3 2 2 9" xfId="39268"/>
    <cellStyle name="Comma 13 2 3 2 3" xfId="39269"/>
    <cellStyle name="Comma 13 2 3 2 3 2" xfId="39270"/>
    <cellStyle name="Comma 13 2 3 2 3 2 2" xfId="39271"/>
    <cellStyle name="Comma 13 2 3 2 3 2 3" xfId="39272"/>
    <cellStyle name="Comma 13 2 3 2 3 3" xfId="39273"/>
    <cellStyle name="Comma 13 2 3 2 3 3 2" xfId="39274"/>
    <cellStyle name="Comma 13 2 3 2 3 3 3" xfId="39275"/>
    <cellStyle name="Comma 13 2 3 2 3 4" xfId="39276"/>
    <cellStyle name="Comma 13 2 3 2 3 4 2" xfId="39277"/>
    <cellStyle name="Comma 13 2 3 2 3 5" xfId="39278"/>
    <cellStyle name="Comma 13 2 3 2 3 6" xfId="39279"/>
    <cellStyle name="Comma 13 2 3 2 4" xfId="39280"/>
    <cellStyle name="Comma 13 2 3 2 4 2" xfId="39281"/>
    <cellStyle name="Comma 13 2 3 2 4 2 2" xfId="39282"/>
    <cellStyle name="Comma 13 2 3 2 4 2 3" xfId="39283"/>
    <cellStyle name="Comma 13 2 3 2 4 3" xfId="39284"/>
    <cellStyle name="Comma 13 2 3 2 4 3 2" xfId="39285"/>
    <cellStyle name="Comma 13 2 3 2 4 3 3" xfId="39286"/>
    <cellStyle name="Comma 13 2 3 2 4 4" xfId="39287"/>
    <cellStyle name="Comma 13 2 3 2 4 4 2" xfId="39288"/>
    <cellStyle name="Comma 13 2 3 2 4 5" xfId="39289"/>
    <cellStyle name="Comma 13 2 3 2 4 6" xfId="39290"/>
    <cellStyle name="Comma 13 2 3 2 5" xfId="39291"/>
    <cellStyle name="Comma 13 2 3 2 5 2" xfId="39292"/>
    <cellStyle name="Comma 13 2 3 2 5 2 2" xfId="39293"/>
    <cellStyle name="Comma 13 2 3 2 5 2 3" xfId="39294"/>
    <cellStyle name="Comma 13 2 3 2 5 3" xfId="39295"/>
    <cellStyle name="Comma 13 2 3 2 5 3 2" xfId="39296"/>
    <cellStyle name="Comma 13 2 3 2 5 4" xfId="39297"/>
    <cellStyle name="Comma 13 2 3 2 5 5" xfId="39298"/>
    <cellStyle name="Comma 13 2 3 2 6" xfId="39299"/>
    <cellStyle name="Comma 13 2 3 2 6 2" xfId="39300"/>
    <cellStyle name="Comma 13 2 3 2 6 3" xfId="39301"/>
    <cellStyle name="Comma 13 2 3 2 7" xfId="39302"/>
    <cellStyle name="Comma 13 2 3 2 7 2" xfId="39303"/>
    <cellStyle name="Comma 13 2 3 2 7 3" xfId="39304"/>
    <cellStyle name="Comma 13 2 3 2 8" xfId="39305"/>
    <cellStyle name="Comma 13 2 3 2 8 2" xfId="39306"/>
    <cellStyle name="Comma 13 2 3 2 9" xfId="39307"/>
    <cellStyle name="Comma 13 2 3 3" xfId="39308"/>
    <cellStyle name="Comma 13 2 3 3 2" xfId="39309"/>
    <cellStyle name="Comma 13 2 3 3 2 2" xfId="39310"/>
    <cellStyle name="Comma 13 2 3 3 2 2 2" xfId="39311"/>
    <cellStyle name="Comma 13 2 3 3 2 2 3" xfId="39312"/>
    <cellStyle name="Comma 13 2 3 3 2 3" xfId="39313"/>
    <cellStyle name="Comma 13 2 3 3 2 3 2" xfId="39314"/>
    <cellStyle name="Comma 13 2 3 3 2 3 3" xfId="39315"/>
    <cellStyle name="Comma 13 2 3 3 2 4" xfId="39316"/>
    <cellStyle name="Comma 13 2 3 3 2 4 2" xfId="39317"/>
    <cellStyle name="Comma 13 2 3 3 2 5" xfId="39318"/>
    <cellStyle name="Comma 13 2 3 3 2 6" xfId="39319"/>
    <cellStyle name="Comma 13 2 3 3 3" xfId="39320"/>
    <cellStyle name="Comma 13 2 3 3 3 2" xfId="39321"/>
    <cellStyle name="Comma 13 2 3 3 3 2 2" xfId="39322"/>
    <cellStyle name="Comma 13 2 3 3 3 2 3" xfId="39323"/>
    <cellStyle name="Comma 13 2 3 3 3 3" xfId="39324"/>
    <cellStyle name="Comma 13 2 3 3 3 3 2" xfId="39325"/>
    <cellStyle name="Comma 13 2 3 3 3 3 3" xfId="39326"/>
    <cellStyle name="Comma 13 2 3 3 3 4" xfId="39327"/>
    <cellStyle name="Comma 13 2 3 3 3 4 2" xfId="39328"/>
    <cellStyle name="Comma 13 2 3 3 3 5" xfId="39329"/>
    <cellStyle name="Comma 13 2 3 3 3 6" xfId="39330"/>
    <cellStyle name="Comma 13 2 3 3 4" xfId="39331"/>
    <cellStyle name="Comma 13 2 3 3 4 2" xfId="39332"/>
    <cellStyle name="Comma 13 2 3 3 4 2 2" xfId="39333"/>
    <cellStyle name="Comma 13 2 3 3 4 2 3" xfId="39334"/>
    <cellStyle name="Comma 13 2 3 3 4 3" xfId="39335"/>
    <cellStyle name="Comma 13 2 3 3 4 3 2" xfId="39336"/>
    <cellStyle name="Comma 13 2 3 3 4 4" xfId="39337"/>
    <cellStyle name="Comma 13 2 3 3 4 5" xfId="39338"/>
    <cellStyle name="Comma 13 2 3 3 5" xfId="39339"/>
    <cellStyle name="Comma 13 2 3 3 5 2" xfId="39340"/>
    <cellStyle name="Comma 13 2 3 3 5 3" xfId="39341"/>
    <cellStyle name="Comma 13 2 3 3 6" xfId="39342"/>
    <cellStyle name="Comma 13 2 3 3 6 2" xfId="39343"/>
    <cellStyle name="Comma 13 2 3 3 6 3" xfId="39344"/>
    <cellStyle name="Comma 13 2 3 3 7" xfId="39345"/>
    <cellStyle name="Comma 13 2 3 3 7 2" xfId="39346"/>
    <cellStyle name="Comma 13 2 3 3 8" xfId="39347"/>
    <cellStyle name="Comma 13 2 3 3 9" xfId="39348"/>
    <cellStyle name="Comma 13 2 3 4" xfId="39349"/>
    <cellStyle name="Comma 13 2 3 4 2" xfId="39350"/>
    <cellStyle name="Comma 13 2 3 4 2 2" xfId="39351"/>
    <cellStyle name="Comma 13 2 3 4 2 2 2" xfId="39352"/>
    <cellStyle name="Comma 13 2 3 4 2 2 3" xfId="39353"/>
    <cellStyle name="Comma 13 2 3 4 2 3" xfId="39354"/>
    <cellStyle name="Comma 13 2 3 4 2 3 2" xfId="39355"/>
    <cellStyle name="Comma 13 2 3 4 2 3 3" xfId="39356"/>
    <cellStyle name="Comma 13 2 3 4 2 4" xfId="39357"/>
    <cellStyle name="Comma 13 2 3 4 2 4 2" xfId="39358"/>
    <cellStyle name="Comma 13 2 3 4 2 5" xfId="39359"/>
    <cellStyle name="Comma 13 2 3 4 2 6" xfId="39360"/>
    <cellStyle name="Comma 13 2 3 4 3" xfId="39361"/>
    <cellStyle name="Comma 13 2 3 4 3 2" xfId="39362"/>
    <cellStyle name="Comma 13 2 3 4 3 2 2" xfId="39363"/>
    <cellStyle name="Comma 13 2 3 4 3 2 3" xfId="39364"/>
    <cellStyle name="Comma 13 2 3 4 3 3" xfId="39365"/>
    <cellStyle name="Comma 13 2 3 4 3 3 2" xfId="39366"/>
    <cellStyle name="Comma 13 2 3 4 3 3 3" xfId="39367"/>
    <cellStyle name="Comma 13 2 3 4 3 4" xfId="39368"/>
    <cellStyle name="Comma 13 2 3 4 3 4 2" xfId="39369"/>
    <cellStyle name="Comma 13 2 3 4 3 5" xfId="39370"/>
    <cellStyle name="Comma 13 2 3 4 3 6" xfId="39371"/>
    <cellStyle name="Comma 13 2 3 4 4" xfId="39372"/>
    <cellStyle name="Comma 13 2 3 4 4 2" xfId="39373"/>
    <cellStyle name="Comma 13 2 3 4 4 2 2" xfId="39374"/>
    <cellStyle name="Comma 13 2 3 4 4 2 3" xfId="39375"/>
    <cellStyle name="Comma 13 2 3 4 4 3" xfId="39376"/>
    <cellStyle name="Comma 13 2 3 4 4 3 2" xfId="39377"/>
    <cellStyle name="Comma 13 2 3 4 4 4" xfId="39378"/>
    <cellStyle name="Comma 13 2 3 4 4 5" xfId="39379"/>
    <cellStyle name="Comma 13 2 3 4 5" xfId="39380"/>
    <cellStyle name="Comma 13 2 3 4 5 2" xfId="39381"/>
    <cellStyle name="Comma 13 2 3 4 5 3" xfId="39382"/>
    <cellStyle name="Comma 13 2 3 4 6" xfId="39383"/>
    <cellStyle name="Comma 13 2 3 4 6 2" xfId="39384"/>
    <cellStyle name="Comma 13 2 3 4 6 3" xfId="39385"/>
    <cellStyle name="Comma 13 2 3 4 7" xfId="39386"/>
    <cellStyle name="Comma 13 2 3 4 7 2" xfId="39387"/>
    <cellStyle name="Comma 13 2 3 4 8" xfId="39388"/>
    <cellStyle name="Comma 13 2 3 4 9" xfId="39389"/>
    <cellStyle name="Comma 13 2 3 5" xfId="39390"/>
    <cellStyle name="Comma 13 2 3 5 2" xfId="39391"/>
    <cellStyle name="Comma 13 2 3 5 2 2" xfId="39392"/>
    <cellStyle name="Comma 13 2 3 5 2 3" xfId="39393"/>
    <cellStyle name="Comma 13 2 3 5 3" xfId="39394"/>
    <cellStyle name="Comma 13 2 3 5 3 2" xfId="39395"/>
    <cellStyle name="Comma 13 2 3 5 3 3" xfId="39396"/>
    <cellStyle name="Comma 13 2 3 5 4" xfId="39397"/>
    <cellStyle name="Comma 13 2 3 5 4 2" xfId="39398"/>
    <cellStyle name="Comma 13 2 3 5 5" xfId="39399"/>
    <cellStyle name="Comma 13 2 3 5 6" xfId="39400"/>
    <cellStyle name="Comma 13 2 3 6" xfId="39401"/>
    <cellStyle name="Comma 13 2 3 6 2" xfId="39402"/>
    <cellStyle name="Comma 13 2 3 6 2 2" xfId="39403"/>
    <cellStyle name="Comma 13 2 3 6 2 3" xfId="39404"/>
    <cellStyle name="Comma 13 2 3 6 3" xfId="39405"/>
    <cellStyle name="Comma 13 2 3 6 3 2" xfId="39406"/>
    <cellStyle name="Comma 13 2 3 6 3 3" xfId="39407"/>
    <cellStyle name="Comma 13 2 3 6 4" xfId="39408"/>
    <cellStyle name="Comma 13 2 3 6 4 2" xfId="39409"/>
    <cellStyle name="Comma 13 2 3 6 5" xfId="39410"/>
    <cellStyle name="Comma 13 2 3 6 6" xfId="39411"/>
    <cellStyle name="Comma 13 2 3 7" xfId="39412"/>
    <cellStyle name="Comma 13 2 3 7 2" xfId="39413"/>
    <cellStyle name="Comma 13 2 3 7 2 2" xfId="39414"/>
    <cellStyle name="Comma 13 2 3 7 2 3" xfId="39415"/>
    <cellStyle name="Comma 13 2 3 7 3" xfId="39416"/>
    <cellStyle name="Comma 13 2 3 7 3 2" xfId="39417"/>
    <cellStyle name="Comma 13 2 3 7 4" xfId="39418"/>
    <cellStyle name="Comma 13 2 3 7 5" xfId="39419"/>
    <cellStyle name="Comma 13 2 3 8" xfId="39420"/>
    <cellStyle name="Comma 13 2 3 8 2" xfId="39421"/>
    <cellStyle name="Comma 13 2 3 8 3" xfId="39422"/>
    <cellStyle name="Comma 13 2 3 9" xfId="39423"/>
    <cellStyle name="Comma 13 2 3 9 2" xfId="39424"/>
    <cellStyle name="Comma 13 2 3 9 3" xfId="39425"/>
    <cellStyle name="Comma 13 2 4" xfId="4480"/>
    <cellStyle name="Comma 13 2 4 10" xfId="39426"/>
    <cellStyle name="Comma 13 2 4 2" xfId="39427"/>
    <cellStyle name="Comma 13 2 4 2 2" xfId="39428"/>
    <cellStyle name="Comma 13 2 4 2 2 2" xfId="39429"/>
    <cellStyle name="Comma 13 2 4 2 2 2 2" xfId="39430"/>
    <cellStyle name="Comma 13 2 4 2 2 2 3" xfId="39431"/>
    <cellStyle name="Comma 13 2 4 2 2 3" xfId="39432"/>
    <cellStyle name="Comma 13 2 4 2 2 3 2" xfId="39433"/>
    <cellStyle name="Comma 13 2 4 2 2 3 3" xfId="39434"/>
    <cellStyle name="Comma 13 2 4 2 2 4" xfId="39435"/>
    <cellStyle name="Comma 13 2 4 2 2 4 2" xfId="39436"/>
    <cellStyle name="Comma 13 2 4 2 2 5" xfId="39437"/>
    <cellStyle name="Comma 13 2 4 2 2 6" xfId="39438"/>
    <cellStyle name="Comma 13 2 4 2 3" xfId="39439"/>
    <cellStyle name="Comma 13 2 4 2 3 2" xfId="39440"/>
    <cellStyle name="Comma 13 2 4 2 3 2 2" xfId="39441"/>
    <cellStyle name="Comma 13 2 4 2 3 2 3" xfId="39442"/>
    <cellStyle name="Comma 13 2 4 2 3 3" xfId="39443"/>
    <cellStyle name="Comma 13 2 4 2 3 3 2" xfId="39444"/>
    <cellStyle name="Comma 13 2 4 2 3 3 3" xfId="39445"/>
    <cellStyle name="Comma 13 2 4 2 3 4" xfId="39446"/>
    <cellStyle name="Comma 13 2 4 2 3 4 2" xfId="39447"/>
    <cellStyle name="Comma 13 2 4 2 3 5" xfId="39448"/>
    <cellStyle name="Comma 13 2 4 2 3 6" xfId="39449"/>
    <cellStyle name="Comma 13 2 4 2 4" xfId="39450"/>
    <cellStyle name="Comma 13 2 4 2 4 2" xfId="39451"/>
    <cellStyle name="Comma 13 2 4 2 4 2 2" xfId="39452"/>
    <cellStyle name="Comma 13 2 4 2 4 2 3" xfId="39453"/>
    <cellStyle name="Comma 13 2 4 2 4 3" xfId="39454"/>
    <cellStyle name="Comma 13 2 4 2 4 3 2" xfId="39455"/>
    <cellStyle name="Comma 13 2 4 2 4 4" xfId="39456"/>
    <cellStyle name="Comma 13 2 4 2 4 5" xfId="39457"/>
    <cellStyle name="Comma 13 2 4 2 5" xfId="39458"/>
    <cellStyle name="Comma 13 2 4 2 5 2" xfId="39459"/>
    <cellStyle name="Comma 13 2 4 2 5 3" xfId="39460"/>
    <cellStyle name="Comma 13 2 4 2 6" xfId="39461"/>
    <cellStyle name="Comma 13 2 4 2 6 2" xfId="39462"/>
    <cellStyle name="Comma 13 2 4 2 6 3" xfId="39463"/>
    <cellStyle name="Comma 13 2 4 2 7" xfId="39464"/>
    <cellStyle name="Comma 13 2 4 2 7 2" xfId="39465"/>
    <cellStyle name="Comma 13 2 4 2 8" xfId="39466"/>
    <cellStyle name="Comma 13 2 4 2 9" xfId="39467"/>
    <cellStyle name="Comma 13 2 4 3" xfId="39468"/>
    <cellStyle name="Comma 13 2 4 3 2" xfId="39469"/>
    <cellStyle name="Comma 13 2 4 3 2 2" xfId="39470"/>
    <cellStyle name="Comma 13 2 4 3 2 3" xfId="39471"/>
    <cellStyle name="Comma 13 2 4 3 3" xfId="39472"/>
    <cellStyle name="Comma 13 2 4 3 3 2" xfId="39473"/>
    <cellStyle name="Comma 13 2 4 3 3 3" xfId="39474"/>
    <cellStyle name="Comma 13 2 4 3 4" xfId="39475"/>
    <cellStyle name="Comma 13 2 4 3 4 2" xfId="39476"/>
    <cellStyle name="Comma 13 2 4 3 5" xfId="39477"/>
    <cellStyle name="Comma 13 2 4 3 6" xfId="39478"/>
    <cellStyle name="Comma 13 2 4 4" xfId="39479"/>
    <cellStyle name="Comma 13 2 4 4 2" xfId="39480"/>
    <cellStyle name="Comma 13 2 4 4 2 2" xfId="39481"/>
    <cellStyle name="Comma 13 2 4 4 2 3" xfId="39482"/>
    <cellStyle name="Comma 13 2 4 4 3" xfId="39483"/>
    <cellStyle name="Comma 13 2 4 4 3 2" xfId="39484"/>
    <cellStyle name="Comma 13 2 4 4 3 3" xfId="39485"/>
    <cellStyle name="Comma 13 2 4 4 4" xfId="39486"/>
    <cellStyle name="Comma 13 2 4 4 4 2" xfId="39487"/>
    <cellStyle name="Comma 13 2 4 4 5" xfId="39488"/>
    <cellStyle name="Comma 13 2 4 4 6" xfId="39489"/>
    <cellStyle name="Comma 13 2 4 5" xfId="39490"/>
    <cellStyle name="Comma 13 2 4 5 2" xfId="39491"/>
    <cellStyle name="Comma 13 2 4 5 2 2" xfId="39492"/>
    <cellStyle name="Comma 13 2 4 5 2 3" xfId="39493"/>
    <cellStyle name="Comma 13 2 4 5 3" xfId="39494"/>
    <cellStyle name="Comma 13 2 4 5 3 2" xfId="39495"/>
    <cellStyle name="Comma 13 2 4 5 4" xfId="39496"/>
    <cellStyle name="Comma 13 2 4 5 5" xfId="39497"/>
    <cellStyle name="Comma 13 2 4 6" xfId="39498"/>
    <cellStyle name="Comma 13 2 4 6 2" xfId="39499"/>
    <cellStyle name="Comma 13 2 4 6 3" xfId="39500"/>
    <cellStyle name="Comma 13 2 4 7" xfId="39501"/>
    <cellStyle name="Comma 13 2 4 7 2" xfId="39502"/>
    <cellStyle name="Comma 13 2 4 7 3" xfId="39503"/>
    <cellStyle name="Comma 13 2 4 8" xfId="39504"/>
    <cellStyle name="Comma 13 2 4 8 2" xfId="39505"/>
    <cellStyle name="Comma 13 2 4 9" xfId="39506"/>
    <cellStyle name="Comma 13 2 5" xfId="39507"/>
    <cellStyle name="Comma 13 2 5 2" xfId="39508"/>
    <cellStyle name="Comma 13 2 5 2 2" xfId="39509"/>
    <cellStyle name="Comma 13 2 5 2 2 2" xfId="39510"/>
    <cellStyle name="Comma 13 2 5 2 2 3" xfId="39511"/>
    <cellStyle name="Comma 13 2 5 2 3" xfId="39512"/>
    <cellStyle name="Comma 13 2 5 2 3 2" xfId="39513"/>
    <cellStyle name="Comma 13 2 5 2 3 3" xfId="39514"/>
    <cellStyle name="Comma 13 2 5 2 4" xfId="39515"/>
    <cellStyle name="Comma 13 2 5 2 4 2" xfId="39516"/>
    <cellStyle name="Comma 13 2 5 2 5" xfId="39517"/>
    <cellStyle name="Comma 13 2 5 2 6" xfId="39518"/>
    <cellStyle name="Comma 13 2 5 3" xfId="39519"/>
    <cellStyle name="Comma 13 2 5 3 2" xfId="39520"/>
    <cellStyle name="Comma 13 2 5 3 2 2" xfId="39521"/>
    <cellStyle name="Comma 13 2 5 3 2 3" xfId="39522"/>
    <cellStyle name="Comma 13 2 5 3 3" xfId="39523"/>
    <cellStyle name="Comma 13 2 5 3 3 2" xfId="39524"/>
    <cellStyle name="Comma 13 2 5 3 3 3" xfId="39525"/>
    <cellStyle name="Comma 13 2 5 3 4" xfId="39526"/>
    <cellStyle name="Comma 13 2 5 3 4 2" xfId="39527"/>
    <cellStyle name="Comma 13 2 5 3 5" xfId="39528"/>
    <cellStyle name="Comma 13 2 5 3 6" xfId="39529"/>
    <cellStyle name="Comma 13 2 5 4" xfId="39530"/>
    <cellStyle name="Comma 13 2 5 4 2" xfId="39531"/>
    <cellStyle name="Comma 13 2 5 4 2 2" xfId="39532"/>
    <cellStyle name="Comma 13 2 5 4 2 3" xfId="39533"/>
    <cellStyle name="Comma 13 2 5 4 3" xfId="39534"/>
    <cellStyle name="Comma 13 2 5 4 3 2" xfId="39535"/>
    <cellStyle name="Comma 13 2 5 4 4" xfId="39536"/>
    <cellStyle name="Comma 13 2 5 4 5" xfId="39537"/>
    <cellStyle name="Comma 13 2 5 5" xfId="39538"/>
    <cellStyle name="Comma 13 2 5 5 2" xfId="39539"/>
    <cellStyle name="Comma 13 2 5 5 3" xfId="39540"/>
    <cellStyle name="Comma 13 2 5 6" xfId="39541"/>
    <cellStyle name="Comma 13 2 5 6 2" xfId="39542"/>
    <cellStyle name="Comma 13 2 5 6 3" xfId="39543"/>
    <cellStyle name="Comma 13 2 5 7" xfId="39544"/>
    <cellStyle name="Comma 13 2 5 7 2" xfId="39545"/>
    <cellStyle name="Comma 13 2 5 8" xfId="39546"/>
    <cellStyle name="Comma 13 2 5 9" xfId="39547"/>
    <cellStyle name="Comma 13 2 6" xfId="39548"/>
    <cellStyle name="Comma 13 2 6 2" xfId="39549"/>
    <cellStyle name="Comma 13 2 6 2 2" xfId="39550"/>
    <cellStyle name="Comma 13 2 6 2 2 2" xfId="39551"/>
    <cellStyle name="Comma 13 2 6 2 2 3" xfId="39552"/>
    <cellStyle name="Comma 13 2 6 2 3" xfId="39553"/>
    <cellStyle name="Comma 13 2 6 2 3 2" xfId="39554"/>
    <cellStyle name="Comma 13 2 6 2 3 3" xfId="39555"/>
    <cellStyle name="Comma 13 2 6 2 4" xfId="39556"/>
    <cellStyle name="Comma 13 2 6 2 4 2" xfId="39557"/>
    <cellStyle name="Comma 13 2 6 2 5" xfId="39558"/>
    <cellStyle name="Comma 13 2 6 2 6" xfId="39559"/>
    <cellStyle name="Comma 13 2 6 3" xfId="39560"/>
    <cellStyle name="Comma 13 2 6 3 2" xfId="39561"/>
    <cellStyle name="Comma 13 2 6 3 2 2" xfId="39562"/>
    <cellStyle name="Comma 13 2 6 3 2 3" xfId="39563"/>
    <cellStyle name="Comma 13 2 6 3 3" xfId="39564"/>
    <cellStyle name="Comma 13 2 6 3 3 2" xfId="39565"/>
    <cellStyle name="Comma 13 2 6 3 3 3" xfId="39566"/>
    <cellStyle name="Comma 13 2 6 3 4" xfId="39567"/>
    <cellStyle name="Comma 13 2 6 3 4 2" xfId="39568"/>
    <cellStyle name="Comma 13 2 6 3 5" xfId="39569"/>
    <cellStyle name="Comma 13 2 6 3 6" xfId="39570"/>
    <cellStyle name="Comma 13 2 6 4" xfId="39571"/>
    <cellStyle name="Comma 13 2 6 4 2" xfId="39572"/>
    <cellStyle name="Comma 13 2 6 4 2 2" xfId="39573"/>
    <cellStyle name="Comma 13 2 6 4 2 3" xfId="39574"/>
    <cellStyle name="Comma 13 2 6 4 3" xfId="39575"/>
    <cellStyle name="Comma 13 2 6 4 3 2" xfId="39576"/>
    <cellStyle name="Comma 13 2 6 4 4" xfId="39577"/>
    <cellStyle name="Comma 13 2 6 4 5" xfId="39578"/>
    <cellStyle name="Comma 13 2 6 5" xfId="39579"/>
    <cellStyle name="Comma 13 2 6 5 2" xfId="39580"/>
    <cellStyle name="Comma 13 2 6 5 3" xfId="39581"/>
    <cellStyle name="Comma 13 2 6 6" xfId="39582"/>
    <cellStyle name="Comma 13 2 6 6 2" xfId="39583"/>
    <cellStyle name="Comma 13 2 6 6 3" xfId="39584"/>
    <cellStyle name="Comma 13 2 6 7" xfId="39585"/>
    <cellStyle name="Comma 13 2 6 7 2" xfId="39586"/>
    <cellStyle name="Comma 13 2 6 8" xfId="39587"/>
    <cellStyle name="Comma 13 2 6 9" xfId="39588"/>
    <cellStyle name="Comma 13 2 7" xfId="39589"/>
    <cellStyle name="Comma 13 2 7 2" xfId="39590"/>
    <cellStyle name="Comma 13 2 7 2 2" xfId="39591"/>
    <cellStyle name="Comma 13 2 7 2 3" xfId="39592"/>
    <cellStyle name="Comma 13 2 7 3" xfId="39593"/>
    <cellStyle name="Comma 13 2 7 3 2" xfId="39594"/>
    <cellStyle name="Comma 13 2 7 3 3" xfId="39595"/>
    <cellStyle name="Comma 13 2 7 4" xfId="39596"/>
    <cellStyle name="Comma 13 2 7 4 2" xfId="39597"/>
    <cellStyle name="Comma 13 2 7 5" xfId="39598"/>
    <cellStyle name="Comma 13 2 7 6" xfId="39599"/>
    <cellStyle name="Comma 13 2 8" xfId="39600"/>
    <cellStyle name="Comma 13 2 8 2" xfId="39601"/>
    <cellStyle name="Comma 13 2 8 2 2" xfId="39602"/>
    <cellStyle name="Comma 13 2 8 2 3" xfId="39603"/>
    <cellStyle name="Comma 13 2 8 3" xfId="39604"/>
    <cellStyle name="Comma 13 2 8 3 2" xfId="39605"/>
    <cellStyle name="Comma 13 2 8 3 3" xfId="39606"/>
    <cellStyle name="Comma 13 2 8 4" xfId="39607"/>
    <cellStyle name="Comma 13 2 8 4 2" xfId="39608"/>
    <cellStyle name="Comma 13 2 8 5" xfId="39609"/>
    <cellStyle name="Comma 13 2 8 6" xfId="39610"/>
    <cellStyle name="Comma 13 2 9" xfId="39611"/>
    <cellStyle name="Comma 13 2 9 2" xfId="39612"/>
    <cellStyle name="Comma 13 2 9 2 2" xfId="39613"/>
    <cellStyle name="Comma 13 2 9 2 3" xfId="39614"/>
    <cellStyle name="Comma 13 2 9 3" xfId="39615"/>
    <cellStyle name="Comma 13 2 9 3 2" xfId="39616"/>
    <cellStyle name="Comma 13 2 9 4" xfId="39617"/>
    <cellStyle name="Comma 13 2 9 5" xfId="39618"/>
    <cellStyle name="Comma 13 3" xfId="4481"/>
    <cellStyle name="Comma 13 3 10" xfId="39619"/>
    <cellStyle name="Comma 13 3 10 2" xfId="39620"/>
    <cellStyle name="Comma 13 3 10 3" xfId="39621"/>
    <cellStyle name="Comma 13 3 11" xfId="39622"/>
    <cellStyle name="Comma 13 3 11 2" xfId="39623"/>
    <cellStyle name="Comma 13 3 12" xfId="39624"/>
    <cellStyle name="Comma 13 3 13" xfId="39625"/>
    <cellStyle name="Comma 13 3 2" xfId="4482"/>
    <cellStyle name="Comma 13 3 2 10" xfId="39626"/>
    <cellStyle name="Comma 13 3 2 10 2" xfId="39627"/>
    <cellStyle name="Comma 13 3 2 11" xfId="39628"/>
    <cellStyle name="Comma 13 3 2 12" xfId="39629"/>
    <cellStyle name="Comma 13 3 2 2" xfId="39630"/>
    <cellStyle name="Comma 13 3 2 2 10" xfId="39631"/>
    <cellStyle name="Comma 13 3 2 2 2" xfId="39632"/>
    <cellStyle name="Comma 13 3 2 2 2 2" xfId="39633"/>
    <cellStyle name="Comma 13 3 2 2 2 2 2" xfId="39634"/>
    <cellStyle name="Comma 13 3 2 2 2 2 2 2" xfId="39635"/>
    <cellStyle name="Comma 13 3 2 2 2 2 2 3" xfId="39636"/>
    <cellStyle name="Comma 13 3 2 2 2 2 3" xfId="39637"/>
    <cellStyle name="Comma 13 3 2 2 2 2 3 2" xfId="39638"/>
    <cellStyle name="Comma 13 3 2 2 2 2 3 3" xfId="39639"/>
    <cellStyle name="Comma 13 3 2 2 2 2 4" xfId="39640"/>
    <cellStyle name="Comma 13 3 2 2 2 2 4 2" xfId="39641"/>
    <cellStyle name="Comma 13 3 2 2 2 2 5" xfId="39642"/>
    <cellStyle name="Comma 13 3 2 2 2 2 6" xfId="39643"/>
    <cellStyle name="Comma 13 3 2 2 2 3" xfId="39644"/>
    <cellStyle name="Comma 13 3 2 2 2 3 2" xfId="39645"/>
    <cellStyle name="Comma 13 3 2 2 2 3 2 2" xfId="39646"/>
    <cellStyle name="Comma 13 3 2 2 2 3 2 3" xfId="39647"/>
    <cellStyle name="Comma 13 3 2 2 2 3 3" xfId="39648"/>
    <cellStyle name="Comma 13 3 2 2 2 3 3 2" xfId="39649"/>
    <cellStyle name="Comma 13 3 2 2 2 3 3 3" xfId="39650"/>
    <cellStyle name="Comma 13 3 2 2 2 3 4" xfId="39651"/>
    <cellStyle name="Comma 13 3 2 2 2 3 4 2" xfId="39652"/>
    <cellStyle name="Comma 13 3 2 2 2 3 5" xfId="39653"/>
    <cellStyle name="Comma 13 3 2 2 2 3 6" xfId="39654"/>
    <cellStyle name="Comma 13 3 2 2 2 4" xfId="39655"/>
    <cellStyle name="Comma 13 3 2 2 2 4 2" xfId="39656"/>
    <cellStyle name="Comma 13 3 2 2 2 4 2 2" xfId="39657"/>
    <cellStyle name="Comma 13 3 2 2 2 4 2 3" xfId="39658"/>
    <cellStyle name="Comma 13 3 2 2 2 4 3" xfId="39659"/>
    <cellStyle name="Comma 13 3 2 2 2 4 3 2" xfId="39660"/>
    <cellStyle name="Comma 13 3 2 2 2 4 4" xfId="39661"/>
    <cellStyle name="Comma 13 3 2 2 2 4 5" xfId="39662"/>
    <cellStyle name="Comma 13 3 2 2 2 5" xfId="39663"/>
    <cellStyle name="Comma 13 3 2 2 2 5 2" xfId="39664"/>
    <cellStyle name="Comma 13 3 2 2 2 5 3" xfId="39665"/>
    <cellStyle name="Comma 13 3 2 2 2 6" xfId="39666"/>
    <cellStyle name="Comma 13 3 2 2 2 6 2" xfId="39667"/>
    <cellStyle name="Comma 13 3 2 2 2 6 3" xfId="39668"/>
    <cellStyle name="Comma 13 3 2 2 2 7" xfId="39669"/>
    <cellStyle name="Comma 13 3 2 2 2 7 2" xfId="39670"/>
    <cellStyle name="Comma 13 3 2 2 2 8" xfId="39671"/>
    <cellStyle name="Comma 13 3 2 2 2 9" xfId="39672"/>
    <cellStyle name="Comma 13 3 2 2 3" xfId="39673"/>
    <cellStyle name="Comma 13 3 2 2 3 2" xfId="39674"/>
    <cellStyle name="Comma 13 3 2 2 3 2 2" xfId="39675"/>
    <cellStyle name="Comma 13 3 2 2 3 2 3" xfId="39676"/>
    <cellStyle name="Comma 13 3 2 2 3 3" xfId="39677"/>
    <cellStyle name="Comma 13 3 2 2 3 3 2" xfId="39678"/>
    <cellStyle name="Comma 13 3 2 2 3 3 3" xfId="39679"/>
    <cellStyle name="Comma 13 3 2 2 3 4" xfId="39680"/>
    <cellStyle name="Comma 13 3 2 2 3 4 2" xfId="39681"/>
    <cellStyle name="Comma 13 3 2 2 3 5" xfId="39682"/>
    <cellStyle name="Comma 13 3 2 2 3 6" xfId="39683"/>
    <cellStyle name="Comma 13 3 2 2 4" xfId="39684"/>
    <cellStyle name="Comma 13 3 2 2 4 2" xfId="39685"/>
    <cellStyle name="Comma 13 3 2 2 4 2 2" xfId="39686"/>
    <cellStyle name="Comma 13 3 2 2 4 2 3" xfId="39687"/>
    <cellStyle name="Comma 13 3 2 2 4 3" xfId="39688"/>
    <cellStyle name="Comma 13 3 2 2 4 3 2" xfId="39689"/>
    <cellStyle name="Comma 13 3 2 2 4 3 3" xfId="39690"/>
    <cellStyle name="Comma 13 3 2 2 4 4" xfId="39691"/>
    <cellStyle name="Comma 13 3 2 2 4 4 2" xfId="39692"/>
    <cellStyle name="Comma 13 3 2 2 4 5" xfId="39693"/>
    <cellStyle name="Comma 13 3 2 2 4 6" xfId="39694"/>
    <cellStyle name="Comma 13 3 2 2 5" xfId="39695"/>
    <cellStyle name="Comma 13 3 2 2 5 2" xfId="39696"/>
    <cellStyle name="Comma 13 3 2 2 5 2 2" xfId="39697"/>
    <cellStyle name="Comma 13 3 2 2 5 2 3" xfId="39698"/>
    <cellStyle name="Comma 13 3 2 2 5 3" xfId="39699"/>
    <cellStyle name="Comma 13 3 2 2 5 3 2" xfId="39700"/>
    <cellStyle name="Comma 13 3 2 2 5 4" xfId="39701"/>
    <cellStyle name="Comma 13 3 2 2 5 5" xfId="39702"/>
    <cellStyle name="Comma 13 3 2 2 6" xfId="39703"/>
    <cellStyle name="Comma 13 3 2 2 6 2" xfId="39704"/>
    <cellStyle name="Comma 13 3 2 2 6 3" xfId="39705"/>
    <cellStyle name="Comma 13 3 2 2 7" xfId="39706"/>
    <cellStyle name="Comma 13 3 2 2 7 2" xfId="39707"/>
    <cellStyle name="Comma 13 3 2 2 7 3" xfId="39708"/>
    <cellStyle name="Comma 13 3 2 2 8" xfId="39709"/>
    <cellStyle name="Comma 13 3 2 2 8 2" xfId="39710"/>
    <cellStyle name="Comma 13 3 2 2 9" xfId="39711"/>
    <cellStyle name="Comma 13 3 2 3" xfId="39712"/>
    <cellStyle name="Comma 13 3 2 3 2" xfId="39713"/>
    <cellStyle name="Comma 13 3 2 3 2 2" xfId="39714"/>
    <cellStyle name="Comma 13 3 2 3 2 2 2" xfId="39715"/>
    <cellStyle name="Comma 13 3 2 3 2 2 3" xfId="39716"/>
    <cellStyle name="Comma 13 3 2 3 2 3" xfId="39717"/>
    <cellStyle name="Comma 13 3 2 3 2 3 2" xfId="39718"/>
    <cellStyle name="Comma 13 3 2 3 2 3 3" xfId="39719"/>
    <cellStyle name="Comma 13 3 2 3 2 4" xfId="39720"/>
    <cellStyle name="Comma 13 3 2 3 2 4 2" xfId="39721"/>
    <cellStyle name="Comma 13 3 2 3 2 5" xfId="39722"/>
    <cellStyle name="Comma 13 3 2 3 2 6" xfId="39723"/>
    <cellStyle name="Comma 13 3 2 3 3" xfId="39724"/>
    <cellStyle name="Comma 13 3 2 3 3 2" xfId="39725"/>
    <cellStyle name="Comma 13 3 2 3 3 2 2" xfId="39726"/>
    <cellStyle name="Comma 13 3 2 3 3 2 3" xfId="39727"/>
    <cellStyle name="Comma 13 3 2 3 3 3" xfId="39728"/>
    <cellStyle name="Comma 13 3 2 3 3 3 2" xfId="39729"/>
    <cellStyle name="Comma 13 3 2 3 3 3 3" xfId="39730"/>
    <cellStyle name="Comma 13 3 2 3 3 4" xfId="39731"/>
    <cellStyle name="Comma 13 3 2 3 3 4 2" xfId="39732"/>
    <cellStyle name="Comma 13 3 2 3 3 5" xfId="39733"/>
    <cellStyle name="Comma 13 3 2 3 3 6" xfId="39734"/>
    <cellStyle name="Comma 13 3 2 3 4" xfId="39735"/>
    <cellStyle name="Comma 13 3 2 3 4 2" xfId="39736"/>
    <cellStyle name="Comma 13 3 2 3 4 2 2" xfId="39737"/>
    <cellStyle name="Comma 13 3 2 3 4 2 3" xfId="39738"/>
    <cellStyle name="Comma 13 3 2 3 4 3" xfId="39739"/>
    <cellStyle name="Comma 13 3 2 3 4 3 2" xfId="39740"/>
    <cellStyle name="Comma 13 3 2 3 4 4" xfId="39741"/>
    <cellStyle name="Comma 13 3 2 3 4 5" xfId="39742"/>
    <cellStyle name="Comma 13 3 2 3 5" xfId="39743"/>
    <cellStyle name="Comma 13 3 2 3 5 2" xfId="39744"/>
    <cellStyle name="Comma 13 3 2 3 5 3" xfId="39745"/>
    <cellStyle name="Comma 13 3 2 3 6" xfId="39746"/>
    <cellStyle name="Comma 13 3 2 3 6 2" xfId="39747"/>
    <cellStyle name="Comma 13 3 2 3 6 3" xfId="39748"/>
    <cellStyle name="Comma 13 3 2 3 7" xfId="39749"/>
    <cellStyle name="Comma 13 3 2 3 7 2" xfId="39750"/>
    <cellStyle name="Comma 13 3 2 3 8" xfId="39751"/>
    <cellStyle name="Comma 13 3 2 3 9" xfId="39752"/>
    <cellStyle name="Comma 13 3 2 4" xfId="39753"/>
    <cellStyle name="Comma 13 3 2 4 2" xfId="39754"/>
    <cellStyle name="Comma 13 3 2 4 2 2" xfId="39755"/>
    <cellStyle name="Comma 13 3 2 4 2 2 2" xfId="39756"/>
    <cellStyle name="Comma 13 3 2 4 2 2 3" xfId="39757"/>
    <cellStyle name="Comma 13 3 2 4 2 3" xfId="39758"/>
    <cellStyle name="Comma 13 3 2 4 2 3 2" xfId="39759"/>
    <cellStyle name="Comma 13 3 2 4 2 3 3" xfId="39760"/>
    <cellStyle name="Comma 13 3 2 4 2 4" xfId="39761"/>
    <cellStyle name="Comma 13 3 2 4 2 4 2" xfId="39762"/>
    <cellStyle name="Comma 13 3 2 4 2 5" xfId="39763"/>
    <cellStyle name="Comma 13 3 2 4 2 6" xfId="39764"/>
    <cellStyle name="Comma 13 3 2 4 3" xfId="39765"/>
    <cellStyle name="Comma 13 3 2 4 3 2" xfId="39766"/>
    <cellStyle name="Comma 13 3 2 4 3 2 2" xfId="39767"/>
    <cellStyle name="Comma 13 3 2 4 3 2 3" xfId="39768"/>
    <cellStyle name="Comma 13 3 2 4 3 3" xfId="39769"/>
    <cellStyle name="Comma 13 3 2 4 3 3 2" xfId="39770"/>
    <cellStyle name="Comma 13 3 2 4 3 3 3" xfId="39771"/>
    <cellStyle name="Comma 13 3 2 4 3 4" xfId="39772"/>
    <cellStyle name="Comma 13 3 2 4 3 4 2" xfId="39773"/>
    <cellStyle name="Comma 13 3 2 4 3 5" xfId="39774"/>
    <cellStyle name="Comma 13 3 2 4 3 6" xfId="39775"/>
    <cellStyle name="Comma 13 3 2 4 4" xfId="39776"/>
    <cellStyle name="Comma 13 3 2 4 4 2" xfId="39777"/>
    <cellStyle name="Comma 13 3 2 4 4 2 2" xfId="39778"/>
    <cellStyle name="Comma 13 3 2 4 4 2 3" xfId="39779"/>
    <cellStyle name="Comma 13 3 2 4 4 3" xfId="39780"/>
    <cellStyle name="Comma 13 3 2 4 4 3 2" xfId="39781"/>
    <cellStyle name="Comma 13 3 2 4 4 4" xfId="39782"/>
    <cellStyle name="Comma 13 3 2 4 4 5" xfId="39783"/>
    <cellStyle name="Comma 13 3 2 4 5" xfId="39784"/>
    <cellStyle name="Comma 13 3 2 4 5 2" xfId="39785"/>
    <cellStyle name="Comma 13 3 2 4 5 3" xfId="39786"/>
    <cellStyle name="Comma 13 3 2 4 6" xfId="39787"/>
    <cellStyle name="Comma 13 3 2 4 6 2" xfId="39788"/>
    <cellStyle name="Comma 13 3 2 4 6 3" xfId="39789"/>
    <cellStyle name="Comma 13 3 2 4 7" xfId="39790"/>
    <cellStyle name="Comma 13 3 2 4 7 2" xfId="39791"/>
    <cellStyle name="Comma 13 3 2 4 8" xfId="39792"/>
    <cellStyle name="Comma 13 3 2 4 9" xfId="39793"/>
    <cellStyle name="Comma 13 3 2 5" xfId="39794"/>
    <cellStyle name="Comma 13 3 2 5 2" xfId="39795"/>
    <cellStyle name="Comma 13 3 2 5 2 2" xfId="39796"/>
    <cellStyle name="Comma 13 3 2 5 2 3" xfId="39797"/>
    <cellStyle name="Comma 13 3 2 5 3" xfId="39798"/>
    <cellStyle name="Comma 13 3 2 5 3 2" xfId="39799"/>
    <cellStyle name="Comma 13 3 2 5 3 3" xfId="39800"/>
    <cellStyle name="Comma 13 3 2 5 4" xfId="39801"/>
    <cellStyle name="Comma 13 3 2 5 4 2" xfId="39802"/>
    <cellStyle name="Comma 13 3 2 5 5" xfId="39803"/>
    <cellStyle name="Comma 13 3 2 5 6" xfId="39804"/>
    <cellStyle name="Comma 13 3 2 6" xfId="39805"/>
    <cellStyle name="Comma 13 3 2 6 2" xfId="39806"/>
    <cellStyle name="Comma 13 3 2 6 2 2" xfId="39807"/>
    <cellStyle name="Comma 13 3 2 6 2 3" xfId="39808"/>
    <cellStyle name="Comma 13 3 2 6 3" xfId="39809"/>
    <cellStyle name="Comma 13 3 2 6 3 2" xfId="39810"/>
    <cellStyle name="Comma 13 3 2 6 3 3" xfId="39811"/>
    <cellStyle name="Comma 13 3 2 6 4" xfId="39812"/>
    <cellStyle name="Comma 13 3 2 6 4 2" xfId="39813"/>
    <cellStyle name="Comma 13 3 2 6 5" xfId="39814"/>
    <cellStyle name="Comma 13 3 2 6 6" xfId="39815"/>
    <cellStyle name="Comma 13 3 2 7" xfId="39816"/>
    <cellStyle name="Comma 13 3 2 7 2" xfId="39817"/>
    <cellStyle name="Comma 13 3 2 7 2 2" xfId="39818"/>
    <cellStyle name="Comma 13 3 2 7 2 3" xfId="39819"/>
    <cellStyle name="Comma 13 3 2 7 3" xfId="39820"/>
    <cellStyle name="Comma 13 3 2 7 3 2" xfId="39821"/>
    <cellStyle name="Comma 13 3 2 7 4" xfId="39822"/>
    <cellStyle name="Comma 13 3 2 7 5" xfId="39823"/>
    <cellStyle name="Comma 13 3 2 8" xfId="39824"/>
    <cellStyle name="Comma 13 3 2 8 2" xfId="39825"/>
    <cellStyle name="Comma 13 3 2 8 3" xfId="39826"/>
    <cellStyle name="Comma 13 3 2 9" xfId="39827"/>
    <cellStyle name="Comma 13 3 2 9 2" xfId="39828"/>
    <cellStyle name="Comma 13 3 2 9 3" xfId="39829"/>
    <cellStyle name="Comma 13 3 3" xfId="39830"/>
    <cellStyle name="Comma 13 3 3 10" xfId="39831"/>
    <cellStyle name="Comma 13 3 3 2" xfId="39832"/>
    <cellStyle name="Comma 13 3 3 2 2" xfId="39833"/>
    <cellStyle name="Comma 13 3 3 2 2 2" xfId="39834"/>
    <cellStyle name="Comma 13 3 3 2 2 2 2" xfId="39835"/>
    <cellStyle name="Comma 13 3 3 2 2 2 3" xfId="39836"/>
    <cellStyle name="Comma 13 3 3 2 2 3" xfId="39837"/>
    <cellStyle name="Comma 13 3 3 2 2 3 2" xfId="39838"/>
    <cellStyle name="Comma 13 3 3 2 2 3 3" xfId="39839"/>
    <cellStyle name="Comma 13 3 3 2 2 4" xfId="39840"/>
    <cellStyle name="Comma 13 3 3 2 2 4 2" xfId="39841"/>
    <cellStyle name="Comma 13 3 3 2 2 5" xfId="39842"/>
    <cellStyle name="Comma 13 3 3 2 2 6" xfId="39843"/>
    <cellStyle name="Comma 13 3 3 2 3" xfId="39844"/>
    <cellStyle name="Comma 13 3 3 2 3 2" xfId="39845"/>
    <cellStyle name="Comma 13 3 3 2 3 2 2" xfId="39846"/>
    <cellStyle name="Comma 13 3 3 2 3 2 3" xfId="39847"/>
    <cellStyle name="Comma 13 3 3 2 3 3" xfId="39848"/>
    <cellStyle name="Comma 13 3 3 2 3 3 2" xfId="39849"/>
    <cellStyle name="Comma 13 3 3 2 3 3 3" xfId="39850"/>
    <cellStyle name="Comma 13 3 3 2 3 4" xfId="39851"/>
    <cellStyle name="Comma 13 3 3 2 3 4 2" xfId="39852"/>
    <cellStyle name="Comma 13 3 3 2 3 5" xfId="39853"/>
    <cellStyle name="Comma 13 3 3 2 3 6" xfId="39854"/>
    <cellStyle name="Comma 13 3 3 2 4" xfId="39855"/>
    <cellStyle name="Comma 13 3 3 2 4 2" xfId="39856"/>
    <cellStyle name="Comma 13 3 3 2 4 2 2" xfId="39857"/>
    <cellStyle name="Comma 13 3 3 2 4 2 3" xfId="39858"/>
    <cellStyle name="Comma 13 3 3 2 4 3" xfId="39859"/>
    <cellStyle name="Comma 13 3 3 2 4 3 2" xfId="39860"/>
    <cellStyle name="Comma 13 3 3 2 4 4" xfId="39861"/>
    <cellStyle name="Comma 13 3 3 2 4 5" xfId="39862"/>
    <cellStyle name="Comma 13 3 3 2 5" xfId="39863"/>
    <cellStyle name="Comma 13 3 3 2 5 2" xfId="39864"/>
    <cellStyle name="Comma 13 3 3 2 5 3" xfId="39865"/>
    <cellStyle name="Comma 13 3 3 2 6" xfId="39866"/>
    <cellStyle name="Comma 13 3 3 2 6 2" xfId="39867"/>
    <cellStyle name="Comma 13 3 3 2 6 3" xfId="39868"/>
    <cellStyle name="Comma 13 3 3 2 7" xfId="39869"/>
    <cellStyle name="Comma 13 3 3 2 7 2" xfId="39870"/>
    <cellStyle name="Comma 13 3 3 2 8" xfId="39871"/>
    <cellStyle name="Comma 13 3 3 2 9" xfId="39872"/>
    <cellStyle name="Comma 13 3 3 3" xfId="39873"/>
    <cellStyle name="Comma 13 3 3 3 2" xfId="39874"/>
    <cellStyle name="Comma 13 3 3 3 2 2" xfId="39875"/>
    <cellStyle name="Comma 13 3 3 3 2 3" xfId="39876"/>
    <cellStyle name="Comma 13 3 3 3 3" xfId="39877"/>
    <cellStyle name="Comma 13 3 3 3 3 2" xfId="39878"/>
    <cellStyle name="Comma 13 3 3 3 3 3" xfId="39879"/>
    <cellStyle name="Comma 13 3 3 3 4" xfId="39880"/>
    <cellStyle name="Comma 13 3 3 3 4 2" xfId="39881"/>
    <cellStyle name="Comma 13 3 3 3 5" xfId="39882"/>
    <cellStyle name="Comma 13 3 3 3 6" xfId="39883"/>
    <cellStyle name="Comma 13 3 3 4" xfId="39884"/>
    <cellStyle name="Comma 13 3 3 4 2" xfId="39885"/>
    <cellStyle name="Comma 13 3 3 4 2 2" xfId="39886"/>
    <cellStyle name="Comma 13 3 3 4 2 3" xfId="39887"/>
    <cellStyle name="Comma 13 3 3 4 3" xfId="39888"/>
    <cellStyle name="Comma 13 3 3 4 3 2" xfId="39889"/>
    <cellStyle name="Comma 13 3 3 4 3 3" xfId="39890"/>
    <cellStyle name="Comma 13 3 3 4 4" xfId="39891"/>
    <cellStyle name="Comma 13 3 3 4 4 2" xfId="39892"/>
    <cellStyle name="Comma 13 3 3 4 5" xfId="39893"/>
    <cellStyle name="Comma 13 3 3 4 6" xfId="39894"/>
    <cellStyle name="Comma 13 3 3 5" xfId="39895"/>
    <cellStyle name="Comma 13 3 3 5 2" xfId="39896"/>
    <cellStyle name="Comma 13 3 3 5 2 2" xfId="39897"/>
    <cellStyle name="Comma 13 3 3 5 2 3" xfId="39898"/>
    <cellStyle name="Comma 13 3 3 5 3" xfId="39899"/>
    <cellStyle name="Comma 13 3 3 5 3 2" xfId="39900"/>
    <cellStyle name="Comma 13 3 3 5 4" xfId="39901"/>
    <cellStyle name="Comma 13 3 3 5 5" xfId="39902"/>
    <cellStyle name="Comma 13 3 3 6" xfId="39903"/>
    <cellStyle name="Comma 13 3 3 6 2" xfId="39904"/>
    <cellStyle name="Comma 13 3 3 6 3" xfId="39905"/>
    <cellStyle name="Comma 13 3 3 7" xfId="39906"/>
    <cellStyle name="Comma 13 3 3 7 2" xfId="39907"/>
    <cellStyle name="Comma 13 3 3 7 3" xfId="39908"/>
    <cellStyle name="Comma 13 3 3 8" xfId="39909"/>
    <cellStyle name="Comma 13 3 3 8 2" xfId="39910"/>
    <cellStyle name="Comma 13 3 3 9" xfId="39911"/>
    <cellStyle name="Comma 13 3 4" xfId="39912"/>
    <cellStyle name="Comma 13 3 4 2" xfId="39913"/>
    <cellStyle name="Comma 13 3 4 2 2" xfId="39914"/>
    <cellStyle name="Comma 13 3 4 2 2 2" xfId="39915"/>
    <cellStyle name="Comma 13 3 4 2 2 3" xfId="39916"/>
    <cellStyle name="Comma 13 3 4 2 3" xfId="39917"/>
    <cellStyle name="Comma 13 3 4 2 3 2" xfId="39918"/>
    <cellStyle name="Comma 13 3 4 2 3 3" xfId="39919"/>
    <cellStyle name="Comma 13 3 4 2 4" xfId="39920"/>
    <cellStyle name="Comma 13 3 4 2 4 2" xfId="39921"/>
    <cellStyle name="Comma 13 3 4 2 5" xfId="39922"/>
    <cellStyle name="Comma 13 3 4 2 6" xfId="39923"/>
    <cellStyle name="Comma 13 3 4 3" xfId="39924"/>
    <cellStyle name="Comma 13 3 4 3 2" xfId="39925"/>
    <cellStyle name="Comma 13 3 4 3 2 2" xfId="39926"/>
    <cellStyle name="Comma 13 3 4 3 2 3" xfId="39927"/>
    <cellStyle name="Comma 13 3 4 3 3" xfId="39928"/>
    <cellStyle name="Comma 13 3 4 3 3 2" xfId="39929"/>
    <cellStyle name="Comma 13 3 4 3 3 3" xfId="39930"/>
    <cellStyle name="Comma 13 3 4 3 4" xfId="39931"/>
    <cellStyle name="Comma 13 3 4 3 4 2" xfId="39932"/>
    <cellStyle name="Comma 13 3 4 3 5" xfId="39933"/>
    <cellStyle name="Comma 13 3 4 3 6" xfId="39934"/>
    <cellStyle name="Comma 13 3 4 4" xfId="39935"/>
    <cellStyle name="Comma 13 3 4 4 2" xfId="39936"/>
    <cellStyle name="Comma 13 3 4 4 2 2" xfId="39937"/>
    <cellStyle name="Comma 13 3 4 4 2 3" xfId="39938"/>
    <cellStyle name="Comma 13 3 4 4 3" xfId="39939"/>
    <cellStyle name="Comma 13 3 4 4 3 2" xfId="39940"/>
    <cellStyle name="Comma 13 3 4 4 4" xfId="39941"/>
    <cellStyle name="Comma 13 3 4 4 5" xfId="39942"/>
    <cellStyle name="Comma 13 3 4 5" xfId="39943"/>
    <cellStyle name="Comma 13 3 4 5 2" xfId="39944"/>
    <cellStyle name="Comma 13 3 4 5 3" xfId="39945"/>
    <cellStyle name="Comma 13 3 4 6" xfId="39946"/>
    <cellStyle name="Comma 13 3 4 6 2" xfId="39947"/>
    <cellStyle name="Comma 13 3 4 6 3" xfId="39948"/>
    <cellStyle name="Comma 13 3 4 7" xfId="39949"/>
    <cellStyle name="Comma 13 3 4 7 2" xfId="39950"/>
    <cellStyle name="Comma 13 3 4 8" xfId="39951"/>
    <cellStyle name="Comma 13 3 4 9" xfId="39952"/>
    <cellStyle name="Comma 13 3 5" xfId="39953"/>
    <cellStyle name="Comma 13 3 5 2" xfId="39954"/>
    <cellStyle name="Comma 13 3 5 2 2" xfId="39955"/>
    <cellStyle name="Comma 13 3 5 2 2 2" xfId="39956"/>
    <cellStyle name="Comma 13 3 5 2 2 3" xfId="39957"/>
    <cellStyle name="Comma 13 3 5 2 3" xfId="39958"/>
    <cellStyle name="Comma 13 3 5 2 3 2" xfId="39959"/>
    <cellStyle name="Comma 13 3 5 2 3 3" xfId="39960"/>
    <cellStyle name="Comma 13 3 5 2 4" xfId="39961"/>
    <cellStyle name="Comma 13 3 5 2 4 2" xfId="39962"/>
    <cellStyle name="Comma 13 3 5 2 5" xfId="39963"/>
    <cellStyle name="Comma 13 3 5 2 6" xfId="39964"/>
    <cellStyle name="Comma 13 3 5 3" xfId="39965"/>
    <cellStyle name="Comma 13 3 5 3 2" xfId="39966"/>
    <cellStyle name="Comma 13 3 5 3 2 2" xfId="39967"/>
    <cellStyle name="Comma 13 3 5 3 2 3" xfId="39968"/>
    <cellStyle name="Comma 13 3 5 3 3" xfId="39969"/>
    <cellStyle name="Comma 13 3 5 3 3 2" xfId="39970"/>
    <cellStyle name="Comma 13 3 5 3 3 3" xfId="39971"/>
    <cellStyle name="Comma 13 3 5 3 4" xfId="39972"/>
    <cellStyle name="Comma 13 3 5 3 4 2" xfId="39973"/>
    <cellStyle name="Comma 13 3 5 3 5" xfId="39974"/>
    <cellStyle name="Comma 13 3 5 3 6" xfId="39975"/>
    <cellStyle name="Comma 13 3 5 4" xfId="39976"/>
    <cellStyle name="Comma 13 3 5 4 2" xfId="39977"/>
    <cellStyle name="Comma 13 3 5 4 2 2" xfId="39978"/>
    <cellStyle name="Comma 13 3 5 4 2 3" xfId="39979"/>
    <cellStyle name="Comma 13 3 5 4 3" xfId="39980"/>
    <cellStyle name="Comma 13 3 5 4 3 2" xfId="39981"/>
    <cellStyle name="Comma 13 3 5 4 4" xfId="39982"/>
    <cellStyle name="Comma 13 3 5 4 5" xfId="39983"/>
    <cellStyle name="Comma 13 3 5 5" xfId="39984"/>
    <cellStyle name="Comma 13 3 5 5 2" xfId="39985"/>
    <cellStyle name="Comma 13 3 5 5 3" xfId="39986"/>
    <cellStyle name="Comma 13 3 5 6" xfId="39987"/>
    <cellStyle name="Comma 13 3 5 6 2" xfId="39988"/>
    <cellStyle name="Comma 13 3 5 6 3" xfId="39989"/>
    <cellStyle name="Comma 13 3 5 7" xfId="39990"/>
    <cellStyle name="Comma 13 3 5 7 2" xfId="39991"/>
    <cellStyle name="Comma 13 3 5 8" xfId="39992"/>
    <cellStyle name="Comma 13 3 5 9" xfId="39993"/>
    <cellStyle name="Comma 13 3 6" xfId="39994"/>
    <cellStyle name="Comma 13 3 6 2" xfId="39995"/>
    <cellStyle name="Comma 13 3 6 2 2" xfId="39996"/>
    <cellStyle name="Comma 13 3 6 2 3" xfId="39997"/>
    <cellStyle name="Comma 13 3 6 3" xfId="39998"/>
    <cellStyle name="Comma 13 3 6 3 2" xfId="39999"/>
    <cellStyle name="Comma 13 3 6 3 3" xfId="40000"/>
    <cellStyle name="Comma 13 3 6 4" xfId="40001"/>
    <cellStyle name="Comma 13 3 6 4 2" xfId="40002"/>
    <cellStyle name="Comma 13 3 6 5" xfId="40003"/>
    <cellStyle name="Comma 13 3 6 6" xfId="40004"/>
    <cellStyle name="Comma 13 3 7" xfId="40005"/>
    <cellStyle name="Comma 13 3 7 2" xfId="40006"/>
    <cellStyle name="Comma 13 3 7 2 2" xfId="40007"/>
    <cellStyle name="Comma 13 3 7 2 3" xfId="40008"/>
    <cellStyle name="Comma 13 3 7 3" xfId="40009"/>
    <cellStyle name="Comma 13 3 7 3 2" xfId="40010"/>
    <cellStyle name="Comma 13 3 7 3 3" xfId="40011"/>
    <cellStyle name="Comma 13 3 7 4" xfId="40012"/>
    <cellStyle name="Comma 13 3 7 4 2" xfId="40013"/>
    <cellStyle name="Comma 13 3 7 5" xfId="40014"/>
    <cellStyle name="Comma 13 3 7 6" xfId="40015"/>
    <cellStyle name="Comma 13 3 8" xfId="40016"/>
    <cellStyle name="Comma 13 3 8 2" xfId="40017"/>
    <cellStyle name="Comma 13 3 8 2 2" xfId="40018"/>
    <cellStyle name="Comma 13 3 8 2 3" xfId="40019"/>
    <cellStyle name="Comma 13 3 8 3" xfId="40020"/>
    <cellStyle name="Comma 13 3 8 3 2" xfId="40021"/>
    <cellStyle name="Comma 13 3 8 4" xfId="40022"/>
    <cellStyle name="Comma 13 3 8 5" xfId="40023"/>
    <cellStyle name="Comma 13 3 9" xfId="40024"/>
    <cellStyle name="Comma 13 3 9 2" xfId="40025"/>
    <cellStyle name="Comma 13 3 9 3" xfId="40026"/>
    <cellStyle name="Comma 13 4" xfId="4483"/>
    <cellStyle name="Comma 13 4 10" xfId="40027"/>
    <cellStyle name="Comma 13 4 10 2" xfId="40028"/>
    <cellStyle name="Comma 13 4 11" xfId="40029"/>
    <cellStyle name="Comma 13 4 12" xfId="40030"/>
    <cellStyle name="Comma 13 4 2" xfId="40031"/>
    <cellStyle name="Comma 13 4 2 10" xfId="40032"/>
    <cellStyle name="Comma 13 4 2 2" xfId="40033"/>
    <cellStyle name="Comma 13 4 2 2 2" xfId="40034"/>
    <cellStyle name="Comma 13 4 2 2 2 2" xfId="40035"/>
    <cellStyle name="Comma 13 4 2 2 2 2 2" xfId="40036"/>
    <cellStyle name="Comma 13 4 2 2 2 2 3" xfId="40037"/>
    <cellStyle name="Comma 13 4 2 2 2 3" xfId="40038"/>
    <cellStyle name="Comma 13 4 2 2 2 3 2" xfId="40039"/>
    <cellStyle name="Comma 13 4 2 2 2 3 3" xfId="40040"/>
    <cellStyle name="Comma 13 4 2 2 2 4" xfId="40041"/>
    <cellStyle name="Comma 13 4 2 2 2 4 2" xfId="40042"/>
    <cellStyle name="Comma 13 4 2 2 2 5" xfId="40043"/>
    <cellStyle name="Comma 13 4 2 2 2 6" xfId="40044"/>
    <cellStyle name="Comma 13 4 2 2 3" xfId="40045"/>
    <cellStyle name="Comma 13 4 2 2 3 2" xfId="40046"/>
    <cellStyle name="Comma 13 4 2 2 3 2 2" xfId="40047"/>
    <cellStyle name="Comma 13 4 2 2 3 2 3" xfId="40048"/>
    <cellStyle name="Comma 13 4 2 2 3 3" xfId="40049"/>
    <cellStyle name="Comma 13 4 2 2 3 3 2" xfId="40050"/>
    <cellStyle name="Comma 13 4 2 2 3 3 3" xfId="40051"/>
    <cellStyle name="Comma 13 4 2 2 3 4" xfId="40052"/>
    <cellStyle name="Comma 13 4 2 2 3 4 2" xfId="40053"/>
    <cellStyle name="Comma 13 4 2 2 3 5" xfId="40054"/>
    <cellStyle name="Comma 13 4 2 2 3 6" xfId="40055"/>
    <cellStyle name="Comma 13 4 2 2 4" xfId="40056"/>
    <cellStyle name="Comma 13 4 2 2 4 2" xfId="40057"/>
    <cellStyle name="Comma 13 4 2 2 4 2 2" xfId="40058"/>
    <cellStyle name="Comma 13 4 2 2 4 2 3" xfId="40059"/>
    <cellStyle name="Comma 13 4 2 2 4 3" xfId="40060"/>
    <cellStyle name="Comma 13 4 2 2 4 3 2" xfId="40061"/>
    <cellStyle name="Comma 13 4 2 2 4 4" xfId="40062"/>
    <cellStyle name="Comma 13 4 2 2 4 5" xfId="40063"/>
    <cellStyle name="Comma 13 4 2 2 5" xfId="40064"/>
    <cellStyle name="Comma 13 4 2 2 5 2" xfId="40065"/>
    <cellStyle name="Comma 13 4 2 2 5 3" xfId="40066"/>
    <cellStyle name="Comma 13 4 2 2 6" xfId="40067"/>
    <cellStyle name="Comma 13 4 2 2 6 2" xfId="40068"/>
    <cellStyle name="Comma 13 4 2 2 6 3" xfId="40069"/>
    <cellStyle name="Comma 13 4 2 2 7" xfId="40070"/>
    <cellStyle name="Comma 13 4 2 2 7 2" xfId="40071"/>
    <cellStyle name="Comma 13 4 2 2 8" xfId="40072"/>
    <cellStyle name="Comma 13 4 2 2 9" xfId="40073"/>
    <cellStyle name="Comma 13 4 2 3" xfId="40074"/>
    <cellStyle name="Comma 13 4 2 3 2" xfId="40075"/>
    <cellStyle name="Comma 13 4 2 3 2 2" xfId="40076"/>
    <cellStyle name="Comma 13 4 2 3 2 3" xfId="40077"/>
    <cellStyle name="Comma 13 4 2 3 3" xfId="40078"/>
    <cellStyle name="Comma 13 4 2 3 3 2" xfId="40079"/>
    <cellStyle name="Comma 13 4 2 3 3 3" xfId="40080"/>
    <cellStyle name="Comma 13 4 2 3 4" xfId="40081"/>
    <cellStyle name="Comma 13 4 2 3 4 2" xfId="40082"/>
    <cellStyle name="Comma 13 4 2 3 5" xfId="40083"/>
    <cellStyle name="Comma 13 4 2 3 6" xfId="40084"/>
    <cellStyle name="Comma 13 4 2 4" xfId="40085"/>
    <cellStyle name="Comma 13 4 2 4 2" xfId="40086"/>
    <cellStyle name="Comma 13 4 2 4 2 2" xfId="40087"/>
    <cellStyle name="Comma 13 4 2 4 2 3" xfId="40088"/>
    <cellStyle name="Comma 13 4 2 4 3" xfId="40089"/>
    <cellStyle name="Comma 13 4 2 4 3 2" xfId="40090"/>
    <cellStyle name="Comma 13 4 2 4 3 3" xfId="40091"/>
    <cellStyle name="Comma 13 4 2 4 4" xfId="40092"/>
    <cellStyle name="Comma 13 4 2 4 4 2" xfId="40093"/>
    <cellStyle name="Comma 13 4 2 4 5" xfId="40094"/>
    <cellStyle name="Comma 13 4 2 4 6" xfId="40095"/>
    <cellStyle name="Comma 13 4 2 5" xfId="40096"/>
    <cellStyle name="Comma 13 4 2 5 2" xfId="40097"/>
    <cellStyle name="Comma 13 4 2 5 2 2" xfId="40098"/>
    <cellStyle name="Comma 13 4 2 5 2 3" xfId="40099"/>
    <cellStyle name="Comma 13 4 2 5 3" xfId="40100"/>
    <cellStyle name="Comma 13 4 2 5 3 2" xfId="40101"/>
    <cellStyle name="Comma 13 4 2 5 4" xfId="40102"/>
    <cellStyle name="Comma 13 4 2 5 5" xfId="40103"/>
    <cellStyle name="Comma 13 4 2 6" xfId="40104"/>
    <cellStyle name="Comma 13 4 2 6 2" xfId="40105"/>
    <cellStyle name="Comma 13 4 2 6 3" xfId="40106"/>
    <cellStyle name="Comma 13 4 2 7" xfId="40107"/>
    <cellStyle name="Comma 13 4 2 7 2" xfId="40108"/>
    <cellStyle name="Comma 13 4 2 7 3" xfId="40109"/>
    <cellStyle name="Comma 13 4 2 8" xfId="40110"/>
    <cellStyle name="Comma 13 4 2 8 2" xfId="40111"/>
    <cellStyle name="Comma 13 4 2 9" xfId="40112"/>
    <cellStyle name="Comma 13 4 3" xfId="40113"/>
    <cellStyle name="Comma 13 4 3 2" xfId="40114"/>
    <cellStyle name="Comma 13 4 3 2 2" xfId="40115"/>
    <cellStyle name="Comma 13 4 3 2 2 2" xfId="40116"/>
    <cellStyle name="Comma 13 4 3 2 2 3" xfId="40117"/>
    <cellStyle name="Comma 13 4 3 2 3" xfId="40118"/>
    <cellStyle name="Comma 13 4 3 2 3 2" xfId="40119"/>
    <cellStyle name="Comma 13 4 3 2 3 3" xfId="40120"/>
    <cellStyle name="Comma 13 4 3 2 4" xfId="40121"/>
    <cellStyle name="Comma 13 4 3 2 4 2" xfId="40122"/>
    <cellStyle name="Comma 13 4 3 2 5" xfId="40123"/>
    <cellStyle name="Comma 13 4 3 2 6" xfId="40124"/>
    <cellStyle name="Comma 13 4 3 3" xfId="40125"/>
    <cellStyle name="Comma 13 4 3 3 2" xfId="40126"/>
    <cellStyle name="Comma 13 4 3 3 2 2" xfId="40127"/>
    <cellStyle name="Comma 13 4 3 3 2 3" xfId="40128"/>
    <cellStyle name="Comma 13 4 3 3 3" xfId="40129"/>
    <cellStyle name="Comma 13 4 3 3 3 2" xfId="40130"/>
    <cellStyle name="Comma 13 4 3 3 3 3" xfId="40131"/>
    <cellStyle name="Comma 13 4 3 3 4" xfId="40132"/>
    <cellStyle name="Comma 13 4 3 3 4 2" xfId="40133"/>
    <cellStyle name="Comma 13 4 3 3 5" xfId="40134"/>
    <cellStyle name="Comma 13 4 3 3 6" xfId="40135"/>
    <cellStyle name="Comma 13 4 3 4" xfId="40136"/>
    <cellStyle name="Comma 13 4 3 4 2" xfId="40137"/>
    <cellStyle name="Comma 13 4 3 4 2 2" xfId="40138"/>
    <cellStyle name="Comma 13 4 3 4 2 3" xfId="40139"/>
    <cellStyle name="Comma 13 4 3 4 3" xfId="40140"/>
    <cellStyle name="Comma 13 4 3 4 3 2" xfId="40141"/>
    <cellStyle name="Comma 13 4 3 4 4" xfId="40142"/>
    <cellStyle name="Comma 13 4 3 4 5" xfId="40143"/>
    <cellStyle name="Comma 13 4 3 5" xfId="40144"/>
    <cellStyle name="Comma 13 4 3 5 2" xfId="40145"/>
    <cellStyle name="Comma 13 4 3 5 3" xfId="40146"/>
    <cellStyle name="Comma 13 4 3 6" xfId="40147"/>
    <cellStyle name="Comma 13 4 3 6 2" xfId="40148"/>
    <cellStyle name="Comma 13 4 3 6 3" xfId="40149"/>
    <cellStyle name="Comma 13 4 3 7" xfId="40150"/>
    <cellStyle name="Comma 13 4 3 7 2" xfId="40151"/>
    <cellStyle name="Comma 13 4 3 8" xfId="40152"/>
    <cellStyle name="Comma 13 4 3 9" xfId="40153"/>
    <cellStyle name="Comma 13 4 4" xfId="40154"/>
    <cellStyle name="Comma 13 4 4 2" xfId="40155"/>
    <cellStyle name="Comma 13 4 4 2 2" xfId="40156"/>
    <cellStyle name="Comma 13 4 4 2 2 2" xfId="40157"/>
    <cellStyle name="Comma 13 4 4 2 2 3" xfId="40158"/>
    <cellStyle name="Comma 13 4 4 2 3" xfId="40159"/>
    <cellStyle name="Comma 13 4 4 2 3 2" xfId="40160"/>
    <cellStyle name="Comma 13 4 4 2 3 3" xfId="40161"/>
    <cellStyle name="Comma 13 4 4 2 4" xfId="40162"/>
    <cellStyle name="Comma 13 4 4 2 4 2" xfId="40163"/>
    <cellStyle name="Comma 13 4 4 2 5" xfId="40164"/>
    <cellStyle name="Comma 13 4 4 2 6" xfId="40165"/>
    <cellStyle name="Comma 13 4 4 3" xfId="40166"/>
    <cellStyle name="Comma 13 4 4 3 2" xfId="40167"/>
    <cellStyle name="Comma 13 4 4 3 2 2" xfId="40168"/>
    <cellStyle name="Comma 13 4 4 3 2 3" xfId="40169"/>
    <cellStyle name="Comma 13 4 4 3 3" xfId="40170"/>
    <cellStyle name="Comma 13 4 4 3 3 2" xfId="40171"/>
    <cellStyle name="Comma 13 4 4 3 3 3" xfId="40172"/>
    <cellStyle name="Comma 13 4 4 3 4" xfId="40173"/>
    <cellStyle name="Comma 13 4 4 3 4 2" xfId="40174"/>
    <cellStyle name="Comma 13 4 4 3 5" xfId="40175"/>
    <cellStyle name="Comma 13 4 4 3 6" xfId="40176"/>
    <cellStyle name="Comma 13 4 4 4" xfId="40177"/>
    <cellStyle name="Comma 13 4 4 4 2" xfId="40178"/>
    <cellStyle name="Comma 13 4 4 4 2 2" xfId="40179"/>
    <cellStyle name="Comma 13 4 4 4 2 3" xfId="40180"/>
    <cellStyle name="Comma 13 4 4 4 3" xfId="40181"/>
    <cellStyle name="Comma 13 4 4 4 3 2" xfId="40182"/>
    <cellStyle name="Comma 13 4 4 4 4" xfId="40183"/>
    <cellStyle name="Comma 13 4 4 4 5" xfId="40184"/>
    <cellStyle name="Comma 13 4 4 5" xfId="40185"/>
    <cellStyle name="Comma 13 4 4 5 2" xfId="40186"/>
    <cellStyle name="Comma 13 4 4 5 3" xfId="40187"/>
    <cellStyle name="Comma 13 4 4 6" xfId="40188"/>
    <cellStyle name="Comma 13 4 4 6 2" xfId="40189"/>
    <cellStyle name="Comma 13 4 4 6 3" xfId="40190"/>
    <cellStyle name="Comma 13 4 4 7" xfId="40191"/>
    <cellStyle name="Comma 13 4 4 7 2" xfId="40192"/>
    <cellStyle name="Comma 13 4 4 8" xfId="40193"/>
    <cellStyle name="Comma 13 4 4 9" xfId="40194"/>
    <cellStyle name="Comma 13 4 5" xfId="40195"/>
    <cellStyle name="Comma 13 4 5 2" xfId="40196"/>
    <cellStyle name="Comma 13 4 5 2 2" xfId="40197"/>
    <cellStyle name="Comma 13 4 5 2 3" xfId="40198"/>
    <cellStyle name="Comma 13 4 5 3" xfId="40199"/>
    <cellStyle name="Comma 13 4 5 3 2" xfId="40200"/>
    <cellStyle name="Comma 13 4 5 3 3" xfId="40201"/>
    <cellStyle name="Comma 13 4 5 4" xfId="40202"/>
    <cellStyle name="Comma 13 4 5 4 2" xfId="40203"/>
    <cellStyle name="Comma 13 4 5 5" xfId="40204"/>
    <cellStyle name="Comma 13 4 5 6" xfId="40205"/>
    <cellStyle name="Comma 13 4 6" xfId="40206"/>
    <cellStyle name="Comma 13 4 6 2" xfId="40207"/>
    <cellStyle name="Comma 13 4 6 2 2" xfId="40208"/>
    <cellStyle name="Comma 13 4 6 2 3" xfId="40209"/>
    <cellStyle name="Comma 13 4 6 3" xfId="40210"/>
    <cellStyle name="Comma 13 4 6 3 2" xfId="40211"/>
    <cellStyle name="Comma 13 4 6 3 3" xfId="40212"/>
    <cellStyle name="Comma 13 4 6 4" xfId="40213"/>
    <cellStyle name="Comma 13 4 6 4 2" xfId="40214"/>
    <cellStyle name="Comma 13 4 6 5" xfId="40215"/>
    <cellStyle name="Comma 13 4 6 6" xfId="40216"/>
    <cellStyle name="Comma 13 4 7" xfId="40217"/>
    <cellStyle name="Comma 13 4 7 2" xfId="40218"/>
    <cellStyle name="Comma 13 4 7 2 2" xfId="40219"/>
    <cellStyle name="Comma 13 4 7 2 3" xfId="40220"/>
    <cellStyle name="Comma 13 4 7 3" xfId="40221"/>
    <cellStyle name="Comma 13 4 7 3 2" xfId="40222"/>
    <cellStyle name="Comma 13 4 7 4" xfId="40223"/>
    <cellStyle name="Comma 13 4 7 5" xfId="40224"/>
    <cellStyle name="Comma 13 4 8" xfId="40225"/>
    <cellStyle name="Comma 13 4 8 2" xfId="40226"/>
    <cellStyle name="Comma 13 4 8 3" xfId="40227"/>
    <cellStyle name="Comma 13 4 9" xfId="40228"/>
    <cellStyle name="Comma 13 4 9 2" xfId="40229"/>
    <cellStyle name="Comma 13 4 9 3" xfId="40230"/>
    <cellStyle name="Comma 13 5" xfId="4484"/>
    <cellStyle name="Comma 13 5 10" xfId="40231"/>
    <cellStyle name="Comma 13 5 2" xfId="40232"/>
    <cellStyle name="Comma 13 5 2 2" xfId="40233"/>
    <cellStyle name="Comma 13 5 2 2 2" xfId="40234"/>
    <cellStyle name="Comma 13 5 2 2 2 2" xfId="40235"/>
    <cellStyle name="Comma 13 5 2 2 2 3" xfId="40236"/>
    <cellStyle name="Comma 13 5 2 2 3" xfId="40237"/>
    <cellStyle name="Comma 13 5 2 2 3 2" xfId="40238"/>
    <cellStyle name="Comma 13 5 2 2 3 3" xfId="40239"/>
    <cellStyle name="Comma 13 5 2 2 4" xfId="40240"/>
    <cellStyle name="Comma 13 5 2 2 4 2" xfId="40241"/>
    <cellStyle name="Comma 13 5 2 2 5" xfId="40242"/>
    <cellStyle name="Comma 13 5 2 2 6" xfId="40243"/>
    <cellStyle name="Comma 13 5 2 3" xfId="40244"/>
    <cellStyle name="Comma 13 5 2 3 2" xfId="40245"/>
    <cellStyle name="Comma 13 5 2 3 2 2" xfId="40246"/>
    <cellStyle name="Comma 13 5 2 3 2 3" xfId="40247"/>
    <cellStyle name="Comma 13 5 2 3 3" xfId="40248"/>
    <cellStyle name="Comma 13 5 2 3 3 2" xfId="40249"/>
    <cellStyle name="Comma 13 5 2 3 3 3" xfId="40250"/>
    <cellStyle name="Comma 13 5 2 3 4" xfId="40251"/>
    <cellStyle name="Comma 13 5 2 3 4 2" xfId="40252"/>
    <cellStyle name="Comma 13 5 2 3 5" xfId="40253"/>
    <cellStyle name="Comma 13 5 2 3 6" xfId="40254"/>
    <cellStyle name="Comma 13 5 2 4" xfId="40255"/>
    <cellStyle name="Comma 13 5 2 4 2" xfId="40256"/>
    <cellStyle name="Comma 13 5 2 4 2 2" xfId="40257"/>
    <cellStyle name="Comma 13 5 2 4 2 3" xfId="40258"/>
    <cellStyle name="Comma 13 5 2 4 3" xfId="40259"/>
    <cellStyle name="Comma 13 5 2 4 3 2" xfId="40260"/>
    <cellStyle name="Comma 13 5 2 4 4" xfId="40261"/>
    <cellStyle name="Comma 13 5 2 4 5" xfId="40262"/>
    <cellStyle name="Comma 13 5 2 5" xfId="40263"/>
    <cellStyle name="Comma 13 5 2 5 2" xfId="40264"/>
    <cellStyle name="Comma 13 5 2 5 3" xfId="40265"/>
    <cellStyle name="Comma 13 5 2 6" xfId="40266"/>
    <cellStyle name="Comma 13 5 2 6 2" xfId="40267"/>
    <cellStyle name="Comma 13 5 2 6 3" xfId="40268"/>
    <cellStyle name="Comma 13 5 2 7" xfId="40269"/>
    <cellStyle name="Comma 13 5 2 7 2" xfId="40270"/>
    <cellStyle name="Comma 13 5 2 8" xfId="40271"/>
    <cellStyle name="Comma 13 5 2 9" xfId="40272"/>
    <cellStyle name="Comma 13 5 3" xfId="40273"/>
    <cellStyle name="Comma 13 5 3 2" xfId="40274"/>
    <cellStyle name="Comma 13 5 3 2 2" xfId="40275"/>
    <cellStyle name="Comma 13 5 3 2 3" xfId="40276"/>
    <cellStyle name="Comma 13 5 3 3" xfId="40277"/>
    <cellStyle name="Comma 13 5 3 3 2" xfId="40278"/>
    <cellStyle name="Comma 13 5 3 3 3" xfId="40279"/>
    <cellStyle name="Comma 13 5 3 4" xfId="40280"/>
    <cellStyle name="Comma 13 5 3 4 2" xfId="40281"/>
    <cellStyle name="Comma 13 5 3 5" xfId="40282"/>
    <cellStyle name="Comma 13 5 3 6" xfId="40283"/>
    <cellStyle name="Comma 13 5 4" xfId="40284"/>
    <cellStyle name="Comma 13 5 4 2" xfId="40285"/>
    <cellStyle name="Comma 13 5 4 2 2" xfId="40286"/>
    <cellStyle name="Comma 13 5 4 2 3" xfId="40287"/>
    <cellStyle name="Comma 13 5 4 3" xfId="40288"/>
    <cellStyle name="Comma 13 5 4 3 2" xfId="40289"/>
    <cellStyle name="Comma 13 5 4 3 3" xfId="40290"/>
    <cellStyle name="Comma 13 5 4 4" xfId="40291"/>
    <cellStyle name="Comma 13 5 4 4 2" xfId="40292"/>
    <cellStyle name="Comma 13 5 4 5" xfId="40293"/>
    <cellStyle name="Comma 13 5 4 6" xfId="40294"/>
    <cellStyle name="Comma 13 5 5" xfId="40295"/>
    <cellStyle name="Comma 13 5 5 2" xfId="40296"/>
    <cellStyle name="Comma 13 5 5 2 2" xfId="40297"/>
    <cellStyle name="Comma 13 5 5 2 3" xfId="40298"/>
    <cellStyle name="Comma 13 5 5 3" xfId="40299"/>
    <cellStyle name="Comma 13 5 5 3 2" xfId="40300"/>
    <cellStyle name="Comma 13 5 5 4" xfId="40301"/>
    <cellStyle name="Comma 13 5 5 5" xfId="40302"/>
    <cellStyle name="Comma 13 5 6" xfId="40303"/>
    <cellStyle name="Comma 13 5 6 2" xfId="40304"/>
    <cellStyle name="Comma 13 5 6 3" xfId="40305"/>
    <cellStyle name="Comma 13 5 7" xfId="40306"/>
    <cellStyle name="Comma 13 5 7 2" xfId="40307"/>
    <cellStyle name="Comma 13 5 7 3" xfId="40308"/>
    <cellStyle name="Comma 13 5 8" xfId="40309"/>
    <cellStyle name="Comma 13 5 8 2" xfId="40310"/>
    <cellStyle name="Comma 13 5 9" xfId="40311"/>
    <cellStyle name="Comma 13 6" xfId="4485"/>
    <cellStyle name="Comma 13 6 2" xfId="40312"/>
    <cellStyle name="Comma 13 6 2 2" xfId="40313"/>
    <cellStyle name="Comma 13 6 2 2 2" xfId="40314"/>
    <cellStyle name="Comma 13 6 2 2 3" xfId="40315"/>
    <cellStyle name="Comma 13 6 2 3" xfId="40316"/>
    <cellStyle name="Comma 13 6 2 3 2" xfId="40317"/>
    <cellStyle name="Comma 13 6 2 3 3" xfId="40318"/>
    <cellStyle name="Comma 13 6 2 4" xfId="40319"/>
    <cellStyle name="Comma 13 6 2 4 2" xfId="40320"/>
    <cellStyle name="Comma 13 6 2 5" xfId="40321"/>
    <cellStyle name="Comma 13 6 2 6" xfId="40322"/>
    <cellStyle name="Comma 13 6 3" xfId="40323"/>
    <cellStyle name="Comma 13 6 3 2" xfId="40324"/>
    <cellStyle name="Comma 13 6 3 2 2" xfId="40325"/>
    <cellStyle name="Comma 13 6 3 2 3" xfId="40326"/>
    <cellStyle name="Comma 13 6 3 3" xfId="40327"/>
    <cellStyle name="Comma 13 6 3 3 2" xfId="40328"/>
    <cellStyle name="Comma 13 6 3 3 3" xfId="40329"/>
    <cellStyle name="Comma 13 6 3 4" xfId="40330"/>
    <cellStyle name="Comma 13 6 3 4 2" xfId="40331"/>
    <cellStyle name="Comma 13 6 3 5" xfId="40332"/>
    <cellStyle name="Comma 13 6 3 6" xfId="40333"/>
    <cellStyle name="Comma 13 6 4" xfId="40334"/>
    <cellStyle name="Comma 13 6 4 2" xfId="40335"/>
    <cellStyle name="Comma 13 6 4 2 2" xfId="40336"/>
    <cellStyle name="Comma 13 6 4 2 3" xfId="40337"/>
    <cellStyle name="Comma 13 6 4 3" xfId="40338"/>
    <cellStyle name="Comma 13 6 4 3 2" xfId="40339"/>
    <cellStyle name="Comma 13 6 4 4" xfId="40340"/>
    <cellStyle name="Comma 13 6 4 5" xfId="40341"/>
    <cellStyle name="Comma 13 6 5" xfId="40342"/>
    <cellStyle name="Comma 13 6 5 2" xfId="40343"/>
    <cellStyle name="Comma 13 6 5 3" xfId="40344"/>
    <cellStyle name="Comma 13 6 6" xfId="40345"/>
    <cellStyle name="Comma 13 6 6 2" xfId="40346"/>
    <cellStyle name="Comma 13 6 6 3" xfId="40347"/>
    <cellStyle name="Comma 13 6 7" xfId="40348"/>
    <cellStyle name="Comma 13 6 7 2" xfId="40349"/>
    <cellStyle name="Comma 13 6 8" xfId="40350"/>
    <cellStyle name="Comma 13 6 9" xfId="40351"/>
    <cellStyle name="Comma 13 7" xfId="40352"/>
    <cellStyle name="Comma 13 7 2" xfId="40353"/>
    <cellStyle name="Comma 13 7 2 2" xfId="40354"/>
    <cellStyle name="Comma 13 7 2 2 2" xfId="40355"/>
    <cellStyle name="Comma 13 7 2 2 3" xfId="40356"/>
    <cellStyle name="Comma 13 7 2 3" xfId="40357"/>
    <cellStyle name="Comma 13 7 2 3 2" xfId="40358"/>
    <cellStyle name="Comma 13 7 2 3 3" xfId="40359"/>
    <cellStyle name="Comma 13 7 2 4" xfId="40360"/>
    <cellStyle name="Comma 13 7 2 4 2" xfId="40361"/>
    <cellStyle name="Comma 13 7 2 5" xfId="40362"/>
    <cellStyle name="Comma 13 7 2 6" xfId="40363"/>
    <cellStyle name="Comma 13 7 3" xfId="40364"/>
    <cellStyle name="Comma 13 7 3 2" xfId="40365"/>
    <cellStyle name="Comma 13 7 3 2 2" xfId="40366"/>
    <cellStyle name="Comma 13 7 3 2 3" xfId="40367"/>
    <cellStyle name="Comma 13 7 3 3" xfId="40368"/>
    <cellStyle name="Comma 13 7 3 3 2" xfId="40369"/>
    <cellStyle name="Comma 13 7 3 3 3" xfId="40370"/>
    <cellStyle name="Comma 13 7 3 4" xfId="40371"/>
    <cellStyle name="Comma 13 7 3 4 2" xfId="40372"/>
    <cellStyle name="Comma 13 7 3 5" xfId="40373"/>
    <cellStyle name="Comma 13 7 3 6" xfId="40374"/>
    <cellStyle name="Comma 13 7 4" xfId="40375"/>
    <cellStyle name="Comma 13 7 4 2" xfId="40376"/>
    <cellStyle name="Comma 13 7 4 2 2" xfId="40377"/>
    <cellStyle name="Comma 13 7 4 2 3" xfId="40378"/>
    <cellStyle name="Comma 13 7 4 3" xfId="40379"/>
    <cellStyle name="Comma 13 7 4 3 2" xfId="40380"/>
    <cellStyle name="Comma 13 7 4 4" xfId="40381"/>
    <cellStyle name="Comma 13 7 4 5" xfId="40382"/>
    <cellStyle name="Comma 13 7 5" xfId="40383"/>
    <cellStyle name="Comma 13 7 5 2" xfId="40384"/>
    <cellStyle name="Comma 13 7 5 3" xfId="40385"/>
    <cellStyle name="Comma 13 7 6" xfId="40386"/>
    <cellStyle name="Comma 13 7 6 2" xfId="40387"/>
    <cellStyle name="Comma 13 7 6 3" xfId="40388"/>
    <cellStyle name="Comma 13 7 7" xfId="40389"/>
    <cellStyle name="Comma 13 7 7 2" xfId="40390"/>
    <cellStyle name="Comma 13 7 8" xfId="40391"/>
    <cellStyle name="Comma 13 7 9" xfId="40392"/>
    <cellStyle name="Comma 13 8" xfId="40393"/>
    <cellStyle name="Comma 13 8 2" xfId="40394"/>
    <cellStyle name="Comma 13 8 2 2" xfId="40395"/>
    <cellStyle name="Comma 13 8 2 3" xfId="40396"/>
    <cellStyle name="Comma 13 8 3" xfId="40397"/>
    <cellStyle name="Comma 13 8 3 2" xfId="40398"/>
    <cellStyle name="Comma 13 8 3 3" xfId="40399"/>
    <cellStyle name="Comma 13 8 4" xfId="40400"/>
    <cellStyle name="Comma 13 8 4 2" xfId="40401"/>
    <cellStyle name="Comma 13 8 5" xfId="40402"/>
    <cellStyle name="Comma 13 8 6" xfId="40403"/>
    <cellStyle name="Comma 13 9" xfId="40404"/>
    <cellStyle name="Comma 13 9 2" xfId="40405"/>
    <cellStyle name="Comma 13 9 2 2" xfId="40406"/>
    <cellStyle name="Comma 13 9 2 3" xfId="40407"/>
    <cellStyle name="Comma 13 9 3" xfId="40408"/>
    <cellStyle name="Comma 13 9 3 2" xfId="40409"/>
    <cellStyle name="Comma 13 9 3 3" xfId="40410"/>
    <cellStyle name="Comma 13 9 4" xfId="40411"/>
    <cellStyle name="Comma 13 9 4 2" xfId="40412"/>
    <cellStyle name="Comma 13 9 5" xfId="40413"/>
    <cellStyle name="Comma 13 9 6" xfId="40414"/>
    <cellStyle name="Comma 14" xfId="4486"/>
    <cellStyle name="Comma 14 10" xfId="40415"/>
    <cellStyle name="Comma 14 10 2" xfId="40416"/>
    <cellStyle name="Comma 14 10 2 2" xfId="40417"/>
    <cellStyle name="Comma 14 10 2 3" xfId="40418"/>
    <cellStyle name="Comma 14 10 3" xfId="40419"/>
    <cellStyle name="Comma 14 10 3 2" xfId="40420"/>
    <cellStyle name="Comma 14 10 4" xfId="40421"/>
    <cellStyle name="Comma 14 10 5" xfId="40422"/>
    <cellStyle name="Comma 14 11" xfId="40423"/>
    <cellStyle name="Comma 14 11 2" xfId="40424"/>
    <cellStyle name="Comma 14 11 3" xfId="40425"/>
    <cellStyle name="Comma 14 12" xfId="40426"/>
    <cellStyle name="Comma 14 12 2" xfId="40427"/>
    <cellStyle name="Comma 14 12 3" xfId="40428"/>
    <cellStyle name="Comma 14 13" xfId="40429"/>
    <cellStyle name="Comma 14 13 2" xfId="40430"/>
    <cellStyle name="Comma 14 14" xfId="40431"/>
    <cellStyle name="Comma 14 15" xfId="40432"/>
    <cellStyle name="Comma 14 16" xfId="40433"/>
    <cellStyle name="Comma 14 2" xfId="4487"/>
    <cellStyle name="Comma 14 2 10" xfId="40434"/>
    <cellStyle name="Comma 14 2 10 2" xfId="40435"/>
    <cellStyle name="Comma 14 2 10 3" xfId="40436"/>
    <cellStyle name="Comma 14 2 11" xfId="40437"/>
    <cellStyle name="Comma 14 2 11 2" xfId="40438"/>
    <cellStyle name="Comma 14 2 11 3" xfId="40439"/>
    <cellStyle name="Comma 14 2 12" xfId="40440"/>
    <cellStyle name="Comma 14 2 12 2" xfId="40441"/>
    <cellStyle name="Comma 14 2 13" xfId="40442"/>
    <cellStyle name="Comma 14 2 14" xfId="40443"/>
    <cellStyle name="Comma 14 2 15" xfId="40444"/>
    <cellStyle name="Comma 14 2 2" xfId="4488"/>
    <cellStyle name="Comma 14 2 2 10" xfId="40445"/>
    <cellStyle name="Comma 14 2 2 10 2" xfId="40446"/>
    <cellStyle name="Comma 14 2 2 10 3" xfId="40447"/>
    <cellStyle name="Comma 14 2 2 11" xfId="40448"/>
    <cellStyle name="Comma 14 2 2 11 2" xfId="40449"/>
    <cellStyle name="Comma 14 2 2 12" xfId="40450"/>
    <cellStyle name="Comma 14 2 2 13" xfId="40451"/>
    <cellStyle name="Comma 14 2 2 2" xfId="40452"/>
    <cellStyle name="Comma 14 2 2 2 10" xfId="40453"/>
    <cellStyle name="Comma 14 2 2 2 10 2" xfId="40454"/>
    <cellStyle name="Comma 14 2 2 2 11" xfId="40455"/>
    <cellStyle name="Comma 14 2 2 2 12" xfId="40456"/>
    <cellStyle name="Comma 14 2 2 2 2" xfId="40457"/>
    <cellStyle name="Comma 14 2 2 2 2 10" xfId="40458"/>
    <cellStyle name="Comma 14 2 2 2 2 2" xfId="40459"/>
    <cellStyle name="Comma 14 2 2 2 2 2 2" xfId="40460"/>
    <cellStyle name="Comma 14 2 2 2 2 2 2 2" xfId="40461"/>
    <cellStyle name="Comma 14 2 2 2 2 2 2 2 2" xfId="40462"/>
    <cellStyle name="Comma 14 2 2 2 2 2 2 2 3" xfId="40463"/>
    <cellStyle name="Comma 14 2 2 2 2 2 2 3" xfId="40464"/>
    <cellStyle name="Comma 14 2 2 2 2 2 2 3 2" xfId="40465"/>
    <cellStyle name="Comma 14 2 2 2 2 2 2 3 3" xfId="40466"/>
    <cellStyle name="Comma 14 2 2 2 2 2 2 4" xfId="40467"/>
    <cellStyle name="Comma 14 2 2 2 2 2 2 4 2" xfId="40468"/>
    <cellStyle name="Comma 14 2 2 2 2 2 2 5" xfId="40469"/>
    <cellStyle name="Comma 14 2 2 2 2 2 2 6" xfId="40470"/>
    <cellStyle name="Comma 14 2 2 2 2 2 3" xfId="40471"/>
    <cellStyle name="Comma 14 2 2 2 2 2 3 2" xfId="40472"/>
    <cellStyle name="Comma 14 2 2 2 2 2 3 2 2" xfId="40473"/>
    <cellStyle name="Comma 14 2 2 2 2 2 3 2 3" xfId="40474"/>
    <cellStyle name="Comma 14 2 2 2 2 2 3 3" xfId="40475"/>
    <cellStyle name="Comma 14 2 2 2 2 2 3 3 2" xfId="40476"/>
    <cellStyle name="Comma 14 2 2 2 2 2 3 3 3" xfId="40477"/>
    <cellStyle name="Comma 14 2 2 2 2 2 3 4" xfId="40478"/>
    <cellStyle name="Comma 14 2 2 2 2 2 3 4 2" xfId="40479"/>
    <cellStyle name="Comma 14 2 2 2 2 2 3 5" xfId="40480"/>
    <cellStyle name="Comma 14 2 2 2 2 2 3 6" xfId="40481"/>
    <cellStyle name="Comma 14 2 2 2 2 2 4" xfId="40482"/>
    <cellStyle name="Comma 14 2 2 2 2 2 4 2" xfId="40483"/>
    <cellStyle name="Comma 14 2 2 2 2 2 4 2 2" xfId="40484"/>
    <cellStyle name="Comma 14 2 2 2 2 2 4 2 3" xfId="40485"/>
    <cellStyle name="Comma 14 2 2 2 2 2 4 3" xfId="40486"/>
    <cellStyle name="Comma 14 2 2 2 2 2 4 3 2" xfId="40487"/>
    <cellStyle name="Comma 14 2 2 2 2 2 4 4" xfId="40488"/>
    <cellStyle name="Comma 14 2 2 2 2 2 4 5" xfId="40489"/>
    <cellStyle name="Comma 14 2 2 2 2 2 5" xfId="40490"/>
    <cellStyle name="Comma 14 2 2 2 2 2 5 2" xfId="40491"/>
    <cellStyle name="Comma 14 2 2 2 2 2 5 3" xfId="40492"/>
    <cellStyle name="Comma 14 2 2 2 2 2 6" xfId="40493"/>
    <cellStyle name="Comma 14 2 2 2 2 2 6 2" xfId="40494"/>
    <cellStyle name="Comma 14 2 2 2 2 2 6 3" xfId="40495"/>
    <cellStyle name="Comma 14 2 2 2 2 2 7" xfId="40496"/>
    <cellStyle name="Comma 14 2 2 2 2 2 7 2" xfId="40497"/>
    <cellStyle name="Comma 14 2 2 2 2 2 8" xfId="40498"/>
    <cellStyle name="Comma 14 2 2 2 2 2 9" xfId="40499"/>
    <cellStyle name="Comma 14 2 2 2 2 3" xfId="40500"/>
    <cellStyle name="Comma 14 2 2 2 2 3 2" xfId="40501"/>
    <cellStyle name="Comma 14 2 2 2 2 3 2 2" xfId="40502"/>
    <cellStyle name="Comma 14 2 2 2 2 3 2 3" xfId="40503"/>
    <cellStyle name="Comma 14 2 2 2 2 3 3" xfId="40504"/>
    <cellStyle name="Comma 14 2 2 2 2 3 3 2" xfId="40505"/>
    <cellStyle name="Comma 14 2 2 2 2 3 3 3" xfId="40506"/>
    <cellStyle name="Comma 14 2 2 2 2 3 4" xfId="40507"/>
    <cellStyle name="Comma 14 2 2 2 2 3 4 2" xfId="40508"/>
    <cellStyle name="Comma 14 2 2 2 2 3 5" xfId="40509"/>
    <cellStyle name="Comma 14 2 2 2 2 3 6" xfId="40510"/>
    <cellStyle name="Comma 14 2 2 2 2 4" xfId="40511"/>
    <cellStyle name="Comma 14 2 2 2 2 4 2" xfId="40512"/>
    <cellStyle name="Comma 14 2 2 2 2 4 2 2" xfId="40513"/>
    <cellStyle name="Comma 14 2 2 2 2 4 2 3" xfId="40514"/>
    <cellStyle name="Comma 14 2 2 2 2 4 3" xfId="40515"/>
    <cellStyle name="Comma 14 2 2 2 2 4 3 2" xfId="40516"/>
    <cellStyle name="Comma 14 2 2 2 2 4 3 3" xfId="40517"/>
    <cellStyle name="Comma 14 2 2 2 2 4 4" xfId="40518"/>
    <cellStyle name="Comma 14 2 2 2 2 4 4 2" xfId="40519"/>
    <cellStyle name="Comma 14 2 2 2 2 4 5" xfId="40520"/>
    <cellStyle name="Comma 14 2 2 2 2 4 6" xfId="40521"/>
    <cellStyle name="Comma 14 2 2 2 2 5" xfId="40522"/>
    <cellStyle name="Comma 14 2 2 2 2 5 2" xfId="40523"/>
    <cellStyle name="Comma 14 2 2 2 2 5 2 2" xfId="40524"/>
    <cellStyle name="Comma 14 2 2 2 2 5 2 3" xfId="40525"/>
    <cellStyle name="Comma 14 2 2 2 2 5 3" xfId="40526"/>
    <cellStyle name="Comma 14 2 2 2 2 5 3 2" xfId="40527"/>
    <cellStyle name="Comma 14 2 2 2 2 5 4" xfId="40528"/>
    <cellStyle name="Comma 14 2 2 2 2 5 5" xfId="40529"/>
    <cellStyle name="Comma 14 2 2 2 2 6" xfId="40530"/>
    <cellStyle name="Comma 14 2 2 2 2 6 2" xfId="40531"/>
    <cellStyle name="Comma 14 2 2 2 2 6 3" xfId="40532"/>
    <cellStyle name="Comma 14 2 2 2 2 7" xfId="40533"/>
    <cellStyle name="Comma 14 2 2 2 2 7 2" xfId="40534"/>
    <cellStyle name="Comma 14 2 2 2 2 7 3" xfId="40535"/>
    <cellStyle name="Comma 14 2 2 2 2 8" xfId="40536"/>
    <cellStyle name="Comma 14 2 2 2 2 8 2" xfId="40537"/>
    <cellStyle name="Comma 14 2 2 2 2 9" xfId="40538"/>
    <cellStyle name="Comma 14 2 2 2 3" xfId="40539"/>
    <cellStyle name="Comma 14 2 2 2 3 2" xfId="40540"/>
    <cellStyle name="Comma 14 2 2 2 3 2 2" xfId="40541"/>
    <cellStyle name="Comma 14 2 2 2 3 2 2 2" xfId="40542"/>
    <cellStyle name="Comma 14 2 2 2 3 2 2 3" xfId="40543"/>
    <cellStyle name="Comma 14 2 2 2 3 2 3" xfId="40544"/>
    <cellStyle name="Comma 14 2 2 2 3 2 3 2" xfId="40545"/>
    <cellStyle name="Comma 14 2 2 2 3 2 3 3" xfId="40546"/>
    <cellStyle name="Comma 14 2 2 2 3 2 4" xfId="40547"/>
    <cellStyle name="Comma 14 2 2 2 3 2 4 2" xfId="40548"/>
    <cellStyle name="Comma 14 2 2 2 3 2 5" xfId="40549"/>
    <cellStyle name="Comma 14 2 2 2 3 2 6" xfId="40550"/>
    <cellStyle name="Comma 14 2 2 2 3 3" xfId="40551"/>
    <cellStyle name="Comma 14 2 2 2 3 3 2" xfId="40552"/>
    <cellStyle name="Comma 14 2 2 2 3 3 2 2" xfId="40553"/>
    <cellStyle name="Comma 14 2 2 2 3 3 2 3" xfId="40554"/>
    <cellStyle name="Comma 14 2 2 2 3 3 3" xfId="40555"/>
    <cellStyle name="Comma 14 2 2 2 3 3 3 2" xfId="40556"/>
    <cellStyle name="Comma 14 2 2 2 3 3 3 3" xfId="40557"/>
    <cellStyle name="Comma 14 2 2 2 3 3 4" xfId="40558"/>
    <cellStyle name="Comma 14 2 2 2 3 3 4 2" xfId="40559"/>
    <cellStyle name="Comma 14 2 2 2 3 3 5" xfId="40560"/>
    <cellStyle name="Comma 14 2 2 2 3 3 6" xfId="40561"/>
    <cellStyle name="Comma 14 2 2 2 3 4" xfId="40562"/>
    <cellStyle name="Comma 14 2 2 2 3 4 2" xfId="40563"/>
    <cellStyle name="Comma 14 2 2 2 3 4 2 2" xfId="40564"/>
    <cellStyle name="Comma 14 2 2 2 3 4 2 3" xfId="40565"/>
    <cellStyle name="Comma 14 2 2 2 3 4 3" xfId="40566"/>
    <cellStyle name="Comma 14 2 2 2 3 4 3 2" xfId="40567"/>
    <cellStyle name="Comma 14 2 2 2 3 4 4" xfId="40568"/>
    <cellStyle name="Comma 14 2 2 2 3 4 5" xfId="40569"/>
    <cellStyle name="Comma 14 2 2 2 3 5" xfId="40570"/>
    <cellStyle name="Comma 14 2 2 2 3 5 2" xfId="40571"/>
    <cellStyle name="Comma 14 2 2 2 3 5 3" xfId="40572"/>
    <cellStyle name="Comma 14 2 2 2 3 6" xfId="40573"/>
    <cellStyle name="Comma 14 2 2 2 3 6 2" xfId="40574"/>
    <cellStyle name="Comma 14 2 2 2 3 6 3" xfId="40575"/>
    <cellStyle name="Comma 14 2 2 2 3 7" xfId="40576"/>
    <cellStyle name="Comma 14 2 2 2 3 7 2" xfId="40577"/>
    <cellStyle name="Comma 14 2 2 2 3 8" xfId="40578"/>
    <cellStyle name="Comma 14 2 2 2 3 9" xfId="40579"/>
    <cellStyle name="Comma 14 2 2 2 4" xfId="40580"/>
    <cellStyle name="Comma 14 2 2 2 4 2" xfId="40581"/>
    <cellStyle name="Comma 14 2 2 2 4 2 2" xfId="40582"/>
    <cellStyle name="Comma 14 2 2 2 4 2 2 2" xfId="40583"/>
    <cellStyle name="Comma 14 2 2 2 4 2 2 3" xfId="40584"/>
    <cellStyle name="Comma 14 2 2 2 4 2 3" xfId="40585"/>
    <cellStyle name="Comma 14 2 2 2 4 2 3 2" xfId="40586"/>
    <cellStyle name="Comma 14 2 2 2 4 2 3 3" xfId="40587"/>
    <cellStyle name="Comma 14 2 2 2 4 2 4" xfId="40588"/>
    <cellStyle name="Comma 14 2 2 2 4 2 4 2" xfId="40589"/>
    <cellStyle name="Comma 14 2 2 2 4 2 5" xfId="40590"/>
    <cellStyle name="Comma 14 2 2 2 4 2 6" xfId="40591"/>
    <cellStyle name="Comma 14 2 2 2 4 3" xfId="40592"/>
    <cellStyle name="Comma 14 2 2 2 4 3 2" xfId="40593"/>
    <cellStyle name="Comma 14 2 2 2 4 3 2 2" xfId="40594"/>
    <cellStyle name="Comma 14 2 2 2 4 3 2 3" xfId="40595"/>
    <cellStyle name="Comma 14 2 2 2 4 3 3" xfId="40596"/>
    <cellStyle name="Comma 14 2 2 2 4 3 3 2" xfId="40597"/>
    <cellStyle name="Comma 14 2 2 2 4 3 3 3" xfId="40598"/>
    <cellStyle name="Comma 14 2 2 2 4 3 4" xfId="40599"/>
    <cellStyle name="Comma 14 2 2 2 4 3 4 2" xfId="40600"/>
    <cellStyle name="Comma 14 2 2 2 4 3 5" xfId="40601"/>
    <cellStyle name="Comma 14 2 2 2 4 3 6" xfId="40602"/>
    <cellStyle name="Comma 14 2 2 2 4 4" xfId="40603"/>
    <cellStyle name="Comma 14 2 2 2 4 4 2" xfId="40604"/>
    <cellStyle name="Comma 14 2 2 2 4 4 2 2" xfId="40605"/>
    <cellStyle name="Comma 14 2 2 2 4 4 2 3" xfId="40606"/>
    <cellStyle name="Comma 14 2 2 2 4 4 3" xfId="40607"/>
    <cellStyle name="Comma 14 2 2 2 4 4 3 2" xfId="40608"/>
    <cellStyle name="Comma 14 2 2 2 4 4 4" xfId="40609"/>
    <cellStyle name="Comma 14 2 2 2 4 4 5" xfId="40610"/>
    <cellStyle name="Comma 14 2 2 2 4 5" xfId="40611"/>
    <cellStyle name="Comma 14 2 2 2 4 5 2" xfId="40612"/>
    <cellStyle name="Comma 14 2 2 2 4 5 3" xfId="40613"/>
    <cellStyle name="Comma 14 2 2 2 4 6" xfId="40614"/>
    <cellStyle name="Comma 14 2 2 2 4 6 2" xfId="40615"/>
    <cellStyle name="Comma 14 2 2 2 4 6 3" xfId="40616"/>
    <cellStyle name="Comma 14 2 2 2 4 7" xfId="40617"/>
    <cellStyle name="Comma 14 2 2 2 4 7 2" xfId="40618"/>
    <cellStyle name="Comma 14 2 2 2 4 8" xfId="40619"/>
    <cellStyle name="Comma 14 2 2 2 4 9" xfId="40620"/>
    <cellStyle name="Comma 14 2 2 2 5" xfId="40621"/>
    <cellStyle name="Comma 14 2 2 2 5 2" xfId="40622"/>
    <cellStyle name="Comma 14 2 2 2 5 2 2" xfId="40623"/>
    <cellStyle name="Comma 14 2 2 2 5 2 3" xfId="40624"/>
    <cellStyle name="Comma 14 2 2 2 5 3" xfId="40625"/>
    <cellStyle name="Comma 14 2 2 2 5 3 2" xfId="40626"/>
    <cellStyle name="Comma 14 2 2 2 5 3 3" xfId="40627"/>
    <cellStyle name="Comma 14 2 2 2 5 4" xfId="40628"/>
    <cellStyle name="Comma 14 2 2 2 5 4 2" xfId="40629"/>
    <cellStyle name="Comma 14 2 2 2 5 5" xfId="40630"/>
    <cellStyle name="Comma 14 2 2 2 5 6" xfId="40631"/>
    <cellStyle name="Comma 14 2 2 2 6" xfId="40632"/>
    <cellStyle name="Comma 14 2 2 2 6 2" xfId="40633"/>
    <cellStyle name="Comma 14 2 2 2 6 2 2" xfId="40634"/>
    <cellStyle name="Comma 14 2 2 2 6 2 3" xfId="40635"/>
    <cellStyle name="Comma 14 2 2 2 6 3" xfId="40636"/>
    <cellStyle name="Comma 14 2 2 2 6 3 2" xfId="40637"/>
    <cellStyle name="Comma 14 2 2 2 6 3 3" xfId="40638"/>
    <cellStyle name="Comma 14 2 2 2 6 4" xfId="40639"/>
    <cellStyle name="Comma 14 2 2 2 6 4 2" xfId="40640"/>
    <cellStyle name="Comma 14 2 2 2 6 5" xfId="40641"/>
    <cellStyle name="Comma 14 2 2 2 6 6" xfId="40642"/>
    <cellStyle name="Comma 14 2 2 2 7" xfId="40643"/>
    <cellStyle name="Comma 14 2 2 2 7 2" xfId="40644"/>
    <cellStyle name="Comma 14 2 2 2 7 2 2" xfId="40645"/>
    <cellStyle name="Comma 14 2 2 2 7 2 3" xfId="40646"/>
    <cellStyle name="Comma 14 2 2 2 7 3" xfId="40647"/>
    <cellStyle name="Comma 14 2 2 2 7 3 2" xfId="40648"/>
    <cellStyle name="Comma 14 2 2 2 7 4" xfId="40649"/>
    <cellStyle name="Comma 14 2 2 2 7 5" xfId="40650"/>
    <cellStyle name="Comma 14 2 2 2 8" xfId="40651"/>
    <cellStyle name="Comma 14 2 2 2 8 2" xfId="40652"/>
    <cellStyle name="Comma 14 2 2 2 8 3" xfId="40653"/>
    <cellStyle name="Comma 14 2 2 2 9" xfId="40654"/>
    <cellStyle name="Comma 14 2 2 2 9 2" xfId="40655"/>
    <cellStyle name="Comma 14 2 2 2 9 3" xfId="40656"/>
    <cellStyle name="Comma 14 2 2 3" xfId="40657"/>
    <cellStyle name="Comma 14 2 2 3 10" xfId="40658"/>
    <cellStyle name="Comma 14 2 2 3 2" xfId="40659"/>
    <cellStyle name="Comma 14 2 2 3 2 2" xfId="40660"/>
    <cellStyle name="Comma 14 2 2 3 2 2 2" xfId="40661"/>
    <cellStyle name="Comma 14 2 2 3 2 2 2 2" xfId="40662"/>
    <cellStyle name="Comma 14 2 2 3 2 2 2 3" xfId="40663"/>
    <cellStyle name="Comma 14 2 2 3 2 2 3" xfId="40664"/>
    <cellStyle name="Comma 14 2 2 3 2 2 3 2" xfId="40665"/>
    <cellStyle name="Comma 14 2 2 3 2 2 3 3" xfId="40666"/>
    <cellStyle name="Comma 14 2 2 3 2 2 4" xfId="40667"/>
    <cellStyle name="Comma 14 2 2 3 2 2 4 2" xfId="40668"/>
    <cellStyle name="Comma 14 2 2 3 2 2 5" xfId="40669"/>
    <cellStyle name="Comma 14 2 2 3 2 2 6" xfId="40670"/>
    <cellStyle name="Comma 14 2 2 3 2 3" xfId="40671"/>
    <cellStyle name="Comma 14 2 2 3 2 3 2" xfId="40672"/>
    <cellStyle name="Comma 14 2 2 3 2 3 2 2" xfId="40673"/>
    <cellStyle name="Comma 14 2 2 3 2 3 2 3" xfId="40674"/>
    <cellStyle name="Comma 14 2 2 3 2 3 3" xfId="40675"/>
    <cellStyle name="Comma 14 2 2 3 2 3 3 2" xfId="40676"/>
    <cellStyle name="Comma 14 2 2 3 2 3 3 3" xfId="40677"/>
    <cellStyle name="Comma 14 2 2 3 2 3 4" xfId="40678"/>
    <cellStyle name="Comma 14 2 2 3 2 3 4 2" xfId="40679"/>
    <cellStyle name="Comma 14 2 2 3 2 3 5" xfId="40680"/>
    <cellStyle name="Comma 14 2 2 3 2 3 6" xfId="40681"/>
    <cellStyle name="Comma 14 2 2 3 2 4" xfId="40682"/>
    <cellStyle name="Comma 14 2 2 3 2 4 2" xfId="40683"/>
    <cellStyle name="Comma 14 2 2 3 2 4 2 2" xfId="40684"/>
    <cellStyle name="Comma 14 2 2 3 2 4 2 3" xfId="40685"/>
    <cellStyle name="Comma 14 2 2 3 2 4 3" xfId="40686"/>
    <cellStyle name="Comma 14 2 2 3 2 4 3 2" xfId="40687"/>
    <cellStyle name="Comma 14 2 2 3 2 4 4" xfId="40688"/>
    <cellStyle name="Comma 14 2 2 3 2 4 5" xfId="40689"/>
    <cellStyle name="Comma 14 2 2 3 2 5" xfId="40690"/>
    <cellStyle name="Comma 14 2 2 3 2 5 2" xfId="40691"/>
    <cellStyle name="Comma 14 2 2 3 2 5 3" xfId="40692"/>
    <cellStyle name="Comma 14 2 2 3 2 6" xfId="40693"/>
    <cellStyle name="Comma 14 2 2 3 2 6 2" xfId="40694"/>
    <cellStyle name="Comma 14 2 2 3 2 6 3" xfId="40695"/>
    <cellStyle name="Comma 14 2 2 3 2 7" xfId="40696"/>
    <cellStyle name="Comma 14 2 2 3 2 7 2" xfId="40697"/>
    <cellStyle name="Comma 14 2 2 3 2 8" xfId="40698"/>
    <cellStyle name="Comma 14 2 2 3 2 9" xfId="40699"/>
    <cellStyle name="Comma 14 2 2 3 3" xfId="40700"/>
    <cellStyle name="Comma 14 2 2 3 3 2" xfId="40701"/>
    <cellStyle name="Comma 14 2 2 3 3 2 2" xfId="40702"/>
    <cellStyle name="Comma 14 2 2 3 3 2 3" xfId="40703"/>
    <cellStyle name="Comma 14 2 2 3 3 3" xfId="40704"/>
    <cellStyle name="Comma 14 2 2 3 3 3 2" xfId="40705"/>
    <cellStyle name="Comma 14 2 2 3 3 3 3" xfId="40706"/>
    <cellStyle name="Comma 14 2 2 3 3 4" xfId="40707"/>
    <cellStyle name="Comma 14 2 2 3 3 4 2" xfId="40708"/>
    <cellStyle name="Comma 14 2 2 3 3 5" xfId="40709"/>
    <cellStyle name="Comma 14 2 2 3 3 6" xfId="40710"/>
    <cellStyle name="Comma 14 2 2 3 4" xfId="40711"/>
    <cellStyle name="Comma 14 2 2 3 4 2" xfId="40712"/>
    <cellStyle name="Comma 14 2 2 3 4 2 2" xfId="40713"/>
    <cellStyle name="Comma 14 2 2 3 4 2 3" xfId="40714"/>
    <cellStyle name="Comma 14 2 2 3 4 3" xfId="40715"/>
    <cellStyle name="Comma 14 2 2 3 4 3 2" xfId="40716"/>
    <cellStyle name="Comma 14 2 2 3 4 3 3" xfId="40717"/>
    <cellStyle name="Comma 14 2 2 3 4 4" xfId="40718"/>
    <cellStyle name="Comma 14 2 2 3 4 4 2" xfId="40719"/>
    <cellStyle name="Comma 14 2 2 3 4 5" xfId="40720"/>
    <cellStyle name="Comma 14 2 2 3 4 6" xfId="40721"/>
    <cellStyle name="Comma 14 2 2 3 5" xfId="40722"/>
    <cellStyle name="Comma 14 2 2 3 5 2" xfId="40723"/>
    <cellStyle name="Comma 14 2 2 3 5 2 2" xfId="40724"/>
    <cellStyle name="Comma 14 2 2 3 5 2 3" xfId="40725"/>
    <cellStyle name="Comma 14 2 2 3 5 3" xfId="40726"/>
    <cellStyle name="Comma 14 2 2 3 5 3 2" xfId="40727"/>
    <cellStyle name="Comma 14 2 2 3 5 4" xfId="40728"/>
    <cellStyle name="Comma 14 2 2 3 5 5" xfId="40729"/>
    <cellStyle name="Comma 14 2 2 3 6" xfId="40730"/>
    <cellStyle name="Comma 14 2 2 3 6 2" xfId="40731"/>
    <cellStyle name="Comma 14 2 2 3 6 3" xfId="40732"/>
    <cellStyle name="Comma 14 2 2 3 7" xfId="40733"/>
    <cellStyle name="Comma 14 2 2 3 7 2" xfId="40734"/>
    <cellStyle name="Comma 14 2 2 3 7 3" xfId="40735"/>
    <cellStyle name="Comma 14 2 2 3 8" xfId="40736"/>
    <cellStyle name="Comma 14 2 2 3 8 2" xfId="40737"/>
    <cellStyle name="Comma 14 2 2 3 9" xfId="40738"/>
    <cellStyle name="Comma 14 2 2 4" xfId="40739"/>
    <cellStyle name="Comma 14 2 2 4 2" xfId="40740"/>
    <cellStyle name="Comma 14 2 2 4 2 2" xfId="40741"/>
    <cellStyle name="Comma 14 2 2 4 2 2 2" xfId="40742"/>
    <cellStyle name="Comma 14 2 2 4 2 2 3" xfId="40743"/>
    <cellStyle name="Comma 14 2 2 4 2 3" xfId="40744"/>
    <cellStyle name="Comma 14 2 2 4 2 3 2" xfId="40745"/>
    <cellStyle name="Comma 14 2 2 4 2 3 3" xfId="40746"/>
    <cellStyle name="Comma 14 2 2 4 2 4" xfId="40747"/>
    <cellStyle name="Comma 14 2 2 4 2 4 2" xfId="40748"/>
    <cellStyle name="Comma 14 2 2 4 2 5" xfId="40749"/>
    <cellStyle name="Comma 14 2 2 4 2 6" xfId="40750"/>
    <cellStyle name="Comma 14 2 2 4 3" xfId="40751"/>
    <cellStyle name="Comma 14 2 2 4 3 2" xfId="40752"/>
    <cellStyle name="Comma 14 2 2 4 3 2 2" xfId="40753"/>
    <cellStyle name="Comma 14 2 2 4 3 2 3" xfId="40754"/>
    <cellStyle name="Comma 14 2 2 4 3 3" xfId="40755"/>
    <cellStyle name="Comma 14 2 2 4 3 3 2" xfId="40756"/>
    <cellStyle name="Comma 14 2 2 4 3 3 3" xfId="40757"/>
    <cellStyle name="Comma 14 2 2 4 3 4" xfId="40758"/>
    <cellStyle name="Comma 14 2 2 4 3 4 2" xfId="40759"/>
    <cellStyle name="Comma 14 2 2 4 3 5" xfId="40760"/>
    <cellStyle name="Comma 14 2 2 4 3 6" xfId="40761"/>
    <cellStyle name="Comma 14 2 2 4 4" xfId="40762"/>
    <cellStyle name="Comma 14 2 2 4 4 2" xfId="40763"/>
    <cellStyle name="Comma 14 2 2 4 4 2 2" xfId="40764"/>
    <cellStyle name="Comma 14 2 2 4 4 2 3" xfId="40765"/>
    <cellStyle name="Comma 14 2 2 4 4 3" xfId="40766"/>
    <cellStyle name="Comma 14 2 2 4 4 3 2" xfId="40767"/>
    <cellStyle name="Comma 14 2 2 4 4 4" xfId="40768"/>
    <cellStyle name="Comma 14 2 2 4 4 5" xfId="40769"/>
    <cellStyle name="Comma 14 2 2 4 5" xfId="40770"/>
    <cellStyle name="Comma 14 2 2 4 5 2" xfId="40771"/>
    <cellStyle name="Comma 14 2 2 4 5 3" xfId="40772"/>
    <cellStyle name="Comma 14 2 2 4 6" xfId="40773"/>
    <cellStyle name="Comma 14 2 2 4 6 2" xfId="40774"/>
    <cellStyle name="Comma 14 2 2 4 6 3" xfId="40775"/>
    <cellStyle name="Comma 14 2 2 4 7" xfId="40776"/>
    <cellStyle name="Comma 14 2 2 4 7 2" xfId="40777"/>
    <cellStyle name="Comma 14 2 2 4 8" xfId="40778"/>
    <cellStyle name="Comma 14 2 2 4 9" xfId="40779"/>
    <cellStyle name="Comma 14 2 2 5" xfId="40780"/>
    <cellStyle name="Comma 14 2 2 5 2" xfId="40781"/>
    <cellStyle name="Comma 14 2 2 5 2 2" xfId="40782"/>
    <cellStyle name="Comma 14 2 2 5 2 2 2" xfId="40783"/>
    <cellStyle name="Comma 14 2 2 5 2 2 3" xfId="40784"/>
    <cellStyle name="Comma 14 2 2 5 2 3" xfId="40785"/>
    <cellStyle name="Comma 14 2 2 5 2 3 2" xfId="40786"/>
    <cellStyle name="Comma 14 2 2 5 2 3 3" xfId="40787"/>
    <cellStyle name="Comma 14 2 2 5 2 4" xfId="40788"/>
    <cellStyle name="Comma 14 2 2 5 2 4 2" xfId="40789"/>
    <cellStyle name="Comma 14 2 2 5 2 5" xfId="40790"/>
    <cellStyle name="Comma 14 2 2 5 2 6" xfId="40791"/>
    <cellStyle name="Comma 14 2 2 5 3" xfId="40792"/>
    <cellStyle name="Comma 14 2 2 5 3 2" xfId="40793"/>
    <cellStyle name="Comma 14 2 2 5 3 2 2" xfId="40794"/>
    <cellStyle name="Comma 14 2 2 5 3 2 3" xfId="40795"/>
    <cellStyle name="Comma 14 2 2 5 3 3" xfId="40796"/>
    <cellStyle name="Comma 14 2 2 5 3 3 2" xfId="40797"/>
    <cellStyle name="Comma 14 2 2 5 3 3 3" xfId="40798"/>
    <cellStyle name="Comma 14 2 2 5 3 4" xfId="40799"/>
    <cellStyle name="Comma 14 2 2 5 3 4 2" xfId="40800"/>
    <cellStyle name="Comma 14 2 2 5 3 5" xfId="40801"/>
    <cellStyle name="Comma 14 2 2 5 3 6" xfId="40802"/>
    <cellStyle name="Comma 14 2 2 5 4" xfId="40803"/>
    <cellStyle name="Comma 14 2 2 5 4 2" xfId="40804"/>
    <cellStyle name="Comma 14 2 2 5 4 2 2" xfId="40805"/>
    <cellStyle name="Comma 14 2 2 5 4 2 3" xfId="40806"/>
    <cellStyle name="Comma 14 2 2 5 4 3" xfId="40807"/>
    <cellStyle name="Comma 14 2 2 5 4 3 2" xfId="40808"/>
    <cellStyle name="Comma 14 2 2 5 4 4" xfId="40809"/>
    <cellStyle name="Comma 14 2 2 5 4 5" xfId="40810"/>
    <cellStyle name="Comma 14 2 2 5 5" xfId="40811"/>
    <cellStyle name="Comma 14 2 2 5 5 2" xfId="40812"/>
    <cellStyle name="Comma 14 2 2 5 5 3" xfId="40813"/>
    <cellStyle name="Comma 14 2 2 5 6" xfId="40814"/>
    <cellStyle name="Comma 14 2 2 5 6 2" xfId="40815"/>
    <cellStyle name="Comma 14 2 2 5 6 3" xfId="40816"/>
    <cellStyle name="Comma 14 2 2 5 7" xfId="40817"/>
    <cellStyle name="Comma 14 2 2 5 7 2" xfId="40818"/>
    <cellStyle name="Comma 14 2 2 5 8" xfId="40819"/>
    <cellStyle name="Comma 14 2 2 5 9" xfId="40820"/>
    <cellStyle name="Comma 14 2 2 6" xfId="40821"/>
    <cellStyle name="Comma 14 2 2 6 2" xfId="40822"/>
    <cellStyle name="Comma 14 2 2 6 2 2" xfId="40823"/>
    <cellStyle name="Comma 14 2 2 6 2 3" xfId="40824"/>
    <cellStyle name="Comma 14 2 2 6 3" xfId="40825"/>
    <cellStyle name="Comma 14 2 2 6 3 2" xfId="40826"/>
    <cellStyle name="Comma 14 2 2 6 3 3" xfId="40827"/>
    <cellStyle name="Comma 14 2 2 6 4" xfId="40828"/>
    <cellStyle name="Comma 14 2 2 6 4 2" xfId="40829"/>
    <cellStyle name="Comma 14 2 2 6 5" xfId="40830"/>
    <cellStyle name="Comma 14 2 2 6 6" xfId="40831"/>
    <cellStyle name="Comma 14 2 2 7" xfId="40832"/>
    <cellStyle name="Comma 14 2 2 7 2" xfId="40833"/>
    <cellStyle name="Comma 14 2 2 7 2 2" xfId="40834"/>
    <cellStyle name="Comma 14 2 2 7 2 3" xfId="40835"/>
    <cellStyle name="Comma 14 2 2 7 3" xfId="40836"/>
    <cellStyle name="Comma 14 2 2 7 3 2" xfId="40837"/>
    <cellStyle name="Comma 14 2 2 7 3 3" xfId="40838"/>
    <cellStyle name="Comma 14 2 2 7 4" xfId="40839"/>
    <cellStyle name="Comma 14 2 2 7 4 2" xfId="40840"/>
    <cellStyle name="Comma 14 2 2 7 5" xfId="40841"/>
    <cellStyle name="Comma 14 2 2 7 6" xfId="40842"/>
    <cellStyle name="Comma 14 2 2 8" xfId="40843"/>
    <cellStyle name="Comma 14 2 2 8 2" xfId="40844"/>
    <cellStyle name="Comma 14 2 2 8 2 2" xfId="40845"/>
    <cellStyle name="Comma 14 2 2 8 2 3" xfId="40846"/>
    <cellStyle name="Comma 14 2 2 8 3" xfId="40847"/>
    <cellStyle name="Comma 14 2 2 8 3 2" xfId="40848"/>
    <cellStyle name="Comma 14 2 2 8 4" xfId="40849"/>
    <cellStyle name="Comma 14 2 2 8 5" xfId="40850"/>
    <cellStyle name="Comma 14 2 2 9" xfId="40851"/>
    <cellStyle name="Comma 14 2 2 9 2" xfId="40852"/>
    <cellStyle name="Comma 14 2 2 9 3" xfId="40853"/>
    <cellStyle name="Comma 14 2 3" xfId="40854"/>
    <cellStyle name="Comma 14 2 3 10" xfId="40855"/>
    <cellStyle name="Comma 14 2 3 10 2" xfId="40856"/>
    <cellStyle name="Comma 14 2 3 11" xfId="40857"/>
    <cellStyle name="Comma 14 2 3 12" xfId="40858"/>
    <cellStyle name="Comma 14 2 3 2" xfId="40859"/>
    <cellStyle name="Comma 14 2 3 2 10" xfId="40860"/>
    <cellStyle name="Comma 14 2 3 2 2" xfId="40861"/>
    <cellStyle name="Comma 14 2 3 2 2 2" xfId="40862"/>
    <cellStyle name="Comma 14 2 3 2 2 2 2" xfId="40863"/>
    <cellStyle name="Comma 14 2 3 2 2 2 2 2" xfId="40864"/>
    <cellStyle name="Comma 14 2 3 2 2 2 2 3" xfId="40865"/>
    <cellStyle name="Comma 14 2 3 2 2 2 3" xfId="40866"/>
    <cellStyle name="Comma 14 2 3 2 2 2 3 2" xfId="40867"/>
    <cellStyle name="Comma 14 2 3 2 2 2 3 3" xfId="40868"/>
    <cellStyle name="Comma 14 2 3 2 2 2 4" xfId="40869"/>
    <cellStyle name="Comma 14 2 3 2 2 2 4 2" xfId="40870"/>
    <cellStyle name="Comma 14 2 3 2 2 2 5" xfId="40871"/>
    <cellStyle name="Comma 14 2 3 2 2 2 6" xfId="40872"/>
    <cellStyle name="Comma 14 2 3 2 2 3" xfId="40873"/>
    <cellStyle name="Comma 14 2 3 2 2 3 2" xfId="40874"/>
    <cellStyle name="Comma 14 2 3 2 2 3 2 2" xfId="40875"/>
    <cellStyle name="Comma 14 2 3 2 2 3 2 3" xfId="40876"/>
    <cellStyle name="Comma 14 2 3 2 2 3 3" xfId="40877"/>
    <cellStyle name="Comma 14 2 3 2 2 3 3 2" xfId="40878"/>
    <cellStyle name="Comma 14 2 3 2 2 3 3 3" xfId="40879"/>
    <cellStyle name="Comma 14 2 3 2 2 3 4" xfId="40880"/>
    <cellStyle name="Comma 14 2 3 2 2 3 4 2" xfId="40881"/>
    <cellStyle name="Comma 14 2 3 2 2 3 5" xfId="40882"/>
    <cellStyle name="Comma 14 2 3 2 2 3 6" xfId="40883"/>
    <cellStyle name="Comma 14 2 3 2 2 4" xfId="40884"/>
    <cellStyle name="Comma 14 2 3 2 2 4 2" xfId="40885"/>
    <cellStyle name="Comma 14 2 3 2 2 4 2 2" xfId="40886"/>
    <cellStyle name="Comma 14 2 3 2 2 4 2 3" xfId="40887"/>
    <cellStyle name="Comma 14 2 3 2 2 4 3" xfId="40888"/>
    <cellStyle name="Comma 14 2 3 2 2 4 3 2" xfId="40889"/>
    <cellStyle name="Comma 14 2 3 2 2 4 4" xfId="40890"/>
    <cellStyle name="Comma 14 2 3 2 2 4 5" xfId="40891"/>
    <cellStyle name="Comma 14 2 3 2 2 5" xfId="40892"/>
    <cellStyle name="Comma 14 2 3 2 2 5 2" xfId="40893"/>
    <cellStyle name="Comma 14 2 3 2 2 5 3" xfId="40894"/>
    <cellStyle name="Comma 14 2 3 2 2 6" xfId="40895"/>
    <cellStyle name="Comma 14 2 3 2 2 6 2" xfId="40896"/>
    <cellStyle name="Comma 14 2 3 2 2 6 3" xfId="40897"/>
    <cellStyle name="Comma 14 2 3 2 2 7" xfId="40898"/>
    <cellStyle name="Comma 14 2 3 2 2 7 2" xfId="40899"/>
    <cellStyle name="Comma 14 2 3 2 2 8" xfId="40900"/>
    <cellStyle name="Comma 14 2 3 2 2 9" xfId="40901"/>
    <cellStyle name="Comma 14 2 3 2 3" xfId="40902"/>
    <cellStyle name="Comma 14 2 3 2 3 2" xfId="40903"/>
    <cellStyle name="Comma 14 2 3 2 3 2 2" xfId="40904"/>
    <cellStyle name="Comma 14 2 3 2 3 2 3" xfId="40905"/>
    <cellStyle name="Comma 14 2 3 2 3 3" xfId="40906"/>
    <cellStyle name="Comma 14 2 3 2 3 3 2" xfId="40907"/>
    <cellStyle name="Comma 14 2 3 2 3 3 3" xfId="40908"/>
    <cellStyle name="Comma 14 2 3 2 3 4" xfId="40909"/>
    <cellStyle name="Comma 14 2 3 2 3 4 2" xfId="40910"/>
    <cellStyle name="Comma 14 2 3 2 3 5" xfId="40911"/>
    <cellStyle name="Comma 14 2 3 2 3 6" xfId="40912"/>
    <cellStyle name="Comma 14 2 3 2 4" xfId="40913"/>
    <cellStyle name="Comma 14 2 3 2 4 2" xfId="40914"/>
    <cellStyle name="Comma 14 2 3 2 4 2 2" xfId="40915"/>
    <cellStyle name="Comma 14 2 3 2 4 2 3" xfId="40916"/>
    <cellStyle name="Comma 14 2 3 2 4 3" xfId="40917"/>
    <cellStyle name="Comma 14 2 3 2 4 3 2" xfId="40918"/>
    <cellStyle name="Comma 14 2 3 2 4 3 3" xfId="40919"/>
    <cellStyle name="Comma 14 2 3 2 4 4" xfId="40920"/>
    <cellStyle name="Comma 14 2 3 2 4 4 2" xfId="40921"/>
    <cellStyle name="Comma 14 2 3 2 4 5" xfId="40922"/>
    <cellStyle name="Comma 14 2 3 2 4 6" xfId="40923"/>
    <cellStyle name="Comma 14 2 3 2 5" xfId="40924"/>
    <cellStyle name="Comma 14 2 3 2 5 2" xfId="40925"/>
    <cellStyle name="Comma 14 2 3 2 5 2 2" xfId="40926"/>
    <cellStyle name="Comma 14 2 3 2 5 2 3" xfId="40927"/>
    <cellStyle name="Comma 14 2 3 2 5 3" xfId="40928"/>
    <cellStyle name="Comma 14 2 3 2 5 3 2" xfId="40929"/>
    <cellStyle name="Comma 14 2 3 2 5 4" xfId="40930"/>
    <cellStyle name="Comma 14 2 3 2 5 5" xfId="40931"/>
    <cellStyle name="Comma 14 2 3 2 6" xfId="40932"/>
    <cellStyle name="Comma 14 2 3 2 6 2" xfId="40933"/>
    <cellStyle name="Comma 14 2 3 2 6 3" xfId="40934"/>
    <cellStyle name="Comma 14 2 3 2 7" xfId="40935"/>
    <cellStyle name="Comma 14 2 3 2 7 2" xfId="40936"/>
    <cellStyle name="Comma 14 2 3 2 7 3" xfId="40937"/>
    <cellStyle name="Comma 14 2 3 2 8" xfId="40938"/>
    <cellStyle name="Comma 14 2 3 2 8 2" xfId="40939"/>
    <cellStyle name="Comma 14 2 3 2 9" xfId="40940"/>
    <cellStyle name="Comma 14 2 3 3" xfId="40941"/>
    <cellStyle name="Comma 14 2 3 3 2" xfId="40942"/>
    <cellStyle name="Comma 14 2 3 3 2 2" xfId="40943"/>
    <cellStyle name="Comma 14 2 3 3 2 2 2" xfId="40944"/>
    <cellStyle name="Comma 14 2 3 3 2 2 3" xfId="40945"/>
    <cellStyle name="Comma 14 2 3 3 2 3" xfId="40946"/>
    <cellStyle name="Comma 14 2 3 3 2 3 2" xfId="40947"/>
    <cellStyle name="Comma 14 2 3 3 2 3 3" xfId="40948"/>
    <cellStyle name="Comma 14 2 3 3 2 4" xfId="40949"/>
    <cellStyle name="Comma 14 2 3 3 2 4 2" xfId="40950"/>
    <cellStyle name="Comma 14 2 3 3 2 5" xfId="40951"/>
    <cellStyle name="Comma 14 2 3 3 2 6" xfId="40952"/>
    <cellStyle name="Comma 14 2 3 3 3" xfId="40953"/>
    <cellStyle name="Comma 14 2 3 3 3 2" xfId="40954"/>
    <cellStyle name="Comma 14 2 3 3 3 2 2" xfId="40955"/>
    <cellStyle name="Comma 14 2 3 3 3 2 3" xfId="40956"/>
    <cellStyle name="Comma 14 2 3 3 3 3" xfId="40957"/>
    <cellStyle name="Comma 14 2 3 3 3 3 2" xfId="40958"/>
    <cellStyle name="Comma 14 2 3 3 3 3 3" xfId="40959"/>
    <cellStyle name="Comma 14 2 3 3 3 4" xfId="40960"/>
    <cellStyle name="Comma 14 2 3 3 3 4 2" xfId="40961"/>
    <cellStyle name="Comma 14 2 3 3 3 5" xfId="40962"/>
    <cellStyle name="Comma 14 2 3 3 3 6" xfId="40963"/>
    <cellStyle name="Comma 14 2 3 3 4" xfId="40964"/>
    <cellStyle name="Comma 14 2 3 3 4 2" xfId="40965"/>
    <cellStyle name="Comma 14 2 3 3 4 2 2" xfId="40966"/>
    <cellStyle name="Comma 14 2 3 3 4 2 3" xfId="40967"/>
    <cellStyle name="Comma 14 2 3 3 4 3" xfId="40968"/>
    <cellStyle name="Comma 14 2 3 3 4 3 2" xfId="40969"/>
    <cellStyle name="Comma 14 2 3 3 4 4" xfId="40970"/>
    <cellStyle name="Comma 14 2 3 3 4 5" xfId="40971"/>
    <cellStyle name="Comma 14 2 3 3 5" xfId="40972"/>
    <cellStyle name="Comma 14 2 3 3 5 2" xfId="40973"/>
    <cellStyle name="Comma 14 2 3 3 5 3" xfId="40974"/>
    <cellStyle name="Comma 14 2 3 3 6" xfId="40975"/>
    <cellStyle name="Comma 14 2 3 3 6 2" xfId="40976"/>
    <cellStyle name="Comma 14 2 3 3 6 3" xfId="40977"/>
    <cellStyle name="Comma 14 2 3 3 7" xfId="40978"/>
    <cellStyle name="Comma 14 2 3 3 7 2" xfId="40979"/>
    <cellStyle name="Comma 14 2 3 3 8" xfId="40980"/>
    <cellStyle name="Comma 14 2 3 3 9" xfId="40981"/>
    <cellStyle name="Comma 14 2 3 4" xfId="40982"/>
    <cellStyle name="Comma 14 2 3 4 2" xfId="40983"/>
    <cellStyle name="Comma 14 2 3 4 2 2" xfId="40984"/>
    <cellStyle name="Comma 14 2 3 4 2 2 2" xfId="40985"/>
    <cellStyle name="Comma 14 2 3 4 2 2 3" xfId="40986"/>
    <cellStyle name="Comma 14 2 3 4 2 3" xfId="40987"/>
    <cellStyle name="Comma 14 2 3 4 2 3 2" xfId="40988"/>
    <cellStyle name="Comma 14 2 3 4 2 3 3" xfId="40989"/>
    <cellStyle name="Comma 14 2 3 4 2 4" xfId="40990"/>
    <cellStyle name="Comma 14 2 3 4 2 4 2" xfId="40991"/>
    <cellStyle name="Comma 14 2 3 4 2 5" xfId="40992"/>
    <cellStyle name="Comma 14 2 3 4 2 6" xfId="40993"/>
    <cellStyle name="Comma 14 2 3 4 3" xfId="40994"/>
    <cellStyle name="Comma 14 2 3 4 3 2" xfId="40995"/>
    <cellStyle name="Comma 14 2 3 4 3 2 2" xfId="40996"/>
    <cellStyle name="Comma 14 2 3 4 3 2 3" xfId="40997"/>
    <cellStyle name="Comma 14 2 3 4 3 3" xfId="40998"/>
    <cellStyle name="Comma 14 2 3 4 3 3 2" xfId="40999"/>
    <cellStyle name="Comma 14 2 3 4 3 3 3" xfId="41000"/>
    <cellStyle name="Comma 14 2 3 4 3 4" xfId="41001"/>
    <cellStyle name="Comma 14 2 3 4 3 4 2" xfId="41002"/>
    <cellStyle name="Comma 14 2 3 4 3 5" xfId="41003"/>
    <cellStyle name="Comma 14 2 3 4 3 6" xfId="41004"/>
    <cellStyle name="Comma 14 2 3 4 4" xfId="41005"/>
    <cellStyle name="Comma 14 2 3 4 4 2" xfId="41006"/>
    <cellStyle name="Comma 14 2 3 4 4 2 2" xfId="41007"/>
    <cellStyle name="Comma 14 2 3 4 4 2 3" xfId="41008"/>
    <cellStyle name="Comma 14 2 3 4 4 3" xfId="41009"/>
    <cellStyle name="Comma 14 2 3 4 4 3 2" xfId="41010"/>
    <cellStyle name="Comma 14 2 3 4 4 4" xfId="41011"/>
    <cellStyle name="Comma 14 2 3 4 4 5" xfId="41012"/>
    <cellStyle name="Comma 14 2 3 4 5" xfId="41013"/>
    <cellStyle name="Comma 14 2 3 4 5 2" xfId="41014"/>
    <cellStyle name="Comma 14 2 3 4 5 3" xfId="41015"/>
    <cellStyle name="Comma 14 2 3 4 6" xfId="41016"/>
    <cellStyle name="Comma 14 2 3 4 6 2" xfId="41017"/>
    <cellStyle name="Comma 14 2 3 4 6 3" xfId="41018"/>
    <cellStyle name="Comma 14 2 3 4 7" xfId="41019"/>
    <cellStyle name="Comma 14 2 3 4 7 2" xfId="41020"/>
    <cellStyle name="Comma 14 2 3 4 8" xfId="41021"/>
    <cellStyle name="Comma 14 2 3 4 9" xfId="41022"/>
    <cellStyle name="Comma 14 2 3 5" xfId="41023"/>
    <cellStyle name="Comma 14 2 3 5 2" xfId="41024"/>
    <cellStyle name="Comma 14 2 3 5 2 2" xfId="41025"/>
    <cellStyle name="Comma 14 2 3 5 2 3" xfId="41026"/>
    <cellStyle name="Comma 14 2 3 5 3" xfId="41027"/>
    <cellStyle name="Comma 14 2 3 5 3 2" xfId="41028"/>
    <cellStyle name="Comma 14 2 3 5 3 3" xfId="41029"/>
    <cellStyle name="Comma 14 2 3 5 4" xfId="41030"/>
    <cellStyle name="Comma 14 2 3 5 4 2" xfId="41031"/>
    <cellStyle name="Comma 14 2 3 5 5" xfId="41032"/>
    <cellStyle name="Comma 14 2 3 5 6" xfId="41033"/>
    <cellStyle name="Comma 14 2 3 6" xfId="41034"/>
    <cellStyle name="Comma 14 2 3 6 2" xfId="41035"/>
    <cellStyle name="Comma 14 2 3 6 2 2" xfId="41036"/>
    <cellStyle name="Comma 14 2 3 6 2 3" xfId="41037"/>
    <cellStyle name="Comma 14 2 3 6 3" xfId="41038"/>
    <cellStyle name="Comma 14 2 3 6 3 2" xfId="41039"/>
    <cellStyle name="Comma 14 2 3 6 3 3" xfId="41040"/>
    <cellStyle name="Comma 14 2 3 6 4" xfId="41041"/>
    <cellStyle name="Comma 14 2 3 6 4 2" xfId="41042"/>
    <cellStyle name="Comma 14 2 3 6 5" xfId="41043"/>
    <cellStyle name="Comma 14 2 3 6 6" xfId="41044"/>
    <cellStyle name="Comma 14 2 3 7" xfId="41045"/>
    <cellStyle name="Comma 14 2 3 7 2" xfId="41046"/>
    <cellStyle name="Comma 14 2 3 7 2 2" xfId="41047"/>
    <cellStyle name="Comma 14 2 3 7 2 3" xfId="41048"/>
    <cellStyle name="Comma 14 2 3 7 3" xfId="41049"/>
    <cellStyle name="Comma 14 2 3 7 3 2" xfId="41050"/>
    <cellStyle name="Comma 14 2 3 7 4" xfId="41051"/>
    <cellStyle name="Comma 14 2 3 7 5" xfId="41052"/>
    <cellStyle name="Comma 14 2 3 8" xfId="41053"/>
    <cellStyle name="Comma 14 2 3 8 2" xfId="41054"/>
    <cellStyle name="Comma 14 2 3 8 3" xfId="41055"/>
    <cellStyle name="Comma 14 2 3 9" xfId="41056"/>
    <cellStyle name="Comma 14 2 3 9 2" xfId="41057"/>
    <cellStyle name="Comma 14 2 3 9 3" xfId="41058"/>
    <cellStyle name="Comma 14 2 4" xfId="41059"/>
    <cellStyle name="Comma 14 2 4 10" xfId="41060"/>
    <cellStyle name="Comma 14 2 4 2" xfId="41061"/>
    <cellStyle name="Comma 14 2 4 2 2" xfId="41062"/>
    <cellStyle name="Comma 14 2 4 2 2 2" xfId="41063"/>
    <cellStyle name="Comma 14 2 4 2 2 2 2" xfId="41064"/>
    <cellStyle name="Comma 14 2 4 2 2 2 3" xfId="41065"/>
    <cellStyle name="Comma 14 2 4 2 2 3" xfId="41066"/>
    <cellStyle name="Comma 14 2 4 2 2 3 2" xfId="41067"/>
    <cellStyle name="Comma 14 2 4 2 2 3 3" xfId="41068"/>
    <cellStyle name="Comma 14 2 4 2 2 4" xfId="41069"/>
    <cellStyle name="Comma 14 2 4 2 2 4 2" xfId="41070"/>
    <cellStyle name="Comma 14 2 4 2 2 5" xfId="41071"/>
    <cellStyle name="Comma 14 2 4 2 2 6" xfId="41072"/>
    <cellStyle name="Comma 14 2 4 2 3" xfId="41073"/>
    <cellStyle name="Comma 14 2 4 2 3 2" xfId="41074"/>
    <cellStyle name="Comma 14 2 4 2 3 2 2" xfId="41075"/>
    <cellStyle name="Comma 14 2 4 2 3 2 3" xfId="41076"/>
    <cellStyle name="Comma 14 2 4 2 3 3" xfId="41077"/>
    <cellStyle name="Comma 14 2 4 2 3 3 2" xfId="41078"/>
    <cellStyle name="Comma 14 2 4 2 3 3 3" xfId="41079"/>
    <cellStyle name="Comma 14 2 4 2 3 4" xfId="41080"/>
    <cellStyle name="Comma 14 2 4 2 3 4 2" xfId="41081"/>
    <cellStyle name="Comma 14 2 4 2 3 5" xfId="41082"/>
    <cellStyle name="Comma 14 2 4 2 3 6" xfId="41083"/>
    <cellStyle name="Comma 14 2 4 2 4" xfId="41084"/>
    <cellStyle name="Comma 14 2 4 2 4 2" xfId="41085"/>
    <cellStyle name="Comma 14 2 4 2 4 2 2" xfId="41086"/>
    <cellStyle name="Comma 14 2 4 2 4 2 3" xfId="41087"/>
    <cellStyle name="Comma 14 2 4 2 4 3" xfId="41088"/>
    <cellStyle name="Comma 14 2 4 2 4 3 2" xfId="41089"/>
    <cellStyle name="Comma 14 2 4 2 4 4" xfId="41090"/>
    <cellStyle name="Comma 14 2 4 2 4 5" xfId="41091"/>
    <cellStyle name="Comma 14 2 4 2 5" xfId="41092"/>
    <cellStyle name="Comma 14 2 4 2 5 2" xfId="41093"/>
    <cellStyle name="Comma 14 2 4 2 5 3" xfId="41094"/>
    <cellStyle name="Comma 14 2 4 2 6" xfId="41095"/>
    <cellStyle name="Comma 14 2 4 2 6 2" xfId="41096"/>
    <cellStyle name="Comma 14 2 4 2 6 3" xfId="41097"/>
    <cellStyle name="Comma 14 2 4 2 7" xfId="41098"/>
    <cellStyle name="Comma 14 2 4 2 7 2" xfId="41099"/>
    <cellStyle name="Comma 14 2 4 2 8" xfId="41100"/>
    <cellStyle name="Comma 14 2 4 2 9" xfId="41101"/>
    <cellStyle name="Comma 14 2 4 3" xfId="41102"/>
    <cellStyle name="Comma 14 2 4 3 2" xfId="41103"/>
    <cellStyle name="Comma 14 2 4 3 2 2" xfId="41104"/>
    <cellStyle name="Comma 14 2 4 3 2 3" xfId="41105"/>
    <cellStyle name="Comma 14 2 4 3 3" xfId="41106"/>
    <cellStyle name="Comma 14 2 4 3 3 2" xfId="41107"/>
    <cellStyle name="Comma 14 2 4 3 3 3" xfId="41108"/>
    <cellStyle name="Comma 14 2 4 3 4" xfId="41109"/>
    <cellStyle name="Comma 14 2 4 3 4 2" xfId="41110"/>
    <cellStyle name="Comma 14 2 4 3 5" xfId="41111"/>
    <cellStyle name="Comma 14 2 4 3 6" xfId="41112"/>
    <cellStyle name="Comma 14 2 4 4" xfId="41113"/>
    <cellStyle name="Comma 14 2 4 4 2" xfId="41114"/>
    <cellStyle name="Comma 14 2 4 4 2 2" xfId="41115"/>
    <cellStyle name="Comma 14 2 4 4 2 3" xfId="41116"/>
    <cellStyle name="Comma 14 2 4 4 3" xfId="41117"/>
    <cellStyle name="Comma 14 2 4 4 3 2" xfId="41118"/>
    <cellStyle name="Comma 14 2 4 4 3 3" xfId="41119"/>
    <cellStyle name="Comma 14 2 4 4 4" xfId="41120"/>
    <cellStyle name="Comma 14 2 4 4 4 2" xfId="41121"/>
    <cellStyle name="Comma 14 2 4 4 5" xfId="41122"/>
    <cellStyle name="Comma 14 2 4 4 6" xfId="41123"/>
    <cellStyle name="Comma 14 2 4 5" xfId="41124"/>
    <cellStyle name="Comma 14 2 4 5 2" xfId="41125"/>
    <cellStyle name="Comma 14 2 4 5 2 2" xfId="41126"/>
    <cellStyle name="Comma 14 2 4 5 2 3" xfId="41127"/>
    <cellStyle name="Comma 14 2 4 5 3" xfId="41128"/>
    <cellStyle name="Comma 14 2 4 5 3 2" xfId="41129"/>
    <cellStyle name="Comma 14 2 4 5 4" xfId="41130"/>
    <cellStyle name="Comma 14 2 4 5 5" xfId="41131"/>
    <cellStyle name="Comma 14 2 4 6" xfId="41132"/>
    <cellStyle name="Comma 14 2 4 6 2" xfId="41133"/>
    <cellStyle name="Comma 14 2 4 6 3" xfId="41134"/>
    <cellStyle name="Comma 14 2 4 7" xfId="41135"/>
    <cellStyle name="Comma 14 2 4 7 2" xfId="41136"/>
    <cellStyle name="Comma 14 2 4 7 3" xfId="41137"/>
    <cellStyle name="Comma 14 2 4 8" xfId="41138"/>
    <cellStyle name="Comma 14 2 4 8 2" xfId="41139"/>
    <cellStyle name="Comma 14 2 4 9" xfId="41140"/>
    <cellStyle name="Comma 14 2 5" xfId="41141"/>
    <cellStyle name="Comma 14 2 5 2" xfId="41142"/>
    <cellStyle name="Comma 14 2 5 2 2" xfId="41143"/>
    <cellStyle name="Comma 14 2 5 2 2 2" xfId="41144"/>
    <cellStyle name="Comma 14 2 5 2 2 3" xfId="41145"/>
    <cellStyle name="Comma 14 2 5 2 3" xfId="41146"/>
    <cellStyle name="Comma 14 2 5 2 3 2" xfId="41147"/>
    <cellStyle name="Comma 14 2 5 2 3 3" xfId="41148"/>
    <cellStyle name="Comma 14 2 5 2 4" xfId="41149"/>
    <cellStyle name="Comma 14 2 5 2 4 2" xfId="41150"/>
    <cellStyle name="Comma 14 2 5 2 5" xfId="41151"/>
    <cellStyle name="Comma 14 2 5 2 6" xfId="41152"/>
    <cellStyle name="Comma 14 2 5 3" xfId="41153"/>
    <cellStyle name="Comma 14 2 5 3 2" xfId="41154"/>
    <cellStyle name="Comma 14 2 5 3 2 2" xfId="41155"/>
    <cellStyle name="Comma 14 2 5 3 2 3" xfId="41156"/>
    <cellStyle name="Comma 14 2 5 3 3" xfId="41157"/>
    <cellStyle name="Comma 14 2 5 3 3 2" xfId="41158"/>
    <cellStyle name="Comma 14 2 5 3 3 3" xfId="41159"/>
    <cellStyle name="Comma 14 2 5 3 4" xfId="41160"/>
    <cellStyle name="Comma 14 2 5 3 4 2" xfId="41161"/>
    <cellStyle name="Comma 14 2 5 3 5" xfId="41162"/>
    <cellStyle name="Comma 14 2 5 3 6" xfId="41163"/>
    <cellStyle name="Comma 14 2 5 4" xfId="41164"/>
    <cellStyle name="Comma 14 2 5 4 2" xfId="41165"/>
    <cellStyle name="Comma 14 2 5 4 2 2" xfId="41166"/>
    <cellStyle name="Comma 14 2 5 4 2 3" xfId="41167"/>
    <cellStyle name="Comma 14 2 5 4 3" xfId="41168"/>
    <cellStyle name="Comma 14 2 5 4 3 2" xfId="41169"/>
    <cellStyle name="Comma 14 2 5 4 4" xfId="41170"/>
    <cellStyle name="Comma 14 2 5 4 5" xfId="41171"/>
    <cellStyle name="Comma 14 2 5 5" xfId="41172"/>
    <cellStyle name="Comma 14 2 5 5 2" xfId="41173"/>
    <cellStyle name="Comma 14 2 5 5 3" xfId="41174"/>
    <cellStyle name="Comma 14 2 5 6" xfId="41175"/>
    <cellStyle name="Comma 14 2 5 6 2" xfId="41176"/>
    <cellStyle name="Comma 14 2 5 6 3" xfId="41177"/>
    <cellStyle name="Comma 14 2 5 7" xfId="41178"/>
    <cellStyle name="Comma 14 2 5 7 2" xfId="41179"/>
    <cellStyle name="Comma 14 2 5 8" xfId="41180"/>
    <cellStyle name="Comma 14 2 5 9" xfId="41181"/>
    <cellStyle name="Comma 14 2 6" xfId="41182"/>
    <cellStyle name="Comma 14 2 6 2" xfId="41183"/>
    <cellStyle name="Comma 14 2 6 2 2" xfId="41184"/>
    <cellStyle name="Comma 14 2 6 2 2 2" xfId="41185"/>
    <cellStyle name="Comma 14 2 6 2 2 3" xfId="41186"/>
    <cellStyle name="Comma 14 2 6 2 3" xfId="41187"/>
    <cellStyle name="Comma 14 2 6 2 3 2" xfId="41188"/>
    <cellStyle name="Comma 14 2 6 2 3 3" xfId="41189"/>
    <cellStyle name="Comma 14 2 6 2 4" xfId="41190"/>
    <cellStyle name="Comma 14 2 6 2 4 2" xfId="41191"/>
    <cellStyle name="Comma 14 2 6 2 5" xfId="41192"/>
    <cellStyle name="Comma 14 2 6 2 6" xfId="41193"/>
    <cellStyle name="Comma 14 2 6 3" xfId="41194"/>
    <cellStyle name="Comma 14 2 6 3 2" xfId="41195"/>
    <cellStyle name="Comma 14 2 6 3 2 2" xfId="41196"/>
    <cellStyle name="Comma 14 2 6 3 2 3" xfId="41197"/>
    <cellStyle name="Comma 14 2 6 3 3" xfId="41198"/>
    <cellStyle name="Comma 14 2 6 3 3 2" xfId="41199"/>
    <cellStyle name="Comma 14 2 6 3 3 3" xfId="41200"/>
    <cellStyle name="Comma 14 2 6 3 4" xfId="41201"/>
    <cellStyle name="Comma 14 2 6 3 4 2" xfId="41202"/>
    <cellStyle name="Comma 14 2 6 3 5" xfId="41203"/>
    <cellStyle name="Comma 14 2 6 3 6" xfId="41204"/>
    <cellStyle name="Comma 14 2 6 4" xfId="41205"/>
    <cellStyle name="Comma 14 2 6 4 2" xfId="41206"/>
    <cellStyle name="Comma 14 2 6 4 2 2" xfId="41207"/>
    <cellStyle name="Comma 14 2 6 4 2 3" xfId="41208"/>
    <cellStyle name="Comma 14 2 6 4 3" xfId="41209"/>
    <cellStyle name="Comma 14 2 6 4 3 2" xfId="41210"/>
    <cellStyle name="Comma 14 2 6 4 4" xfId="41211"/>
    <cellStyle name="Comma 14 2 6 4 5" xfId="41212"/>
    <cellStyle name="Comma 14 2 6 5" xfId="41213"/>
    <cellStyle name="Comma 14 2 6 5 2" xfId="41214"/>
    <cellStyle name="Comma 14 2 6 5 3" xfId="41215"/>
    <cellStyle name="Comma 14 2 6 6" xfId="41216"/>
    <cellStyle name="Comma 14 2 6 6 2" xfId="41217"/>
    <cellStyle name="Comma 14 2 6 6 3" xfId="41218"/>
    <cellStyle name="Comma 14 2 6 7" xfId="41219"/>
    <cellStyle name="Comma 14 2 6 7 2" xfId="41220"/>
    <cellStyle name="Comma 14 2 6 8" xfId="41221"/>
    <cellStyle name="Comma 14 2 6 9" xfId="41222"/>
    <cellStyle name="Comma 14 2 7" xfId="41223"/>
    <cellStyle name="Comma 14 2 7 2" xfId="41224"/>
    <cellStyle name="Comma 14 2 7 2 2" xfId="41225"/>
    <cellStyle name="Comma 14 2 7 2 3" xfId="41226"/>
    <cellStyle name="Comma 14 2 7 3" xfId="41227"/>
    <cellStyle name="Comma 14 2 7 3 2" xfId="41228"/>
    <cellStyle name="Comma 14 2 7 3 3" xfId="41229"/>
    <cellStyle name="Comma 14 2 7 4" xfId="41230"/>
    <cellStyle name="Comma 14 2 7 4 2" xfId="41231"/>
    <cellStyle name="Comma 14 2 7 5" xfId="41232"/>
    <cellStyle name="Comma 14 2 7 6" xfId="41233"/>
    <cellStyle name="Comma 14 2 8" xfId="41234"/>
    <cellStyle name="Comma 14 2 8 2" xfId="41235"/>
    <cellStyle name="Comma 14 2 8 2 2" xfId="41236"/>
    <cellStyle name="Comma 14 2 8 2 3" xfId="41237"/>
    <cellStyle name="Comma 14 2 8 3" xfId="41238"/>
    <cellStyle name="Comma 14 2 8 3 2" xfId="41239"/>
    <cellStyle name="Comma 14 2 8 3 3" xfId="41240"/>
    <cellStyle name="Comma 14 2 8 4" xfId="41241"/>
    <cellStyle name="Comma 14 2 8 4 2" xfId="41242"/>
    <cellStyle name="Comma 14 2 8 5" xfId="41243"/>
    <cellStyle name="Comma 14 2 8 6" xfId="41244"/>
    <cellStyle name="Comma 14 2 9" xfId="41245"/>
    <cellStyle name="Comma 14 2 9 2" xfId="41246"/>
    <cellStyle name="Comma 14 2 9 2 2" xfId="41247"/>
    <cellStyle name="Comma 14 2 9 2 3" xfId="41248"/>
    <cellStyle name="Comma 14 2 9 3" xfId="41249"/>
    <cellStyle name="Comma 14 2 9 3 2" xfId="41250"/>
    <cellStyle name="Comma 14 2 9 4" xfId="41251"/>
    <cellStyle name="Comma 14 2 9 5" xfId="41252"/>
    <cellStyle name="Comma 14 3" xfId="4489"/>
    <cellStyle name="Comma 14 3 10" xfId="41253"/>
    <cellStyle name="Comma 14 3 10 2" xfId="41254"/>
    <cellStyle name="Comma 14 3 10 3" xfId="41255"/>
    <cellStyle name="Comma 14 3 11" xfId="41256"/>
    <cellStyle name="Comma 14 3 11 2" xfId="41257"/>
    <cellStyle name="Comma 14 3 12" xfId="41258"/>
    <cellStyle name="Comma 14 3 13" xfId="41259"/>
    <cellStyle name="Comma 14 3 2" xfId="41260"/>
    <cellStyle name="Comma 14 3 2 10" xfId="41261"/>
    <cellStyle name="Comma 14 3 2 10 2" xfId="41262"/>
    <cellStyle name="Comma 14 3 2 11" xfId="41263"/>
    <cellStyle name="Comma 14 3 2 12" xfId="41264"/>
    <cellStyle name="Comma 14 3 2 2" xfId="41265"/>
    <cellStyle name="Comma 14 3 2 2 10" xfId="41266"/>
    <cellStyle name="Comma 14 3 2 2 2" xfId="41267"/>
    <cellStyle name="Comma 14 3 2 2 2 2" xfId="41268"/>
    <cellStyle name="Comma 14 3 2 2 2 2 2" xfId="41269"/>
    <cellStyle name="Comma 14 3 2 2 2 2 2 2" xfId="41270"/>
    <cellStyle name="Comma 14 3 2 2 2 2 2 3" xfId="41271"/>
    <cellStyle name="Comma 14 3 2 2 2 2 3" xfId="41272"/>
    <cellStyle name="Comma 14 3 2 2 2 2 3 2" xfId="41273"/>
    <cellStyle name="Comma 14 3 2 2 2 2 3 3" xfId="41274"/>
    <cellStyle name="Comma 14 3 2 2 2 2 4" xfId="41275"/>
    <cellStyle name="Comma 14 3 2 2 2 2 4 2" xfId="41276"/>
    <cellStyle name="Comma 14 3 2 2 2 2 5" xfId="41277"/>
    <cellStyle name="Comma 14 3 2 2 2 2 6" xfId="41278"/>
    <cellStyle name="Comma 14 3 2 2 2 3" xfId="41279"/>
    <cellStyle name="Comma 14 3 2 2 2 3 2" xfId="41280"/>
    <cellStyle name="Comma 14 3 2 2 2 3 2 2" xfId="41281"/>
    <cellStyle name="Comma 14 3 2 2 2 3 2 3" xfId="41282"/>
    <cellStyle name="Comma 14 3 2 2 2 3 3" xfId="41283"/>
    <cellStyle name="Comma 14 3 2 2 2 3 3 2" xfId="41284"/>
    <cellStyle name="Comma 14 3 2 2 2 3 3 3" xfId="41285"/>
    <cellStyle name="Comma 14 3 2 2 2 3 4" xfId="41286"/>
    <cellStyle name="Comma 14 3 2 2 2 3 4 2" xfId="41287"/>
    <cellStyle name="Comma 14 3 2 2 2 3 5" xfId="41288"/>
    <cellStyle name="Comma 14 3 2 2 2 3 6" xfId="41289"/>
    <cellStyle name="Comma 14 3 2 2 2 4" xfId="41290"/>
    <cellStyle name="Comma 14 3 2 2 2 4 2" xfId="41291"/>
    <cellStyle name="Comma 14 3 2 2 2 4 2 2" xfId="41292"/>
    <cellStyle name="Comma 14 3 2 2 2 4 2 3" xfId="41293"/>
    <cellStyle name="Comma 14 3 2 2 2 4 3" xfId="41294"/>
    <cellStyle name="Comma 14 3 2 2 2 4 3 2" xfId="41295"/>
    <cellStyle name="Comma 14 3 2 2 2 4 4" xfId="41296"/>
    <cellStyle name="Comma 14 3 2 2 2 4 5" xfId="41297"/>
    <cellStyle name="Comma 14 3 2 2 2 5" xfId="41298"/>
    <cellStyle name="Comma 14 3 2 2 2 5 2" xfId="41299"/>
    <cellStyle name="Comma 14 3 2 2 2 5 3" xfId="41300"/>
    <cellStyle name="Comma 14 3 2 2 2 6" xfId="41301"/>
    <cellStyle name="Comma 14 3 2 2 2 6 2" xfId="41302"/>
    <cellStyle name="Comma 14 3 2 2 2 6 3" xfId="41303"/>
    <cellStyle name="Comma 14 3 2 2 2 7" xfId="41304"/>
    <cellStyle name="Comma 14 3 2 2 2 7 2" xfId="41305"/>
    <cellStyle name="Comma 14 3 2 2 2 8" xfId="41306"/>
    <cellStyle name="Comma 14 3 2 2 2 9" xfId="41307"/>
    <cellStyle name="Comma 14 3 2 2 3" xfId="41308"/>
    <cellStyle name="Comma 14 3 2 2 3 2" xfId="41309"/>
    <cellStyle name="Comma 14 3 2 2 3 2 2" xfId="41310"/>
    <cellStyle name="Comma 14 3 2 2 3 2 3" xfId="41311"/>
    <cellStyle name="Comma 14 3 2 2 3 3" xfId="41312"/>
    <cellStyle name="Comma 14 3 2 2 3 3 2" xfId="41313"/>
    <cellStyle name="Comma 14 3 2 2 3 3 3" xfId="41314"/>
    <cellStyle name="Comma 14 3 2 2 3 4" xfId="41315"/>
    <cellStyle name="Comma 14 3 2 2 3 4 2" xfId="41316"/>
    <cellStyle name="Comma 14 3 2 2 3 5" xfId="41317"/>
    <cellStyle name="Comma 14 3 2 2 3 6" xfId="41318"/>
    <cellStyle name="Comma 14 3 2 2 4" xfId="41319"/>
    <cellStyle name="Comma 14 3 2 2 4 2" xfId="41320"/>
    <cellStyle name="Comma 14 3 2 2 4 2 2" xfId="41321"/>
    <cellStyle name="Comma 14 3 2 2 4 2 3" xfId="41322"/>
    <cellStyle name="Comma 14 3 2 2 4 3" xfId="41323"/>
    <cellStyle name="Comma 14 3 2 2 4 3 2" xfId="41324"/>
    <cellStyle name="Comma 14 3 2 2 4 3 3" xfId="41325"/>
    <cellStyle name="Comma 14 3 2 2 4 4" xfId="41326"/>
    <cellStyle name="Comma 14 3 2 2 4 4 2" xfId="41327"/>
    <cellStyle name="Comma 14 3 2 2 4 5" xfId="41328"/>
    <cellStyle name="Comma 14 3 2 2 4 6" xfId="41329"/>
    <cellStyle name="Comma 14 3 2 2 5" xfId="41330"/>
    <cellStyle name="Comma 14 3 2 2 5 2" xfId="41331"/>
    <cellStyle name="Comma 14 3 2 2 5 2 2" xfId="41332"/>
    <cellStyle name="Comma 14 3 2 2 5 2 3" xfId="41333"/>
    <cellStyle name="Comma 14 3 2 2 5 3" xfId="41334"/>
    <cellStyle name="Comma 14 3 2 2 5 3 2" xfId="41335"/>
    <cellStyle name="Comma 14 3 2 2 5 4" xfId="41336"/>
    <cellStyle name="Comma 14 3 2 2 5 5" xfId="41337"/>
    <cellStyle name="Comma 14 3 2 2 6" xfId="41338"/>
    <cellStyle name="Comma 14 3 2 2 6 2" xfId="41339"/>
    <cellStyle name="Comma 14 3 2 2 6 3" xfId="41340"/>
    <cellStyle name="Comma 14 3 2 2 7" xfId="41341"/>
    <cellStyle name="Comma 14 3 2 2 7 2" xfId="41342"/>
    <cellStyle name="Comma 14 3 2 2 7 3" xfId="41343"/>
    <cellStyle name="Comma 14 3 2 2 8" xfId="41344"/>
    <cellStyle name="Comma 14 3 2 2 8 2" xfId="41345"/>
    <cellStyle name="Comma 14 3 2 2 9" xfId="41346"/>
    <cellStyle name="Comma 14 3 2 3" xfId="41347"/>
    <cellStyle name="Comma 14 3 2 3 2" xfId="41348"/>
    <cellStyle name="Comma 14 3 2 3 2 2" xfId="41349"/>
    <cellStyle name="Comma 14 3 2 3 2 2 2" xfId="41350"/>
    <cellStyle name="Comma 14 3 2 3 2 2 3" xfId="41351"/>
    <cellStyle name="Comma 14 3 2 3 2 3" xfId="41352"/>
    <cellStyle name="Comma 14 3 2 3 2 3 2" xfId="41353"/>
    <cellStyle name="Comma 14 3 2 3 2 3 3" xfId="41354"/>
    <cellStyle name="Comma 14 3 2 3 2 4" xfId="41355"/>
    <cellStyle name="Comma 14 3 2 3 2 4 2" xfId="41356"/>
    <cellStyle name="Comma 14 3 2 3 2 5" xfId="41357"/>
    <cellStyle name="Comma 14 3 2 3 2 6" xfId="41358"/>
    <cellStyle name="Comma 14 3 2 3 3" xfId="41359"/>
    <cellStyle name="Comma 14 3 2 3 3 2" xfId="41360"/>
    <cellStyle name="Comma 14 3 2 3 3 2 2" xfId="41361"/>
    <cellStyle name="Comma 14 3 2 3 3 2 3" xfId="41362"/>
    <cellStyle name="Comma 14 3 2 3 3 3" xfId="41363"/>
    <cellStyle name="Comma 14 3 2 3 3 3 2" xfId="41364"/>
    <cellStyle name="Comma 14 3 2 3 3 3 3" xfId="41365"/>
    <cellStyle name="Comma 14 3 2 3 3 4" xfId="41366"/>
    <cellStyle name="Comma 14 3 2 3 3 4 2" xfId="41367"/>
    <cellStyle name="Comma 14 3 2 3 3 5" xfId="41368"/>
    <cellStyle name="Comma 14 3 2 3 3 6" xfId="41369"/>
    <cellStyle name="Comma 14 3 2 3 4" xfId="41370"/>
    <cellStyle name="Comma 14 3 2 3 4 2" xfId="41371"/>
    <cellStyle name="Comma 14 3 2 3 4 2 2" xfId="41372"/>
    <cellStyle name="Comma 14 3 2 3 4 2 3" xfId="41373"/>
    <cellStyle name="Comma 14 3 2 3 4 3" xfId="41374"/>
    <cellStyle name="Comma 14 3 2 3 4 3 2" xfId="41375"/>
    <cellStyle name="Comma 14 3 2 3 4 4" xfId="41376"/>
    <cellStyle name="Comma 14 3 2 3 4 5" xfId="41377"/>
    <cellStyle name="Comma 14 3 2 3 5" xfId="41378"/>
    <cellStyle name="Comma 14 3 2 3 5 2" xfId="41379"/>
    <cellStyle name="Comma 14 3 2 3 5 3" xfId="41380"/>
    <cellStyle name="Comma 14 3 2 3 6" xfId="41381"/>
    <cellStyle name="Comma 14 3 2 3 6 2" xfId="41382"/>
    <cellStyle name="Comma 14 3 2 3 6 3" xfId="41383"/>
    <cellStyle name="Comma 14 3 2 3 7" xfId="41384"/>
    <cellStyle name="Comma 14 3 2 3 7 2" xfId="41385"/>
    <cellStyle name="Comma 14 3 2 3 8" xfId="41386"/>
    <cellStyle name="Comma 14 3 2 3 9" xfId="41387"/>
    <cellStyle name="Comma 14 3 2 4" xfId="41388"/>
    <cellStyle name="Comma 14 3 2 4 2" xfId="41389"/>
    <cellStyle name="Comma 14 3 2 4 2 2" xfId="41390"/>
    <cellStyle name="Comma 14 3 2 4 2 2 2" xfId="41391"/>
    <cellStyle name="Comma 14 3 2 4 2 2 3" xfId="41392"/>
    <cellStyle name="Comma 14 3 2 4 2 3" xfId="41393"/>
    <cellStyle name="Comma 14 3 2 4 2 3 2" xfId="41394"/>
    <cellStyle name="Comma 14 3 2 4 2 3 3" xfId="41395"/>
    <cellStyle name="Comma 14 3 2 4 2 4" xfId="41396"/>
    <cellStyle name="Comma 14 3 2 4 2 4 2" xfId="41397"/>
    <cellStyle name="Comma 14 3 2 4 2 5" xfId="41398"/>
    <cellStyle name="Comma 14 3 2 4 2 6" xfId="41399"/>
    <cellStyle name="Comma 14 3 2 4 3" xfId="41400"/>
    <cellStyle name="Comma 14 3 2 4 3 2" xfId="41401"/>
    <cellStyle name="Comma 14 3 2 4 3 2 2" xfId="41402"/>
    <cellStyle name="Comma 14 3 2 4 3 2 3" xfId="41403"/>
    <cellStyle name="Comma 14 3 2 4 3 3" xfId="41404"/>
    <cellStyle name="Comma 14 3 2 4 3 3 2" xfId="41405"/>
    <cellStyle name="Comma 14 3 2 4 3 3 3" xfId="41406"/>
    <cellStyle name="Comma 14 3 2 4 3 4" xfId="41407"/>
    <cellStyle name="Comma 14 3 2 4 3 4 2" xfId="41408"/>
    <cellStyle name="Comma 14 3 2 4 3 5" xfId="41409"/>
    <cellStyle name="Comma 14 3 2 4 3 6" xfId="41410"/>
    <cellStyle name="Comma 14 3 2 4 4" xfId="41411"/>
    <cellStyle name="Comma 14 3 2 4 4 2" xfId="41412"/>
    <cellStyle name="Comma 14 3 2 4 4 2 2" xfId="41413"/>
    <cellStyle name="Comma 14 3 2 4 4 2 3" xfId="41414"/>
    <cellStyle name="Comma 14 3 2 4 4 3" xfId="41415"/>
    <cellStyle name="Comma 14 3 2 4 4 3 2" xfId="41416"/>
    <cellStyle name="Comma 14 3 2 4 4 4" xfId="41417"/>
    <cellStyle name="Comma 14 3 2 4 4 5" xfId="41418"/>
    <cellStyle name="Comma 14 3 2 4 5" xfId="41419"/>
    <cellStyle name="Comma 14 3 2 4 5 2" xfId="41420"/>
    <cellStyle name="Comma 14 3 2 4 5 3" xfId="41421"/>
    <cellStyle name="Comma 14 3 2 4 6" xfId="41422"/>
    <cellStyle name="Comma 14 3 2 4 6 2" xfId="41423"/>
    <cellStyle name="Comma 14 3 2 4 6 3" xfId="41424"/>
    <cellStyle name="Comma 14 3 2 4 7" xfId="41425"/>
    <cellStyle name="Comma 14 3 2 4 7 2" xfId="41426"/>
    <cellStyle name="Comma 14 3 2 4 8" xfId="41427"/>
    <cellStyle name="Comma 14 3 2 4 9" xfId="41428"/>
    <cellStyle name="Comma 14 3 2 5" xfId="41429"/>
    <cellStyle name="Comma 14 3 2 5 2" xfId="41430"/>
    <cellStyle name="Comma 14 3 2 5 2 2" xfId="41431"/>
    <cellStyle name="Comma 14 3 2 5 2 3" xfId="41432"/>
    <cellStyle name="Comma 14 3 2 5 3" xfId="41433"/>
    <cellStyle name="Comma 14 3 2 5 3 2" xfId="41434"/>
    <cellStyle name="Comma 14 3 2 5 3 3" xfId="41435"/>
    <cellStyle name="Comma 14 3 2 5 4" xfId="41436"/>
    <cellStyle name="Comma 14 3 2 5 4 2" xfId="41437"/>
    <cellStyle name="Comma 14 3 2 5 5" xfId="41438"/>
    <cellStyle name="Comma 14 3 2 5 6" xfId="41439"/>
    <cellStyle name="Comma 14 3 2 6" xfId="41440"/>
    <cellStyle name="Comma 14 3 2 6 2" xfId="41441"/>
    <cellStyle name="Comma 14 3 2 6 2 2" xfId="41442"/>
    <cellStyle name="Comma 14 3 2 6 2 3" xfId="41443"/>
    <cellStyle name="Comma 14 3 2 6 3" xfId="41444"/>
    <cellStyle name="Comma 14 3 2 6 3 2" xfId="41445"/>
    <cellStyle name="Comma 14 3 2 6 3 3" xfId="41446"/>
    <cellStyle name="Comma 14 3 2 6 4" xfId="41447"/>
    <cellStyle name="Comma 14 3 2 6 4 2" xfId="41448"/>
    <cellStyle name="Comma 14 3 2 6 5" xfId="41449"/>
    <cellStyle name="Comma 14 3 2 6 6" xfId="41450"/>
    <cellStyle name="Comma 14 3 2 7" xfId="41451"/>
    <cellStyle name="Comma 14 3 2 7 2" xfId="41452"/>
    <cellStyle name="Comma 14 3 2 7 2 2" xfId="41453"/>
    <cellStyle name="Comma 14 3 2 7 2 3" xfId="41454"/>
    <cellStyle name="Comma 14 3 2 7 3" xfId="41455"/>
    <cellStyle name="Comma 14 3 2 7 3 2" xfId="41456"/>
    <cellStyle name="Comma 14 3 2 7 4" xfId="41457"/>
    <cellStyle name="Comma 14 3 2 7 5" xfId="41458"/>
    <cellStyle name="Comma 14 3 2 8" xfId="41459"/>
    <cellStyle name="Comma 14 3 2 8 2" xfId="41460"/>
    <cellStyle name="Comma 14 3 2 8 3" xfId="41461"/>
    <cellStyle name="Comma 14 3 2 9" xfId="41462"/>
    <cellStyle name="Comma 14 3 2 9 2" xfId="41463"/>
    <cellStyle name="Comma 14 3 2 9 3" xfId="41464"/>
    <cellStyle name="Comma 14 3 3" xfId="41465"/>
    <cellStyle name="Comma 14 3 3 10" xfId="41466"/>
    <cellStyle name="Comma 14 3 3 2" xfId="41467"/>
    <cellStyle name="Comma 14 3 3 2 2" xfId="41468"/>
    <cellStyle name="Comma 14 3 3 2 2 2" xfId="41469"/>
    <cellStyle name="Comma 14 3 3 2 2 2 2" xfId="41470"/>
    <cellStyle name="Comma 14 3 3 2 2 2 3" xfId="41471"/>
    <cellStyle name="Comma 14 3 3 2 2 3" xfId="41472"/>
    <cellStyle name="Comma 14 3 3 2 2 3 2" xfId="41473"/>
    <cellStyle name="Comma 14 3 3 2 2 3 3" xfId="41474"/>
    <cellStyle name="Comma 14 3 3 2 2 4" xfId="41475"/>
    <cellStyle name="Comma 14 3 3 2 2 4 2" xfId="41476"/>
    <cellStyle name="Comma 14 3 3 2 2 5" xfId="41477"/>
    <cellStyle name="Comma 14 3 3 2 2 6" xfId="41478"/>
    <cellStyle name="Comma 14 3 3 2 3" xfId="41479"/>
    <cellStyle name="Comma 14 3 3 2 3 2" xfId="41480"/>
    <cellStyle name="Comma 14 3 3 2 3 2 2" xfId="41481"/>
    <cellStyle name="Comma 14 3 3 2 3 2 3" xfId="41482"/>
    <cellStyle name="Comma 14 3 3 2 3 3" xfId="41483"/>
    <cellStyle name="Comma 14 3 3 2 3 3 2" xfId="41484"/>
    <cellStyle name="Comma 14 3 3 2 3 3 3" xfId="41485"/>
    <cellStyle name="Comma 14 3 3 2 3 4" xfId="41486"/>
    <cellStyle name="Comma 14 3 3 2 3 4 2" xfId="41487"/>
    <cellStyle name="Comma 14 3 3 2 3 5" xfId="41488"/>
    <cellStyle name="Comma 14 3 3 2 3 6" xfId="41489"/>
    <cellStyle name="Comma 14 3 3 2 4" xfId="41490"/>
    <cellStyle name="Comma 14 3 3 2 4 2" xfId="41491"/>
    <cellStyle name="Comma 14 3 3 2 4 2 2" xfId="41492"/>
    <cellStyle name="Comma 14 3 3 2 4 2 3" xfId="41493"/>
    <cellStyle name="Comma 14 3 3 2 4 3" xfId="41494"/>
    <cellStyle name="Comma 14 3 3 2 4 3 2" xfId="41495"/>
    <cellStyle name="Comma 14 3 3 2 4 4" xfId="41496"/>
    <cellStyle name="Comma 14 3 3 2 4 5" xfId="41497"/>
    <cellStyle name="Comma 14 3 3 2 5" xfId="41498"/>
    <cellStyle name="Comma 14 3 3 2 5 2" xfId="41499"/>
    <cellStyle name="Comma 14 3 3 2 5 3" xfId="41500"/>
    <cellStyle name="Comma 14 3 3 2 6" xfId="41501"/>
    <cellStyle name="Comma 14 3 3 2 6 2" xfId="41502"/>
    <cellStyle name="Comma 14 3 3 2 6 3" xfId="41503"/>
    <cellStyle name="Comma 14 3 3 2 7" xfId="41504"/>
    <cellStyle name="Comma 14 3 3 2 7 2" xfId="41505"/>
    <cellStyle name="Comma 14 3 3 2 8" xfId="41506"/>
    <cellStyle name="Comma 14 3 3 2 9" xfId="41507"/>
    <cellStyle name="Comma 14 3 3 3" xfId="41508"/>
    <cellStyle name="Comma 14 3 3 3 2" xfId="41509"/>
    <cellStyle name="Comma 14 3 3 3 2 2" xfId="41510"/>
    <cellStyle name="Comma 14 3 3 3 2 3" xfId="41511"/>
    <cellStyle name="Comma 14 3 3 3 3" xfId="41512"/>
    <cellStyle name="Comma 14 3 3 3 3 2" xfId="41513"/>
    <cellStyle name="Comma 14 3 3 3 3 3" xfId="41514"/>
    <cellStyle name="Comma 14 3 3 3 4" xfId="41515"/>
    <cellStyle name="Comma 14 3 3 3 4 2" xfId="41516"/>
    <cellStyle name="Comma 14 3 3 3 5" xfId="41517"/>
    <cellStyle name="Comma 14 3 3 3 6" xfId="41518"/>
    <cellStyle name="Comma 14 3 3 4" xfId="41519"/>
    <cellStyle name="Comma 14 3 3 4 2" xfId="41520"/>
    <cellStyle name="Comma 14 3 3 4 2 2" xfId="41521"/>
    <cellStyle name="Comma 14 3 3 4 2 3" xfId="41522"/>
    <cellStyle name="Comma 14 3 3 4 3" xfId="41523"/>
    <cellStyle name="Comma 14 3 3 4 3 2" xfId="41524"/>
    <cellStyle name="Comma 14 3 3 4 3 3" xfId="41525"/>
    <cellStyle name="Comma 14 3 3 4 4" xfId="41526"/>
    <cellStyle name="Comma 14 3 3 4 4 2" xfId="41527"/>
    <cellStyle name="Comma 14 3 3 4 5" xfId="41528"/>
    <cellStyle name="Comma 14 3 3 4 6" xfId="41529"/>
    <cellStyle name="Comma 14 3 3 5" xfId="41530"/>
    <cellStyle name="Comma 14 3 3 5 2" xfId="41531"/>
    <cellStyle name="Comma 14 3 3 5 2 2" xfId="41532"/>
    <cellStyle name="Comma 14 3 3 5 2 3" xfId="41533"/>
    <cellStyle name="Comma 14 3 3 5 3" xfId="41534"/>
    <cellStyle name="Comma 14 3 3 5 3 2" xfId="41535"/>
    <cellStyle name="Comma 14 3 3 5 4" xfId="41536"/>
    <cellStyle name="Comma 14 3 3 5 5" xfId="41537"/>
    <cellStyle name="Comma 14 3 3 6" xfId="41538"/>
    <cellStyle name="Comma 14 3 3 6 2" xfId="41539"/>
    <cellStyle name="Comma 14 3 3 6 3" xfId="41540"/>
    <cellStyle name="Comma 14 3 3 7" xfId="41541"/>
    <cellStyle name="Comma 14 3 3 7 2" xfId="41542"/>
    <cellStyle name="Comma 14 3 3 7 3" xfId="41543"/>
    <cellStyle name="Comma 14 3 3 8" xfId="41544"/>
    <cellStyle name="Comma 14 3 3 8 2" xfId="41545"/>
    <cellStyle name="Comma 14 3 3 9" xfId="41546"/>
    <cellStyle name="Comma 14 3 4" xfId="41547"/>
    <cellStyle name="Comma 14 3 4 2" xfId="41548"/>
    <cellStyle name="Comma 14 3 4 2 2" xfId="41549"/>
    <cellStyle name="Comma 14 3 4 2 2 2" xfId="41550"/>
    <cellStyle name="Comma 14 3 4 2 2 3" xfId="41551"/>
    <cellStyle name="Comma 14 3 4 2 3" xfId="41552"/>
    <cellStyle name="Comma 14 3 4 2 3 2" xfId="41553"/>
    <cellStyle name="Comma 14 3 4 2 3 3" xfId="41554"/>
    <cellStyle name="Comma 14 3 4 2 4" xfId="41555"/>
    <cellStyle name="Comma 14 3 4 2 4 2" xfId="41556"/>
    <cellStyle name="Comma 14 3 4 2 5" xfId="41557"/>
    <cellStyle name="Comma 14 3 4 2 6" xfId="41558"/>
    <cellStyle name="Comma 14 3 4 3" xfId="41559"/>
    <cellStyle name="Comma 14 3 4 3 2" xfId="41560"/>
    <cellStyle name="Comma 14 3 4 3 2 2" xfId="41561"/>
    <cellStyle name="Comma 14 3 4 3 2 3" xfId="41562"/>
    <cellStyle name="Comma 14 3 4 3 3" xfId="41563"/>
    <cellStyle name="Comma 14 3 4 3 3 2" xfId="41564"/>
    <cellStyle name="Comma 14 3 4 3 3 3" xfId="41565"/>
    <cellStyle name="Comma 14 3 4 3 4" xfId="41566"/>
    <cellStyle name="Comma 14 3 4 3 4 2" xfId="41567"/>
    <cellStyle name="Comma 14 3 4 3 5" xfId="41568"/>
    <cellStyle name="Comma 14 3 4 3 6" xfId="41569"/>
    <cellStyle name="Comma 14 3 4 4" xfId="41570"/>
    <cellStyle name="Comma 14 3 4 4 2" xfId="41571"/>
    <cellStyle name="Comma 14 3 4 4 2 2" xfId="41572"/>
    <cellStyle name="Comma 14 3 4 4 2 3" xfId="41573"/>
    <cellStyle name="Comma 14 3 4 4 3" xfId="41574"/>
    <cellStyle name="Comma 14 3 4 4 3 2" xfId="41575"/>
    <cellStyle name="Comma 14 3 4 4 4" xfId="41576"/>
    <cellStyle name="Comma 14 3 4 4 5" xfId="41577"/>
    <cellStyle name="Comma 14 3 4 5" xfId="41578"/>
    <cellStyle name="Comma 14 3 4 5 2" xfId="41579"/>
    <cellStyle name="Comma 14 3 4 5 3" xfId="41580"/>
    <cellStyle name="Comma 14 3 4 6" xfId="41581"/>
    <cellStyle name="Comma 14 3 4 6 2" xfId="41582"/>
    <cellStyle name="Comma 14 3 4 6 3" xfId="41583"/>
    <cellStyle name="Comma 14 3 4 7" xfId="41584"/>
    <cellStyle name="Comma 14 3 4 7 2" xfId="41585"/>
    <cellStyle name="Comma 14 3 4 8" xfId="41586"/>
    <cellStyle name="Comma 14 3 4 9" xfId="41587"/>
    <cellStyle name="Comma 14 3 5" xfId="41588"/>
    <cellStyle name="Comma 14 3 5 2" xfId="41589"/>
    <cellStyle name="Comma 14 3 5 2 2" xfId="41590"/>
    <cellStyle name="Comma 14 3 5 2 2 2" xfId="41591"/>
    <cellStyle name="Comma 14 3 5 2 2 3" xfId="41592"/>
    <cellStyle name="Comma 14 3 5 2 3" xfId="41593"/>
    <cellStyle name="Comma 14 3 5 2 3 2" xfId="41594"/>
    <cellStyle name="Comma 14 3 5 2 3 3" xfId="41595"/>
    <cellStyle name="Comma 14 3 5 2 4" xfId="41596"/>
    <cellStyle name="Comma 14 3 5 2 4 2" xfId="41597"/>
    <cellStyle name="Comma 14 3 5 2 5" xfId="41598"/>
    <cellStyle name="Comma 14 3 5 2 6" xfId="41599"/>
    <cellStyle name="Comma 14 3 5 3" xfId="41600"/>
    <cellStyle name="Comma 14 3 5 3 2" xfId="41601"/>
    <cellStyle name="Comma 14 3 5 3 2 2" xfId="41602"/>
    <cellStyle name="Comma 14 3 5 3 2 3" xfId="41603"/>
    <cellStyle name="Comma 14 3 5 3 3" xfId="41604"/>
    <cellStyle name="Comma 14 3 5 3 3 2" xfId="41605"/>
    <cellStyle name="Comma 14 3 5 3 3 3" xfId="41606"/>
    <cellStyle name="Comma 14 3 5 3 4" xfId="41607"/>
    <cellStyle name="Comma 14 3 5 3 4 2" xfId="41608"/>
    <cellStyle name="Comma 14 3 5 3 5" xfId="41609"/>
    <cellStyle name="Comma 14 3 5 3 6" xfId="41610"/>
    <cellStyle name="Comma 14 3 5 4" xfId="41611"/>
    <cellStyle name="Comma 14 3 5 4 2" xfId="41612"/>
    <cellStyle name="Comma 14 3 5 4 2 2" xfId="41613"/>
    <cellStyle name="Comma 14 3 5 4 2 3" xfId="41614"/>
    <cellStyle name="Comma 14 3 5 4 3" xfId="41615"/>
    <cellStyle name="Comma 14 3 5 4 3 2" xfId="41616"/>
    <cellStyle name="Comma 14 3 5 4 4" xfId="41617"/>
    <cellStyle name="Comma 14 3 5 4 5" xfId="41618"/>
    <cellStyle name="Comma 14 3 5 5" xfId="41619"/>
    <cellStyle name="Comma 14 3 5 5 2" xfId="41620"/>
    <cellStyle name="Comma 14 3 5 5 3" xfId="41621"/>
    <cellStyle name="Comma 14 3 5 6" xfId="41622"/>
    <cellStyle name="Comma 14 3 5 6 2" xfId="41623"/>
    <cellStyle name="Comma 14 3 5 6 3" xfId="41624"/>
    <cellStyle name="Comma 14 3 5 7" xfId="41625"/>
    <cellStyle name="Comma 14 3 5 7 2" xfId="41626"/>
    <cellStyle name="Comma 14 3 5 8" xfId="41627"/>
    <cellStyle name="Comma 14 3 5 9" xfId="41628"/>
    <cellStyle name="Comma 14 3 6" xfId="41629"/>
    <cellStyle name="Comma 14 3 6 2" xfId="41630"/>
    <cellStyle name="Comma 14 3 6 2 2" xfId="41631"/>
    <cellStyle name="Comma 14 3 6 2 3" xfId="41632"/>
    <cellStyle name="Comma 14 3 6 3" xfId="41633"/>
    <cellStyle name="Comma 14 3 6 3 2" xfId="41634"/>
    <cellStyle name="Comma 14 3 6 3 3" xfId="41635"/>
    <cellStyle name="Comma 14 3 6 4" xfId="41636"/>
    <cellStyle name="Comma 14 3 6 4 2" xfId="41637"/>
    <cellStyle name="Comma 14 3 6 5" xfId="41638"/>
    <cellStyle name="Comma 14 3 6 6" xfId="41639"/>
    <cellStyle name="Comma 14 3 7" xfId="41640"/>
    <cellStyle name="Comma 14 3 7 2" xfId="41641"/>
    <cellStyle name="Comma 14 3 7 2 2" xfId="41642"/>
    <cellStyle name="Comma 14 3 7 2 3" xfId="41643"/>
    <cellStyle name="Comma 14 3 7 3" xfId="41644"/>
    <cellStyle name="Comma 14 3 7 3 2" xfId="41645"/>
    <cellStyle name="Comma 14 3 7 3 3" xfId="41646"/>
    <cellStyle name="Comma 14 3 7 4" xfId="41647"/>
    <cellStyle name="Comma 14 3 7 4 2" xfId="41648"/>
    <cellStyle name="Comma 14 3 7 5" xfId="41649"/>
    <cellStyle name="Comma 14 3 7 6" xfId="41650"/>
    <cellStyle name="Comma 14 3 8" xfId="41651"/>
    <cellStyle name="Comma 14 3 8 2" xfId="41652"/>
    <cellStyle name="Comma 14 3 8 2 2" xfId="41653"/>
    <cellStyle name="Comma 14 3 8 2 3" xfId="41654"/>
    <cellStyle name="Comma 14 3 8 3" xfId="41655"/>
    <cellStyle name="Comma 14 3 8 3 2" xfId="41656"/>
    <cellStyle name="Comma 14 3 8 4" xfId="41657"/>
    <cellStyle name="Comma 14 3 8 5" xfId="41658"/>
    <cellStyle name="Comma 14 3 9" xfId="41659"/>
    <cellStyle name="Comma 14 3 9 2" xfId="41660"/>
    <cellStyle name="Comma 14 3 9 3" xfId="41661"/>
    <cellStyle name="Comma 14 4" xfId="4490"/>
    <cellStyle name="Comma 14 4 10" xfId="41662"/>
    <cellStyle name="Comma 14 4 10 2" xfId="41663"/>
    <cellStyle name="Comma 14 4 11" xfId="41664"/>
    <cellStyle name="Comma 14 4 12" xfId="41665"/>
    <cellStyle name="Comma 14 4 2" xfId="41666"/>
    <cellStyle name="Comma 14 4 2 10" xfId="41667"/>
    <cellStyle name="Comma 14 4 2 2" xfId="41668"/>
    <cellStyle name="Comma 14 4 2 2 2" xfId="41669"/>
    <cellStyle name="Comma 14 4 2 2 2 2" xfId="41670"/>
    <cellStyle name="Comma 14 4 2 2 2 2 2" xfId="41671"/>
    <cellStyle name="Comma 14 4 2 2 2 2 3" xfId="41672"/>
    <cellStyle name="Comma 14 4 2 2 2 3" xfId="41673"/>
    <cellStyle name="Comma 14 4 2 2 2 3 2" xfId="41674"/>
    <cellStyle name="Comma 14 4 2 2 2 3 3" xfId="41675"/>
    <cellStyle name="Comma 14 4 2 2 2 4" xfId="41676"/>
    <cellStyle name="Comma 14 4 2 2 2 4 2" xfId="41677"/>
    <cellStyle name="Comma 14 4 2 2 2 5" xfId="41678"/>
    <cellStyle name="Comma 14 4 2 2 2 6" xfId="41679"/>
    <cellStyle name="Comma 14 4 2 2 3" xfId="41680"/>
    <cellStyle name="Comma 14 4 2 2 3 2" xfId="41681"/>
    <cellStyle name="Comma 14 4 2 2 3 2 2" xfId="41682"/>
    <cellStyle name="Comma 14 4 2 2 3 2 3" xfId="41683"/>
    <cellStyle name="Comma 14 4 2 2 3 3" xfId="41684"/>
    <cellStyle name="Comma 14 4 2 2 3 3 2" xfId="41685"/>
    <cellStyle name="Comma 14 4 2 2 3 3 3" xfId="41686"/>
    <cellStyle name="Comma 14 4 2 2 3 4" xfId="41687"/>
    <cellStyle name="Comma 14 4 2 2 3 4 2" xfId="41688"/>
    <cellStyle name="Comma 14 4 2 2 3 5" xfId="41689"/>
    <cellStyle name="Comma 14 4 2 2 3 6" xfId="41690"/>
    <cellStyle name="Comma 14 4 2 2 4" xfId="41691"/>
    <cellStyle name="Comma 14 4 2 2 4 2" xfId="41692"/>
    <cellStyle name="Comma 14 4 2 2 4 2 2" xfId="41693"/>
    <cellStyle name="Comma 14 4 2 2 4 2 3" xfId="41694"/>
    <cellStyle name="Comma 14 4 2 2 4 3" xfId="41695"/>
    <cellStyle name="Comma 14 4 2 2 4 3 2" xfId="41696"/>
    <cellStyle name="Comma 14 4 2 2 4 4" xfId="41697"/>
    <cellStyle name="Comma 14 4 2 2 4 5" xfId="41698"/>
    <cellStyle name="Comma 14 4 2 2 5" xfId="41699"/>
    <cellStyle name="Comma 14 4 2 2 5 2" xfId="41700"/>
    <cellStyle name="Comma 14 4 2 2 5 3" xfId="41701"/>
    <cellStyle name="Comma 14 4 2 2 6" xfId="41702"/>
    <cellStyle name="Comma 14 4 2 2 6 2" xfId="41703"/>
    <cellStyle name="Comma 14 4 2 2 6 3" xfId="41704"/>
    <cellStyle name="Comma 14 4 2 2 7" xfId="41705"/>
    <cellStyle name="Comma 14 4 2 2 7 2" xfId="41706"/>
    <cellStyle name="Comma 14 4 2 2 8" xfId="41707"/>
    <cellStyle name="Comma 14 4 2 2 9" xfId="41708"/>
    <cellStyle name="Comma 14 4 2 3" xfId="41709"/>
    <cellStyle name="Comma 14 4 2 3 2" xfId="41710"/>
    <cellStyle name="Comma 14 4 2 3 2 2" xfId="41711"/>
    <cellStyle name="Comma 14 4 2 3 2 3" xfId="41712"/>
    <cellStyle name="Comma 14 4 2 3 3" xfId="41713"/>
    <cellStyle name="Comma 14 4 2 3 3 2" xfId="41714"/>
    <cellStyle name="Comma 14 4 2 3 3 3" xfId="41715"/>
    <cellStyle name="Comma 14 4 2 3 4" xfId="41716"/>
    <cellStyle name="Comma 14 4 2 3 4 2" xfId="41717"/>
    <cellStyle name="Comma 14 4 2 3 5" xfId="41718"/>
    <cellStyle name="Comma 14 4 2 3 6" xfId="41719"/>
    <cellStyle name="Comma 14 4 2 4" xfId="41720"/>
    <cellStyle name="Comma 14 4 2 4 2" xfId="41721"/>
    <cellStyle name="Comma 14 4 2 4 2 2" xfId="41722"/>
    <cellStyle name="Comma 14 4 2 4 2 3" xfId="41723"/>
    <cellStyle name="Comma 14 4 2 4 3" xfId="41724"/>
    <cellStyle name="Comma 14 4 2 4 3 2" xfId="41725"/>
    <cellStyle name="Comma 14 4 2 4 3 3" xfId="41726"/>
    <cellStyle name="Comma 14 4 2 4 4" xfId="41727"/>
    <cellStyle name="Comma 14 4 2 4 4 2" xfId="41728"/>
    <cellStyle name="Comma 14 4 2 4 5" xfId="41729"/>
    <cellStyle name="Comma 14 4 2 4 6" xfId="41730"/>
    <cellStyle name="Comma 14 4 2 5" xfId="41731"/>
    <cellStyle name="Comma 14 4 2 5 2" xfId="41732"/>
    <cellStyle name="Comma 14 4 2 5 2 2" xfId="41733"/>
    <cellStyle name="Comma 14 4 2 5 2 3" xfId="41734"/>
    <cellStyle name="Comma 14 4 2 5 3" xfId="41735"/>
    <cellStyle name="Comma 14 4 2 5 3 2" xfId="41736"/>
    <cellStyle name="Comma 14 4 2 5 4" xfId="41737"/>
    <cellStyle name="Comma 14 4 2 5 5" xfId="41738"/>
    <cellStyle name="Comma 14 4 2 6" xfId="41739"/>
    <cellStyle name="Comma 14 4 2 6 2" xfId="41740"/>
    <cellStyle name="Comma 14 4 2 6 3" xfId="41741"/>
    <cellStyle name="Comma 14 4 2 7" xfId="41742"/>
    <cellStyle name="Comma 14 4 2 7 2" xfId="41743"/>
    <cellStyle name="Comma 14 4 2 7 3" xfId="41744"/>
    <cellStyle name="Comma 14 4 2 8" xfId="41745"/>
    <cellStyle name="Comma 14 4 2 8 2" xfId="41746"/>
    <cellStyle name="Comma 14 4 2 9" xfId="41747"/>
    <cellStyle name="Comma 14 4 3" xfId="41748"/>
    <cellStyle name="Comma 14 4 3 2" xfId="41749"/>
    <cellStyle name="Comma 14 4 3 2 2" xfId="41750"/>
    <cellStyle name="Comma 14 4 3 2 2 2" xfId="41751"/>
    <cellStyle name="Comma 14 4 3 2 2 3" xfId="41752"/>
    <cellStyle name="Comma 14 4 3 2 3" xfId="41753"/>
    <cellStyle name="Comma 14 4 3 2 3 2" xfId="41754"/>
    <cellStyle name="Comma 14 4 3 2 3 3" xfId="41755"/>
    <cellStyle name="Comma 14 4 3 2 4" xfId="41756"/>
    <cellStyle name="Comma 14 4 3 2 4 2" xfId="41757"/>
    <cellStyle name="Comma 14 4 3 2 5" xfId="41758"/>
    <cellStyle name="Comma 14 4 3 2 6" xfId="41759"/>
    <cellStyle name="Comma 14 4 3 3" xfId="41760"/>
    <cellStyle name="Comma 14 4 3 3 2" xfId="41761"/>
    <cellStyle name="Comma 14 4 3 3 2 2" xfId="41762"/>
    <cellStyle name="Comma 14 4 3 3 2 3" xfId="41763"/>
    <cellStyle name="Comma 14 4 3 3 3" xfId="41764"/>
    <cellStyle name="Comma 14 4 3 3 3 2" xfId="41765"/>
    <cellStyle name="Comma 14 4 3 3 3 3" xfId="41766"/>
    <cellStyle name="Comma 14 4 3 3 4" xfId="41767"/>
    <cellStyle name="Comma 14 4 3 3 4 2" xfId="41768"/>
    <cellStyle name="Comma 14 4 3 3 5" xfId="41769"/>
    <cellStyle name="Comma 14 4 3 3 6" xfId="41770"/>
    <cellStyle name="Comma 14 4 3 4" xfId="41771"/>
    <cellStyle name="Comma 14 4 3 4 2" xfId="41772"/>
    <cellStyle name="Comma 14 4 3 4 2 2" xfId="41773"/>
    <cellStyle name="Comma 14 4 3 4 2 3" xfId="41774"/>
    <cellStyle name="Comma 14 4 3 4 3" xfId="41775"/>
    <cellStyle name="Comma 14 4 3 4 3 2" xfId="41776"/>
    <cellStyle name="Comma 14 4 3 4 4" xfId="41777"/>
    <cellStyle name="Comma 14 4 3 4 5" xfId="41778"/>
    <cellStyle name="Comma 14 4 3 5" xfId="41779"/>
    <cellStyle name="Comma 14 4 3 5 2" xfId="41780"/>
    <cellStyle name="Comma 14 4 3 5 3" xfId="41781"/>
    <cellStyle name="Comma 14 4 3 6" xfId="41782"/>
    <cellStyle name="Comma 14 4 3 6 2" xfId="41783"/>
    <cellStyle name="Comma 14 4 3 6 3" xfId="41784"/>
    <cellStyle name="Comma 14 4 3 7" xfId="41785"/>
    <cellStyle name="Comma 14 4 3 7 2" xfId="41786"/>
    <cellStyle name="Comma 14 4 3 8" xfId="41787"/>
    <cellStyle name="Comma 14 4 3 9" xfId="41788"/>
    <cellStyle name="Comma 14 4 4" xfId="41789"/>
    <cellStyle name="Comma 14 4 4 2" xfId="41790"/>
    <cellStyle name="Comma 14 4 4 2 2" xfId="41791"/>
    <cellStyle name="Comma 14 4 4 2 2 2" xfId="41792"/>
    <cellStyle name="Comma 14 4 4 2 2 3" xfId="41793"/>
    <cellStyle name="Comma 14 4 4 2 3" xfId="41794"/>
    <cellStyle name="Comma 14 4 4 2 3 2" xfId="41795"/>
    <cellStyle name="Comma 14 4 4 2 3 3" xfId="41796"/>
    <cellStyle name="Comma 14 4 4 2 4" xfId="41797"/>
    <cellStyle name="Comma 14 4 4 2 4 2" xfId="41798"/>
    <cellStyle name="Comma 14 4 4 2 5" xfId="41799"/>
    <cellStyle name="Comma 14 4 4 2 6" xfId="41800"/>
    <cellStyle name="Comma 14 4 4 3" xfId="41801"/>
    <cellStyle name="Comma 14 4 4 3 2" xfId="41802"/>
    <cellStyle name="Comma 14 4 4 3 2 2" xfId="41803"/>
    <cellStyle name="Comma 14 4 4 3 2 3" xfId="41804"/>
    <cellStyle name="Comma 14 4 4 3 3" xfId="41805"/>
    <cellStyle name="Comma 14 4 4 3 3 2" xfId="41806"/>
    <cellStyle name="Comma 14 4 4 3 3 3" xfId="41807"/>
    <cellStyle name="Comma 14 4 4 3 4" xfId="41808"/>
    <cellStyle name="Comma 14 4 4 3 4 2" xfId="41809"/>
    <cellStyle name="Comma 14 4 4 3 5" xfId="41810"/>
    <cellStyle name="Comma 14 4 4 3 6" xfId="41811"/>
    <cellStyle name="Comma 14 4 4 4" xfId="41812"/>
    <cellStyle name="Comma 14 4 4 4 2" xfId="41813"/>
    <cellStyle name="Comma 14 4 4 4 2 2" xfId="41814"/>
    <cellStyle name="Comma 14 4 4 4 2 3" xfId="41815"/>
    <cellStyle name="Comma 14 4 4 4 3" xfId="41816"/>
    <cellStyle name="Comma 14 4 4 4 3 2" xfId="41817"/>
    <cellStyle name="Comma 14 4 4 4 4" xfId="41818"/>
    <cellStyle name="Comma 14 4 4 4 5" xfId="41819"/>
    <cellStyle name="Comma 14 4 4 5" xfId="41820"/>
    <cellStyle name="Comma 14 4 4 5 2" xfId="41821"/>
    <cellStyle name="Comma 14 4 4 5 3" xfId="41822"/>
    <cellStyle name="Comma 14 4 4 6" xfId="41823"/>
    <cellStyle name="Comma 14 4 4 6 2" xfId="41824"/>
    <cellStyle name="Comma 14 4 4 6 3" xfId="41825"/>
    <cellStyle name="Comma 14 4 4 7" xfId="41826"/>
    <cellStyle name="Comma 14 4 4 7 2" xfId="41827"/>
    <cellStyle name="Comma 14 4 4 8" xfId="41828"/>
    <cellStyle name="Comma 14 4 4 9" xfId="41829"/>
    <cellStyle name="Comma 14 4 5" xfId="41830"/>
    <cellStyle name="Comma 14 4 5 2" xfId="41831"/>
    <cellStyle name="Comma 14 4 5 2 2" xfId="41832"/>
    <cellStyle name="Comma 14 4 5 2 3" xfId="41833"/>
    <cellStyle name="Comma 14 4 5 3" xfId="41834"/>
    <cellStyle name="Comma 14 4 5 3 2" xfId="41835"/>
    <cellStyle name="Comma 14 4 5 3 3" xfId="41836"/>
    <cellStyle name="Comma 14 4 5 4" xfId="41837"/>
    <cellStyle name="Comma 14 4 5 4 2" xfId="41838"/>
    <cellStyle name="Comma 14 4 5 5" xfId="41839"/>
    <cellStyle name="Comma 14 4 5 6" xfId="41840"/>
    <cellStyle name="Comma 14 4 6" xfId="41841"/>
    <cellStyle name="Comma 14 4 6 2" xfId="41842"/>
    <cellStyle name="Comma 14 4 6 2 2" xfId="41843"/>
    <cellStyle name="Comma 14 4 6 2 3" xfId="41844"/>
    <cellStyle name="Comma 14 4 6 3" xfId="41845"/>
    <cellStyle name="Comma 14 4 6 3 2" xfId="41846"/>
    <cellStyle name="Comma 14 4 6 3 3" xfId="41847"/>
    <cellStyle name="Comma 14 4 6 4" xfId="41848"/>
    <cellStyle name="Comma 14 4 6 4 2" xfId="41849"/>
    <cellStyle name="Comma 14 4 6 5" xfId="41850"/>
    <cellStyle name="Comma 14 4 6 6" xfId="41851"/>
    <cellStyle name="Comma 14 4 7" xfId="41852"/>
    <cellStyle name="Comma 14 4 7 2" xfId="41853"/>
    <cellStyle name="Comma 14 4 7 2 2" xfId="41854"/>
    <cellStyle name="Comma 14 4 7 2 3" xfId="41855"/>
    <cellStyle name="Comma 14 4 7 3" xfId="41856"/>
    <cellStyle name="Comma 14 4 7 3 2" xfId="41857"/>
    <cellStyle name="Comma 14 4 7 4" xfId="41858"/>
    <cellStyle name="Comma 14 4 7 5" xfId="41859"/>
    <cellStyle name="Comma 14 4 8" xfId="41860"/>
    <cellStyle name="Comma 14 4 8 2" xfId="41861"/>
    <cellStyle name="Comma 14 4 8 3" xfId="41862"/>
    <cellStyle name="Comma 14 4 9" xfId="41863"/>
    <cellStyle name="Comma 14 4 9 2" xfId="41864"/>
    <cellStyle name="Comma 14 4 9 3" xfId="41865"/>
    <cellStyle name="Comma 14 5" xfId="4491"/>
    <cellStyle name="Comma 14 5 10" xfId="41866"/>
    <cellStyle name="Comma 14 5 2" xfId="41867"/>
    <cellStyle name="Comma 14 5 2 2" xfId="41868"/>
    <cellStyle name="Comma 14 5 2 2 2" xfId="41869"/>
    <cellStyle name="Comma 14 5 2 2 2 2" xfId="41870"/>
    <cellStyle name="Comma 14 5 2 2 2 3" xfId="41871"/>
    <cellStyle name="Comma 14 5 2 2 3" xfId="41872"/>
    <cellStyle name="Comma 14 5 2 2 3 2" xfId="41873"/>
    <cellStyle name="Comma 14 5 2 2 3 3" xfId="41874"/>
    <cellStyle name="Comma 14 5 2 2 4" xfId="41875"/>
    <cellStyle name="Comma 14 5 2 2 4 2" xfId="41876"/>
    <cellStyle name="Comma 14 5 2 2 5" xfId="41877"/>
    <cellStyle name="Comma 14 5 2 2 6" xfId="41878"/>
    <cellStyle name="Comma 14 5 2 3" xfId="41879"/>
    <cellStyle name="Comma 14 5 2 3 2" xfId="41880"/>
    <cellStyle name="Comma 14 5 2 3 2 2" xfId="41881"/>
    <cellStyle name="Comma 14 5 2 3 2 3" xfId="41882"/>
    <cellStyle name="Comma 14 5 2 3 3" xfId="41883"/>
    <cellStyle name="Comma 14 5 2 3 3 2" xfId="41884"/>
    <cellStyle name="Comma 14 5 2 3 3 3" xfId="41885"/>
    <cellStyle name="Comma 14 5 2 3 4" xfId="41886"/>
    <cellStyle name="Comma 14 5 2 3 4 2" xfId="41887"/>
    <cellStyle name="Comma 14 5 2 3 5" xfId="41888"/>
    <cellStyle name="Comma 14 5 2 3 6" xfId="41889"/>
    <cellStyle name="Comma 14 5 2 4" xfId="41890"/>
    <cellStyle name="Comma 14 5 2 4 2" xfId="41891"/>
    <cellStyle name="Comma 14 5 2 4 2 2" xfId="41892"/>
    <cellStyle name="Comma 14 5 2 4 2 3" xfId="41893"/>
    <cellStyle name="Comma 14 5 2 4 3" xfId="41894"/>
    <cellStyle name="Comma 14 5 2 4 3 2" xfId="41895"/>
    <cellStyle name="Comma 14 5 2 4 4" xfId="41896"/>
    <cellStyle name="Comma 14 5 2 4 5" xfId="41897"/>
    <cellStyle name="Comma 14 5 2 5" xfId="41898"/>
    <cellStyle name="Comma 14 5 2 5 2" xfId="41899"/>
    <cellStyle name="Comma 14 5 2 5 3" xfId="41900"/>
    <cellStyle name="Comma 14 5 2 6" xfId="41901"/>
    <cellStyle name="Comma 14 5 2 6 2" xfId="41902"/>
    <cellStyle name="Comma 14 5 2 6 3" xfId="41903"/>
    <cellStyle name="Comma 14 5 2 7" xfId="41904"/>
    <cellStyle name="Comma 14 5 2 7 2" xfId="41905"/>
    <cellStyle name="Comma 14 5 2 8" xfId="41906"/>
    <cellStyle name="Comma 14 5 2 9" xfId="41907"/>
    <cellStyle name="Comma 14 5 3" xfId="41908"/>
    <cellStyle name="Comma 14 5 3 2" xfId="41909"/>
    <cellStyle name="Comma 14 5 3 2 2" xfId="41910"/>
    <cellStyle name="Comma 14 5 3 2 3" xfId="41911"/>
    <cellStyle name="Comma 14 5 3 3" xfId="41912"/>
    <cellStyle name="Comma 14 5 3 3 2" xfId="41913"/>
    <cellStyle name="Comma 14 5 3 3 3" xfId="41914"/>
    <cellStyle name="Comma 14 5 3 4" xfId="41915"/>
    <cellStyle name="Comma 14 5 3 4 2" xfId="41916"/>
    <cellStyle name="Comma 14 5 3 5" xfId="41917"/>
    <cellStyle name="Comma 14 5 3 6" xfId="41918"/>
    <cellStyle name="Comma 14 5 4" xfId="41919"/>
    <cellStyle name="Comma 14 5 4 2" xfId="41920"/>
    <cellStyle name="Comma 14 5 4 2 2" xfId="41921"/>
    <cellStyle name="Comma 14 5 4 2 3" xfId="41922"/>
    <cellStyle name="Comma 14 5 4 3" xfId="41923"/>
    <cellStyle name="Comma 14 5 4 3 2" xfId="41924"/>
    <cellStyle name="Comma 14 5 4 3 3" xfId="41925"/>
    <cellStyle name="Comma 14 5 4 4" xfId="41926"/>
    <cellStyle name="Comma 14 5 4 4 2" xfId="41927"/>
    <cellStyle name="Comma 14 5 4 5" xfId="41928"/>
    <cellStyle name="Comma 14 5 4 6" xfId="41929"/>
    <cellStyle name="Comma 14 5 5" xfId="41930"/>
    <cellStyle name="Comma 14 5 5 2" xfId="41931"/>
    <cellStyle name="Comma 14 5 5 2 2" xfId="41932"/>
    <cellStyle name="Comma 14 5 5 2 3" xfId="41933"/>
    <cellStyle name="Comma 14 5 5 3" xfId="41934"/>
    <cellStyle name="Comma 14 5 5 3 2" xfId="41935"/>
    <cellStyle name="Comma 14 5 5 4" xfId="41936"/>
    <cellStyle name="Comma 14 5 5 5" xfId="41937"/>
    <cellStyle name="Comma 14 5 6" xfId="41938"/>
    <cellStyle name="Comma 14 5 6 2" xfId="41939"/>
    <cellStyle name="Comma 14 5 6 3" xfId="41940"/>
    <cellStyle name="Comma 14 5 7" xfId="41941"/>
    <cellStyle name="Comma 14 5 7 2" xfId="41942"/>
    <cellStyle name="Comma 14 5 7 3" xfId="41943"/>
    <cellStyle name="Comma 14 5 8" xfId="41944"/>
    <cellStyle name="Comma 14 5 8 2" xfId="41945"/>
    <cellStyle name="Comma 14 5 9" xfId="41946"/>
    <cellStyle name="Comma 14 6" xfId="41947"/>
    <cellStyle name="Comma 14 6 2" xfId="41948"/>
    <cellStyle name="Comma 14 6 2 2" xfId="41949"/>
    <cellStyle name="Comma 14 6 2 2 2" xfId="41950"/>
    <cellStyle name="Comma 14 6 2 2 3" xfId="41951"/>
    <cellStyle name="Comma 14 6 2 3" xfId="41952"/>
    <cellStyle name="Comma 14 6 2 3 2" xfId="41953"/>
    <cellStyle name="Comma 14 6 2 3 3" xfId="41954"/>
    <cellStyle name="Comma 14 6 2 4" xfId="41955"/>
    <cellStyle name="Comma 14 6 2 4 2" xfId="41956"/>
    <cellStyle name="Comma 14 6 2 5" xfId="41957"/>
    <cellStyle name="Comma 14 6 2 6" xfId="41958"/>
    <cellStyle name="Comma 14 6 3" xfId="41959"/>
    <cellStyle name="Comma 14 6 3 2" xfId="41960"/>
    <cellStyle name="Comma 14 6 3 2 2" xfId="41961"/>
    <cellStyle name="Comma 14 6 3 2 3" xfId="41962"/>
    <cellStyle name="Comma 14 6 3 3" xfId="41963"/>
    <cellStyle name="Comma 14 6 3 3 2" xfId="41964"/>
    <cellStyle name="Comma 14 6 3 3 3" xfId="41965"/>
    <cellStyle name="Comma 14 6 3 4" xfId="41966"/>
    <cellStyle name="Comma 14 6 3 4 2" xfId="41967"/>
    <cellStyle name="Comma 14 6 3 5" xfId="41968"/>
    <cellStyle name="Comma 14 6 3 6" xfId="41969"/>
    <cellStyle name="Comma 14 6 4" xfId="41970"/>
    <cellStyle name="Comma 14 6 4 2" xfId="41971"/>
    <cellStyle name="Comma 14 6 4 2 2" xfId="41972"/>
    <cellStyle name="Comma 14 6 4 2 3" xfId="41973"/>
    <cellStyle name="Comma 14 6 4 3" xfId="41974"/>
    <cellStyle name="Comma 14 6 4 3 2" xfId="41975"/>
    <cellStyle name="Comma 14 6 4 4" xfId="41976"/>
    <cellStyle name="Comma 14 6 4 5" xfId="41977"/>
    <cellStyle name="Comma 14 6 5" xfId="41978"/>
    <cellStyle name="Comma 14 6 5 2" xfId="41979"/>
    <cellStyle name="Comma 14 6 5 3" xfId="41980"/>
    <cellStyle name="Comma 14 6 6" xfId="41981"/>
    <cellStyle name="Comma 14 6 6 2" xfId="41982"/>
    <cellStyle name="Comma 14 6 6 3" xfId="41983"/>
    <cellStyle name="Comma 14 6 7" xfId="41984"/>
    <cellStyle name="Comma 14 6 7 2" xfId="41985"/>
    <cellStyle name="Comma 14 6 8" xfId="41986"/>
    <cellStyle name="Comma 14 6 9" xfId="41987"/>
    <cellStyle name="Comma 14 7" xfId="41988"/>
    <cellStyle name="Comma 14 7 2" xfId="41989"/>
    <cellStyle name="Comma 14 7 2 2" xfId="41990"/>
    <cellStyle name="Comma 14 7 2 2 2" xfId="41991"/>
    <cellStyle name="Comma 14 7 2 2 3" xfId="41992"/>
    <cellStyle name="Comma 14 7 2 3" xfId="41993"/>
    <cellStyle name="Comma 14 7 2 3 2" xfId="41994"/>
    <cellStyle name="Comma 14 7 2 3 3" xfId="41995"/>
    <cellStyle name="Comma 14 7 2 4" xfId="41996"/>
    <cellStyle name="Comma 14 7 2 4 2" xfId="41997"/>
    <cellStyle name="Comma 14 7 2 5" xfId="41998"/>
    <cellStyle name="Comma 14 7 2 6" xfId="41999"/>
    <cellStyle name="Comma 14 7 3" xfId="42000"/>
    <cellStyle name="Comma 14 7 3 2" xfId="42001"/>
    <cellStyle name="Comma 14 7 3 2 2" xfId="42002"/>
    <cellStyle name="Comma 14 7 3 2 3" xfId="42003"/>
    <cellStyle name="Comma 14 7 3 3" xfId="42004"/>
    <cellStyle name="Comma 14 7 3 3 2" xfId="42005"/>
    <cellStyle name="Comma 14 7 3 3 3" xfId="42006"/>
    <cellStyle name="Comma 14 7 3 4" xfId="42007"/>
    <cellStyle name="Comma 14 7 3 4 2" xfId="42008"/>
    <cellStyle name="Comma 14 7 3 5" xfId="42009"/>
    <cellStyle name="Comma 14 7 3 6" xfId="42010"/>
    <cellStyle name="Comma 14 7 4" xfId="42011"/>
    <cellStyle name="Comma 14 7 4 2" xfId="42012"/>
    <cellStyle name="Comma 14 7 4 2 2" xfId="42013"/>
    <cellStyle name="Comma 14 7 4 2 3" xfId="42014"/>
    <cellStyle name="Comma 14 7 4 3" xfId="42015"/>
    <cellStyle name="Comma 14 7 4 3 2" xfId="42016"/>
    <cellStyle name="Comma 14 7 4 4" xfId="42017"/>
    <cellStyle name="Comma 14 7 4 5" xfId="42018"/>
    <cellStyle name="Comma 14 7 5" xfId="42019"/>
    <cellStyle name="Comma 14 7 5 2" xfId="42020"/>
    <cellStyle name="Comma 14 7 5 3" xfId="42021"/>
    <cellStyle name="Comma 14 7 6" xfId="42022"/>
    <cellStyle name="Comma 14 7 6 2" xfId="42023"/>
    <cellStyle name="Comma 14 7 6 3" xfId="42024"/>
    <cellStyle name="Comma 14 7 7" xfId="42025"/>
    <cellStyle name="Comma 14 7 7 2" xfId="42026"/>
    <cellStyle name="Comma 14 7 8" xfId="42027"/>
    <cellStyle name="Comma 14 7 9" xfId="42028"/>
    <cellStyle name="Comma 14 8" xfId="42029"/>
    <cellStyle name="Comma 14 8 2" xfId="42030"/>
    <cellStyle name="Comma 14 8 2 2" xfId="42031"/>
    <cellStyle name="Comma 14 8 2 3" xfId="42032"/>
    <cellStyle name="Comma 14 8 3" xfId="42033"/>
    <cellStyle name="Comma 14 8 3 2" xfId="42034"/>
    <cellStyle name="Comma 14 8 3 3" xfId="42035"/>
    <cellStyle name="Comma 14 8 4" xfId="42036"/>
    <cellStyle name="Comma 14 8 4 2" xfId="42037"/>
    <cellStyle name="Comma 14 8 5" xfId="42038"/>
    <cellStyle name="Comma 14 8 6" xfId="42039"/>
    <cellStyle name="Comma 14 9" xfId="42040"/>
    <cellStyle name="Comma 14 9 2" xfId="42041"/>
    <cellStyle name="Comma 14 9 2 2" xfId="42042"/>
    <cellStyle name="Comma 14 9 2 3" xfId="42043"/>
    <cellStyle name="Comma 14 9 3" xfId="42044"/>
    <cellStyle name="Comma 14 9 3 2" xfId="42045"/>
    <cellStyle name="Comma 14 9 3 3" xfId="42046"/>
    <cellStyle name="Comma 14 9 4" xfId="42047"/>
    <cellStyle name="Comma 14 9 4 2" xfId="42048"/>
    <cellStyle name="Comma 14 9 5" xfId="42049"/>
    <cellStyle name="Comma 14 9 6" xfId="42050"/>
    <cellStyle name="Comma 15" xfId="4492"/>
    <cellStyle name="Comma 15 10" xfId="42051"/>
    <cellStyle name="Comma 15 10 2" xfId="42052"/>
    <cellStyle name="Comma 15 10 2 2" xfId="42053"/>
    <cellStyle name="Comma 15 10 2 3" xfId="42054"/>
    <cellStyle name="Comma 15 10 3" xfId="42055"/>
    <cellStyle name="Comma 15 10 3 2" xfId="42056"/>
    <cellStyle name="Comma 15 10 4" xfId="42057"/>
    <cellStyle name="Comma 15 10 5" xfId="42058"/>
    <cellStyle name="Comma 15 11" xfId="42059"/>
    <cellStyle name="Comma 15 11 2" xfId="42060"/>
    <cellStyle name="Comma 15 11 3" xfId="42061"/>
    <cellStyle name="Comma 15 12" xfId="42062"/>
    <cellStyle name="Comma 15 12 2" xfId="42063"/>
    <cellStyle name="Comma 15 12 3" xfId="42064"/>
    <cellStyle name="Comma 15 13" xfId="42065"/>
    <cellStyle name="Comma 15 13 2" xfId="42066"/>
    <cellStyle name="Comma 15 14" xfId="42067"/>
    <cellStyle name="Comma 15 15" xfId="42068"/>
    <cellStyle name="Comma 15 16" xfId="42069"/>
    <cellStyle name="Comma 15 2" xfId="4493"/>
    <cellStyle name="Comma 15 2 10" xfId="42070"/>
    <cellStyle name="Comma 15 2 10 2" xfId="42071"/>
    <cellStyle name="Comma 15 2 10 3" xfId="42072"/>
    <cellStyle name="Comma 15 2 11" xfId="42073"/>
    <cellStyle name="Comma 15 2 11 2" xfId="42074"/>
    <cellStyle name="Comma 15 2 11 3" xfId="42075"/>
    <cellStyle name="Comma 15 2 12" xfId="42076"/>
    <cellStyle name="Comma 15 2 12 2" xfId="42077"/>
    <cellStyle name="Comma 15 2 13" xfId="42078"/>
    <cellStyle name="Comma 15 2 14" xfId="42079"/>
    <cellStyle name="Comma 15 2 15" xfId="42080"/>
    <cellStyle name="Comma 15 2 2" xfId="4494"/>
    <cellStyle name="Comma 15 2 2 10" xfId="42081"/>
    <cellStyle name="Comma 15 2 2 10 2" xfId="42082"/>
    <cellStyle name="Comma 15 2 2 10 3" xfId="42083"/>
    <cellStyle name="Comma 15 2 2 11" xfId="42084"/>
    <cellStyle name="Comma 15 2 2 11 2" xfId="42085"/>
    <cellStyle name="Comma 15 2 2 12" xfId="42086"/>
    <cellStyle name="Comma 15 2 2 13" xfId="42087"/>
    <cellStyle name="Comma 15 2 2 2" xfId="42088"/>
    <cellStyle name="Comma 15 2 2 2 10" xfId="42089"/>
    <cellStyle name="Comma 15 2 2 2 10 2" xfId="42090"/>
    <cellStyle name="Comma 15 2 2 2 11" xfId="42091"/>
    <cellStyle name="Comma 15 2 2 2 12" xfId="42092"/>
    <cellStyle name="Comma 15 2 2 2 2" xfId="42093"/>
    <cellStyle name="Comma 15 2 2 2 2 10" xfId="42094"/>
    <cellStyle name="Comma 15 2 2 2 2 2" xfId="42095"/>
    <cellStyle name="Comma 15 2 2 2 2 2 2" xfId="42096"/>
    <cellStyle name="Comma 15 2 2 2 2 2 2 2" xfId="42097"/>
    <cellStyle name="Comma 15 2 2 2 2 2 2 2 2" xfId="42098"/>
    <cellStyle name="Comma 15 2 2 2 2 2 2 2 3" xfId="42099"/>
    <cellStyle name="Comma 15 2 2 2 2 2 2 3" xfId="42100"/>
    <cellStyle name="Comma 15 2 2 2 2 2 2 3 2" xfId="42101"/>
    <cellStyle name="Comma 15 2 2 2 2 2 2 3 3" xfId="42102"/>
    <cellStyle name="Comma 15 2 2 2 2 2 2 4" xfId="42103"/>
    <cellStyle name="Comma 15 2 2 2 2 2 2 4 2" xfId="42104"/>
    <cellStyle name="Comma 15 2 2 2 2 2 2 5" xfId="42105"/>
    <cellStyle name="Comma 15 2 2 2 2 2 2 6" xfId="42106"/>
    <cellStyle name="Comma 15 2 2 2 2 2 3" xfId="42107"/>
    <cellStyle name="Comma 15 2 2 2 2 2 3 2" xfId="42108"/>
    <cellStyle name="Comma 15 2 2 2 2 2 3 2 2" xfId="42109"/>
    <cellStyle name="Comma 15 2 2 2 2 2 3 2 3" xfId="42110"/>
    <cellStyle name="Comma 15 2 2 2 2 2 3 3" xfId="42111"/>
    <cellStyle name="Comma 15 2 2 2 2 2 3 3 2" xfId="42112"/>
    <cellStyle name="Comma 15 2 2 2 2 2 3 3 3" xfId="42113"/>
    <cellStyle name="Comma 15 2 2 2 2 2 3 4" xfId="42114"/>
    <cellStyle name="Comma 15 2 2 2 2 2 3 4 2" xfId="42115"/>
    <cellStyle name="Comma 15 2 2 2 2 2 3 5" xfId="42116"/>
    <cellStyle name="Comma 15 2 2 2 2 2 3 6" xfId="42117"/>
    <cellStyle name="Comma 15 2 2 2 2 2 4" xfId="42118"/>
    <cellStyle name="Comma 15 2 2 2 2 2 4 2" xfId="42119"/>
    <cellStyle name="Comma 15 2 2 2 2 2 4 2 2" xfId="42120"/>
    <cellStyle name="Comma 15 2 2 2 2 2 4 2 3" xfId="42121"/>
    <cellStyle name="Comma 15 2 2 2 2 2 4 3" xfId="42122"/>
    <cellStyle name="Comma 15 2 2 2 2 2 4 3 2" xfId="42123"/>
    <cellStyle name="Comma 15 2 2 2 2 2 4 4" xfId="42124"/>
    <cellStyle name="Comma 15 2 2 2 2 2 4 5" xfId="42125"/>
    <cellStyle name="Comma 15 2 2 2 2 2 5" xfId="42126"/>
    <cellStyle name="Comma 15 2 2 2 2 2 5 2" xfId="42127"/>
    <cellStyle name="Comma 15 2 2 2 2 2 5 3" xfId="42128"/>
    <cellStyle name="Comma 15 2 2 2 2 2 6" xfId="42129"/>
    <cellStyle name="Comma 15 2 2 2 2 2 6 2" xfId="42130"/>
    <cellStyle name="Comma 15 2 2 2 2 2 6 3" xfId="42131"/>
    <cellStyle name="Comma 15 2 2 2 2 2 7" xfId="42132"/>
    <cellStyle name="Comma 15 2 2 2 2 2 7 2" xfId="42133"/>
    <cellStyle name="Comma 15 2 2 2 2 2 8" xfId="42134"/>
    <cellStyle name="Comma 15 2 2 2 2 2 9" xfId="42135"/>
    <cellStyle name="Comma 15 2 2 2 2 3" xfId="42136"/>
    <cellStyle name="Comma 15 2 2 2 2 3 2" xfId="42137"/>
    <cellStyle name="Comma 15 2 2 2 2 3 2 2" xfId="42138"/>
    <cellStyle name="Comma 15 2 2 2 2 3 2 3" xfId="42139"/>
    <cellStyle name="Comma 15 2 2 2 2 3 3" xfId="42140"/>
    <cellStyle name="Comma 15 2 2 2 2 3 3 2" xfId="42141"/>
    <cellStyle name="Comma 15 2 2 2 2 3 3 3" xfId="42142"/>
    <cellStyle name="Comma 15 2 2 2 2 3 4" xfId="42143"/>
    <cellStyle name="Comma 15 2 2 2 2 3 4 2" xfId="42144"/>
    <cellStyle name="Comma 15 2 2 2 2 3 5" xfId="42145"/>
    <cellStyle name="Comma 15 2 2 2 2 3 6" xfId="42146"/>
    <cellStyle name="Comma 15 2 2 2 2 4" xfId="42147"/>
    <cellStyle name="Comma 15 2 2 2 2 4 2" xfId="42148"/>
    <cellStyle name="Comma 15 2 2 2 2 4 2 2" xfId="42149"/>
    <cellStyle name="Comma 15 2 2 2 2 4 2 3" xfId="42150"/>
    <cellStyle name="Comma 15 2 2 2 2 4 3" xfId="42151"/>
    <cellStyle name="Comma 15 2 2 2 2 4 3 2" xfId="42152"/>
    <cellStyle name="Comma 15 2 2 2 2 4 3 3" xfId="42153"/>
    <cellStyle name="Comma 15 2 2 2 2 4 4" xfId="42154"/>
    <cellStyle name="Comma 15 2 2 2 2 4 4 2" xfId="42155"/>
    <cellStyle name="Comma 15 2 2 2 2 4 5" xfId="42156"/>
    <cellStyle name="Comma 15 2 2 2 2 4 6" xfId="42157"/>
    <cellStyle name="Comma 15 2 2 2 2 5" xfId="42158"/>
    <cellStyle name="Comma 15 2 2 2 2 5 2" xfId="42159"/>
    <cellStyle name="Comma 15 2 2 2 2 5 2 2" xfId="42160"/>
    <cellStyle name="Comma 15 2 2 2 2 5 2 3" xfId="42161"/>
    <cellStyle name="Comma 15 2 2 2 2 5 3" xfId="42162"/>
    <cellStyle name="Comma 15 2 2 2 2 5 3 2" xfId="42163"/>
    <cellStyle name="Comma 15 2 2 2 2 5 4" xfId="42164"/>
    <cellStyle name="Comma 15 2 2 2 2 5 5" xfId="42165"/>
    <cellStyle name="Comma 15 2 2 2 2 6" xfId="42166"/>
    <cellStyle name="Comma 15 2 2 2 2 6 2" xfId="42167"/>
    <cellStyle name="Comma 15 2 2 2 2 6 3" xfId="42168"/>
    <cellStyle name="Comma 15 2 2 2 2 7" xfId="42169"/>
    <cellStyle name="Comma 15 2 2 2 2 7 2" xfId="42170"/>
    <cellStyle name="Comma 15 2 2 2 2 7 3" xfId="42171"/>
    <cellStyle name="Comma 15 2 2 2 2 8" xfId="42172"/>
    <cellStyle name="Comma 15 2 2 2 2 8 2" xfId="42173"/>
    <cellStyle name="Comma 15 2 2 2 2 9" xfId="42174"/>
    <cellStyle name="Comma 15 2 2 2 3" xfId="42175"/>
    <cellStyle name="Comma 15 2 2 2 3 2" xfId="42176"/>
    <cellStyle name="Comma 15 2 2 2 3 2 2" xfId="42177"/>
    <cellStyle name="Comma 15 2 2 2 3 2 2 2" xfId="42178"/>
    <cellStyle name="Comma 15 2 2 2 3 2 2 3" xfId="42179"/>
    <cellStyle name="Comma 15 2 2 2 3 2 3" xfId="42180"/>
    <cellStyle name="Comma 15 2 2 2 3 2 3 2" xfId="42181"/>
    <cellStyle name="Comma 15 2 2 2 3 2 3 3" xfId="42182"/>
    <cellStyle name="Comma 15 2 2 2 3 2 4" xfId="42183"/>
    <cellStyle name="Comma 15 2 2 2 3 2 4 2" xfId="42184"/>
    <cellStyle name="Comma 15 2 2 2 3 2 5" xfId="42185"/>
    <cellStyle name="Comma 15 2 2 2 3 2 6" xfId="42186"/>
    <cellStyle name="Comma 15 2 2 2 3 3" xfId="42187"/>
    <cellStyle name="Comma 15 2 2 2 3 3 2" xfId="42188"/>
    <cellStyle name="Comma 15 2 2 2 3 3 2 2" xfId="42189"/>
    <cellStyle name="Comma 15 2 2 2 3 3 2 3" xfId="42190"/>
    <cellStyle name="Comma 15 2 2 2 3 3 3" xfId="42191"/>
    <cellStyle name="Comma 15 2 2 2 3 3 3 2" xfId="42192"/>
    <cellStyle name="Comma 15 2 2 2 3 3 3 3" xfId="42193"/>
    <cellStyle name="Comma 15 2 2 2 3 3 4" xfId="42194"/>
    <cellStyle name="Comma 15 2 2 2 3 3 4 2" xfId="42195"/>
    <cellStyle name="Comma 15 2 2 2 3 3 5" xfId="42196"/>
    <cellStyle name="Comma 15 2 2 2 3 3 6" xfId="42197"/>
    <cellStyle name="Comma 15 2 2 2 3 4" xfId="42198"/>
    <cellStyle name="Comma 15 2 2 2 3 4 2" xfId="42199"/>
    <cellStyle name="Comma 15 2 2 2 3 4 2 2" xfId="42200"/>
    <cellStyle name="Comma 15 2 2 2 3 4 2 3" xfId="42201"/>
    <cellStyle name="Comma 15 2 2 2 3 4 3" xfId="42202"/>
    <cellStyle name="Comma 15 2 2 2 3 4 3 2" xfId="42203"/>
    <cellStyle name="Comma 15 2 2 2 3 4 4" xfId="42204"/>
    <cellStyle name="Comma 15 2 2 2 3 4 5" xfId="42205"/>
    <cellStyle name="Comma 15 2 2 2 3 5" xfId="42206"/>
    <cellStyle name="Comma 15 2 2 2 3 5 2" xfId="42207"/>
    <cellStyle name="Comma 15 2 2 2 3 5 3" xfId="42208"/>
    <cellStyle name="Comma 15 2 2 2 3 6" xfId="42209"/>
    <cellStyle name="Comma 15 2 2 2 3 6 2" xfId="42210"/>
    <cellStyle name="Comma 15 2 2 2 3 6 3" xfId="42211"/>
    <cellStyle name="Comma 15 2 2 2 3 7" xfId="42212"/>
    <cellStyle name="Comma 15 2 2 2 3 7 2" xfId="42213"/>
    <cellStyle name="Comma 15 2 2 2 3 8" xfId="42214"/>
    <cellStyle name="Comma 15 2 2 2 3 9" xfId="42215"/>
    <cellStyle name="Comma 15 2 2 2 4" xfId="42216"/>
    <cellStyle name="Comma 15 2 2 2 4 2" xfId="42217"/>
    <cellStyle name="Comma 15 2 2 2 4 2 2" xfId="42218"/>
    <cellStyle name="Comma 15 2 2 2 4 2 2 2" xfId="42219"/>
    <cellStyle name="Comma 15 2 2 2 4 2 2 3" xfId="42220"/>
    <cellStyle name="Comma 15 2 2 2 4 2 3" xfId="42221"/>
    <cellStyle name="Comma 15 2 2 2 4 2 3 2" xfId="42222"/>
    <cellStyle name="Comma 15 2 2 2 4 2 3 3" xfId="42223"/>
    <cellStyle name="Comma 15 2 2 2 4 2 4" xfId="42224"/>
    <cellStyle name="Comma 15 2 2 2 4 2 4 2" xfId="42225"/>
    <cellStyle name="Comma 15 2 2 2 4 2 5" xfId="42226"/>
    <cellStyle name="Comma 15 2 2 2 4 2 6" xfId="42227"/>
    <cellStyle name="Comma 15 2 2 2 4 3" xfId="42228"/>
    <cellStyle name="Comma 15 2 2 2 4 3 2" xfId="42229"/>
    <cellStyle name="Comma 15 2 2 2 4 3 2 2" xfId="42230"/>
    <cellStyle name="Comma 15 2 2 2 4 3 2 3" xfId="42231"/>
    <cellStyle name="Comma 15 2 2 2 4 3 3" xfId="42232"/>
    <cellStyle name="Comma 15 2 2 2 4 3 3 2" xfId="42233"/>
    <cellStyle name="Comma 15 2 2 2 4 3 3 3" xfId="42234"/>
    <cellStyle name="Comma 15 2 2 2 4 3 4" xfId="42235"/>
    <cellStyle name="Comma 15 2 2 2 4 3 4 2" xfId="42236"/>
    <cellStyle name="Comma 15 2 2 2 4 3 5" xfId="42237"/>
    <cellStyle name="Comma 15 2 2 2 4 3 6" xfId="42238"/>
    <cellStyle name="Comma 15 2 2 2 4 4" xfId="42239"/>
    <cellStyle name="Comma 15 2 2 2 4 4 2" xfId="42240"/>
    <cellStyle name="Comma 15 2 2 2 4 4 2 2" xfId="42241"/>
    <cellStyle name="Comma 15 2 2 2 4 4 2 3" xfId="42242"/>
    <cellStyle name="Comma 15 2 2 2 4 4 3" xfId="42243"/>
    <cellStyle name="Comma 15 2 2 2 4 4 3 2" xfId="42244"/>
    <cellStyle name="Comma 15 2 2 2 4 4 4" xfId="42245"/>
    <cellStyle name="Comma 15 2 2 2 4 4 5" xfId="42246"/>
    <cellStyle name="Comma 15 2 2 2 4 5" xfId="42247"/>
    <cellStyle name="Comma 15 2 2 2 4 5 2" xfId="42248"/>
    <cellStyle name="Comma 15 2 2 2 4 5 3" xfId="42249"/>
    <cellStyle name="Comma 15 2 2 2 4 6" xfId="42250"/>
    <cellStyle name="Comma 15 2 2 2 4 6 2" xfId="42251"/>
    <cellStyle name="Comma 15 2 2 2 4 6 3" xfId="42252"/>
    <cellStyle name="Comma 15 2 2 2 4 7" xfId="42253"/>
    <cellStyle name="Comma 15 2 2 2 4 7 2" xfId="42254"/>
    <cellStyle name="Comma 15 2 2 2 4 8" xfId="42255"/>
    <cellStyle name="Comma 15 2 2 2 4 9" xfId="42256"/>
    <cellStyle name="Comma 15 2 2 2 5" xfId="42257"/>
    <cellStyle name="Comma 15 2 2 2 5 2" xfId="42258"/>
    <cellStyle name="Comma 15 2 2 2 5 2 2" xfId="42259"/>
    <cellStyle name="Comma 15 2 2 2 5 2 3" xfId="42260"/>
    <cellStyle name="Comma 15 2 2 2 5 3" xfId="42261"/>
    <cellStyle name="Comma 15 2 2 2 5 3 2" xfId="42262"/>
    <cellStyle name="Comma 15 2 2 2 5 3 3" xfId="42263"/>
    <cellStyle name="Comma 15 2 2 2 5 4" xfId="42264"/>
    <cellStyle name="Comma 15 2 2 2 5 4 2" xfId="42265"/>
    <cellStyle name="Comma 15 2 2 2 5 5" xfId="42266"/>
    <cellStyle name="Comma 15 2 2 2 5 6" xfId="42267"/>
    <cellStyle name="Comma 15 2 2 2 6" xfId="42268"/>
    <cellStyle name="Comma 15 2 2 2 6 2" xfId="42269"/>
    <cellStyle name="Comma 15 2 2 2 6 2 2" xfId="42270"/>
    <cellStyle name="Comma 15 2 2 2 6 2 3" xfId="42271"/>
    <cellStyle name="Comma 15 2 2 2 6 3" xfId="42272"/>
    <cellStyle name="Comma 15 2 2 2 6 3 2" xfId="42273"/>
    <cellStyle name="Comma 15 2 2 2 6 3 3" xfId="42274"/>
    <cellStyle name="Comma 15 2 2 2 6 4" xfId="42275"/>
    <cellStyle name="Comma 15 2 2 2 6 4 2" xfId="42276"/>
    <cellStyle name="Comma 15 2 2 2 6 5" xfId="42277"/>
    <cellStyle name="Comma 15 2 2 2 6 6" xfId="42278"/>
    <cellStyle name="Comma 15 2 2 2 7" xfId="42279"/>
    <cellStyle name="Comma 15 2 2 2 7 2" xfId="42280"/>
    <cellStyle name="Comma 15 2 2 2 7 2 2" xfId="42281"/>
    <cellStyle name="Comma 15 2 2 2 7 2 3" xfId="42282"/>
    <cellStyle name="Comma 15 2 2 2 7 3" xfId="42283"/>
    <cellStyle name="Comma 15 2 2 2 7 3 2" xfId="42284"/>
    <cellStyle name="Comma 15 2 2 2 7 4" xfId="42285"/>
    <cellStyle name="Comma 15 2 2 2 7 5" xfId="42286"/>
    <cellStyle name="Comma 15 2 2 2 8" xfId="42287"/>
    <cellStyle name="Comma 15 2 2 2 8 2" xfId="42288"/>
    <cellStyle name="Comma 15 2 2 2 8 3" xfId="42289"/>
    <cellStyle name="Comma 15 2 2 2 9" xfId="42290"/>
    <cellStyle name="Comma 15 2 2 2 9 2" xfId="42291"/>
    <cellStyle name="Comma 15 2 2 2 9 3" xfId="42292"/>
    <cellStyle name="Comma 15 2 2 3" xfId="42293"/>
    <cellStyle name="Comma 15 2 2 3 10" xfId="42294"/>
    <cellStyle name="Comma 15 2 2 3 2" xfId="42295"/>
    <cellStyle name="Comma 15 2 2 3 2 2" xfId="42296"/>
    <cellStyle name="Comma 15 2 2 3 2 2 2" xfId="42297"/>
    <cellStyle name="Comma 15 2 2 3 2 2 2 2" xfId="42298"/>
    <cellStyle name="Comma 15 2 2 3 2 2 2 3" xfId="42299"/>
    <cellStyle name="Comma 15 2 2 3 2 2 3" xfId="42300"/>
    <cellStyle name="Comma 15 2 2 3 2 2 3 2" xfId="42301"/>
    <cellStyle name="Comma 15 2 2 3 2 2 3 3" xfId="42302"/>
    <cellStyle name="Comma 15 2 2 3 2 2 4" xfId="42303"/>
    <cellStyle name="Comma 15 2 2 3 2 2 4 2" xfId="42304"/>
    <cellStyle name="Comma 15 2 2 3 2 2 5" xfId="42305"/>
    <cellStyle name="Comma 15 2 2 3 2 2 6" xfId="42306"/>
    <cellStyle name="Comma 15 2 2 3 2 3" xfId="42307"/>
    <cellStyle name="Comma 15 2 2 3 2 3 2" xfId="42308"/>
    <cellStyle name="Comma 15 2 2 3 2 3 2 2" xfId="42309"/>
    <cellStyle name="Comma 15 2 2 3 2 3 2 3" xfId="42310"/>
    <cellStyle name="Comma 15 2 2 3 2 3 3" xfId="42311"/>
    <cellStyle name="Comma 15 2 2 3 2 3 3 2" xfId="42312"/>
    <cellStyle name="Comma 15 2 2 3 2 3 3 3" xfId="42313"/>
    <cellStyle name="Comma 15 2 2 3 2 3 4" xfId="42314"/>
    <cellStyle name="Comma 15 2 2 3 2 3 4 2" xfId="42315"/>
    <cellStyle name="Comma 15 2 2 3 2 3 5" xfId="42316"/>
    <cellStyle name="Comma 15 2 2 3 2 3 6" xfId="42317"/>
    <cellStyle name="Comma 15 2 2 3 2 4" xfId="42318"/>
    <cellStyle name="Comma 15 2 2 3 2 4 2" xfId="42319"/>
    <cellStyle name="Comma 15 2 2 3 2 4 2 2" xfId="42320"/>
    <cellStyle name="Comma 15 2 2 3 2 4 2 3" xfId="42321"/>
    <cellStyle name="Comma 15 2 2 3 2 4 3" xfId="42322"/>
    <cellStyle name="Comma 15 2 2 3 2 4 3 2" xfId="42323"/>
    <cellStyle name="Comma 15 2 2 3 2 4 4" xfId="42324"/>
    <cellStyle name="Comma 15 2 2 3 2 4 5" xfId="42325"/>
    <cellStyle name="Comma 15 2 2 3 2 5" xfId="42326"/>
    <cellStyle name="Comma 15 2 2 3 2 5 2" xfId="42327"/>
    <cellStyle name="Comma 15 2 2 3 2 5 3" xfId="42328"/>
    <cellStyle name="Comma 15 2 2 3 2 6" xfId="42329"/>
    <cellStyle name="Comma 15 2 2 3 2 6 2" xfId="42330"/>
    <cellStyle name="Comma 15 2 2 3 2 6 3" xfId="42331"/>
    <cellStyle name="Comma 15 2 2 3 2 7" xfId="42332"/>
    <cellStyle name="Comma 15 2 2 3 2 7 2" xfId="42333"/>
    <cellStyle name="Comma 15 2 2 3 2 8" xfId="42334"/>
    <cellStyle name="Comma 15 2 2 3 2 9" xfId="42335"/>
    <cellStyle name="Comma 15 2 2 3 3" xfId="42336"/>
    <cellStyle name="Comma 15 2 2 3 3 2" xfId="42337"/>
    <cellStyle name="Comma 15 2 2 3 3 2 2" xfId="42338"/>
    <cellStyle name="Comma 15 2 2 3 3 2 3" xfId="42339"/>
    <cellStyle name="Comma 15 2 2 3 3 3" xfId="42340"/>
    <cellStyle name="Comma 15 2 2 3 3 3 2" xfId="42341"/>
    <cellStyle name="Comma 15 2 2 3 3 3 3" xfId="42342"/>
    <cellStyle name="Comma 15 2 2 3 3 4" xfId="42343"/>
    <cellStyle name="Comma 15 2 2 3 3 4 2" xfId="42344"/>
    <cellStyle name="Comma 15 2 2 3 3 5" xfId="42345"/>
    <cellStyle name="Comma 15 2 2 3 3 6" xfId="42346"/>
    <cellStyle name="Comma 15 2 2 3 4" xfId="42347"/>
    <cellStyle name="Comma 15 2 2 3 4 2" xfId="42348"/>
    <cellStyle name="Comma 15 2 2 3 4 2 2" xfId="42349"/>
    <cellStyle name="Comma 15 2 2 3 4 2 3" xfId="42350"/>
    <cellStyle name="Comma 15 2 2 3 4 3" xfId="42351"/>
    <cellStyle name="Comma 15 2 2 3 4 3 2" xfId="42352"/>
    <cellStyle name="Comma 15 2 2 3 4 3 3" xfId="42353"/>
    <cellStyle name="Comma 15 2 2 3 4 4" xfId="42354"/>
    <cellStyle name="Comma 15 2 2 3 4 4 2" xfId="42355"/>
    <cellStyle name="Comma 15 2 2 3 4 5" xfId="42356"/>
    <cellStyle name="Comma 15 2 2 3 4 6" xfId="42357"/>
    <cellStyle name="Comma 15 2 2 3 5" xfId="42358"/>
    <cellStyle name="Comma 15 2 2 3 5 2" xfId="42359"/>
    <cellStyle name="Comma 15 2 2 3 5 2 2" xfId="42360"/>
    <cellStyle name="Comma 15 2 2 3 5 2 3" xfId="42361"/>
    <cellStyle name="Comma 15 2 2 3 5 3" xfId="42362"/>
    <cellStyle name="Comma 15 2 2 3 5 3 2" xfId="42363"/>
    <cellStyle name="Comma 15 2 2 3 5 4" xfId="42364"/>
    <cellStyle name="Comma 15 2 2 3 5 5" xfId="42365"/>
    <cellStyle name="Comma 15 2 2 3 6" xfId="42366"/>
    <cellStyle name="Comma 15 2 2 3 6 2" xfId="42367"/>
    <cellStyle name="Comma 15 2 2 3 6 3" xfId="42368"/>
    <cellStyle name="Comma 15 2 2 3 7" xfId="42369"/>
    <cellStyle name="Comma 15 2 2 3 7 2" xfId="42370"/>
    <cellStyle name="Comma 15 2 2 3 7 3" xfId="42371"/>
    <cellStyle name="Comma 15 2 2 3 8" xfId="42372"/>
    <cellStyle name="Comma 15 2 2 3 8 2" xfId="42373"/>
    <cellStyle name="Comma 15 2 2 3 9" xfId="42374"/>
    <cellStyle name="Comma 15 2 2 4" xfId="42375"/>
    <cellStyle name="Comma 15 2 2 4 2" xfId="42376"/>
    <cellStyle name="Comma 15 2 2 4 2 2" xfId="42377"/>
    <cellStyle name="Comma 15 2 2 4 2 2 2" xfId="42378"/>
    <cellStyle name="Comma 15 2 2 4 2 2 3" xfId="42379"/>
    <cellStyle name="Comma 15 2 2 4 2 3" xfId="42380"/>
    <cellStyle name="Comma 15 2 2 4 2 3 2" xfId="42381"/>
    <cellStyle name="Comma 15 2 2 4 2 3 3" xfId="42382"/>
    <cellStyle name="Comma 15 2 2 4 2 4" xfId="42383"/>
    <cellStyle name="Comma 15 2 2 4 2 4 2" xfId="42384"/>
    <cellStyle name="Comma 15 2 2 4 2 5" xfId="42385"/>
    <cellStyle name="Comma 15 2 2 4 2 6" xfId="42386"/>
    <cellStyle name="Comma 15 2 2 4 3" xfId="42387"/>
    <cellStyle name="Comma 15 2 2 4 3 2" xfId="42388"/>
    <cellStyle name="Comma 15 2 2 4 3 2 2" xfId="42389"/>
    <cellStyle name="Comma 15 2 2 4 3 2 3" xfId="42390"/>
    <cellStyle name="Comma 15 2 2 4 3 3" xfId="42391"/>
    <cellStyle name="Comma 15 2 2 4 3 3 2" xfId="42392"/>
    <cellStyle name="Comma 15 2 2 4 3 3 3" xfId="42393"/>
    <cellStyle name="Comma 15 2 2 4 3 4" xfId="42394"/>
    <cellStyle name="Comma 15 2 2 4 3 4 2" xfId="42395"/>
    <cellStyle name="Comma 15 2 2 4 3 5" xfId="42396"/>
    <cellStyle name="Comma 15 2 2 4 3 6" xfId="42397"/>
    <cellStyle name="Comma 15 2 2 4 4" xfId="42398"/>
    <cellStyle name="Comma 15 2 2 4 4 2" xfId="42399"/>
    <cellStyle name="Comma 15 2 2 4 4 2 2" xfId="42400"/>
    <cellStyle name="Comma 15 2 2 4 4 2 3" xfId="42401"/>
    <cellStyle name="Comma 15 2 2 4 4 3" xfId="42402"/>
    <cellStyle name="Comma 15 2 2 4 4 3 2" xfId="42403"/>
    <cellStyle name="Comma 15 2 2 4 4 4" xfId="42404"/>
    <cellStyle name="Comma 15 2 2 4 4 5" xfId="42405"/>
    <cellStyle name="Comma 15 2 2 4 5" xfId="42406"/>
    <cellStyle name="Comma 15 2 2 4 5 2" xfId="42407"/>
    <cellStyle name="Comma 15 2 2 4 5 3" xfId="42408"/>
    <cellStyle name="Comma 15 2 2 4 6" xfId="42409"/>
    <cellStyle name="Comma 15 2 2 4 6 2" xfId="42410"/>
    <cellStyle name="Comma 15 2 2 4 6 3" xfId="42411"/>
    <cellStyle name="Comma 15 2 2 4 7" xfId="42412"/>
    <cellStyle name="Comma 15 2 2 4 7 2" xfId="42413"/>
    <cellStyle name="Comma 15 2 2 4 8" xfId="42414"/>
    <cellStyle name="Comma 15 2 2 4 9" xfId="42415"/>
    <cellStyle name="Comma 15 2 2 5" xfId="42416"/>
    <cellStyle name="Comma 15 2 2 5 2" xfId="42417"/>
    <cellStyle name="Comma 15 2 2 5 2 2" xfId="42418"/>
    <cellStyle name="Comma 15 2 2 5 2 2 2" xfId="42419"/>
    <cellStyle name="Comma 15 2 2 5 2 2 3" xfId="42420"/>
    <cellStyle name="Comma 15 2 2 5 2 3" xfId="42421"/>
    <cellStyle name="Comma 15 2 2 5 2 3 2" xfId="42422"/>
    <cellStyle name="Comma 15 2 2 5 2 3 3" xfId="42423"/>
    <cellStyle name="Comma 15 2 2 5 2 4" xfId="42424"/>
    <cellStyle name="Comma 15 2 2 5 2 4 2" xfId="42425"/>
    <cellStyle name="Comma 15 2 2 5 2 5" xfId="42426"/>
    <cellStyle name="Comma 15 2 2 5 2 6" xfId="42427"/>
    <cellStyle name="Comma 15 2 2 5 3" xfId="42428"/>
    <cellStyle name="Comma 15 2 2 5 3 2" xfId="42429"/>
    <cellStyle name="Comma 15 2 2 5 3 2 2" xfId="42430"/>
    <cellStyle name="Comma 15 2 2 5 3 2 3" xfId="42431"/>
    <cellStyle name="Comma 15 2 2 5 3 3" xfId="42432"/>
    <cellStyle name="Comma 15 2 2 5 3 3 2" xfId="42433"/>
    <cellStyle name="Comma 15 2 2 5 3 3 3" xfId="42434"/>
    <cellStyle name="Comma 15 2 2 5 3 4" xfId="42435"/>
    <cellStyle name="Comma 15 2 2 5 3 4 2" xfId="42436"/>
    <cellStyle name="Comma 15 2 2 5 3 5" xfId="42437"/>
    <cellStyle name="Comma 15 2 2 5 3 6" xfId="42438"/>
    <cellStyle name="Comma 15 2 2 5 4" xfId="42439"/>
    <cellStyle name="Comma 15 2 2 5 4 2" xfId="42440"/>
    <cellStyle name="Comma 15 2 2 5 4 2 2" xfId="42441"/>
    <cellStyle name="Comma 15 2 2 5 4 2 3" xfId="42442"/>
    <cellStyle name="Comma 15 2 2 5 4 3" xfId="42443"/>
    <cellStyle name="Comma 15 2 2 5 4 3 2" xfId="42444"/>
    <cellStyle name="Comma 15 2 2 5 4 4" xfId="42445"/>
    <cellStyle name="Comma 15 2 2 5 4 5" xfId="42446"/>
    <cellStyle name="Comma 15 2 2 5 5" xfId="42447"/>
    <cellStyle name="Comma 15 2 2 5 5 2" xfId="42448"/>
    <cellStyle name="Comma 15 2 2 5 5 3" xfId="42449"/>
    <cellStyle name="Comma 15 2 2 5 6" xfId="42450"/>
    <cellStyle name="Comma 15 2 2 5 6 2" xfId="42451"/>
    <cellStyle name="Comma 15 2 2 5 6 3" xfId="42452"/>
    <cellStyle name="Comma 15 2 2 5 7" xfId="42453"/>
    <cellStyle name="Comma 15 2 2 5 7 2" xfId="42454"/>
    <cellStyle name="Comma 15 2 2 5 8" xfId="42455"/>
    <cellStyle name="Comma 15 2 2 5 9" xfId="42456"/>
    <cellStyle name="Comma 15 2 2 6" xfId="42457"/>
    <cellStyle name="Comma 15 2 2 6 2" xfId="42458"/>
    <cellStyle name="Comma 15 2 2 6 2 2" xfId="42459"/>
    <cellStyle name="Comma 15 2 2 6 2 3" xfId="42460"/>
    <cellStyle name="Comma 15 2 2 6 3" xfId="42461"/>
    <cellStyle name="Comma 15 2 2 6 3 2" xfId="42462"/>
    <cellStyle name="Comma 15 2 2 6 3 3" xfId="42463"/>
    <cellStyle name="Comma 15 2 2 6 4" xfId="42464"/>
    <cellStyle name="Comma 15 2 2 6 4 2" xfId="42465"/>
    <cellStyle name="Comma 15 2 2 6 5" xfId="42466"/>
    <cellStyle name="Comma 15 2 2 6 6" xfId="42467"/>
    <cellStyle name="Comma 15 2 2 7" xfId="42468"/>
    <cellStyle name="Comma 15 2 2 7 2" xfId="42469"/>
    <cellStyle name="Comma 15 2 2 7 2 2" xfId="42470"/>
    <cellStyle name="Comma 15 2 2 7 2 3" xfId="42471"/>
    <cellStyle name="Comma 15 2 2 7 3" xfId="42472"/>
    <cellStyle name="Comma 15 2 2 7 3 2" xfId="42473"/>
    <cellStyle name="Comma 15 2 2 7 3 3" xfId="42474"/>
    <cellStyle name="Comma 15 2 2 7 4" xfId="42475"/>
    <cellStyle name="Comma 15 2 2 7 4 2" xfId="42476"/>
    <cellStyle name="Comma 15 2 2 7 5" xfId="42477"/>
    <cellStyle name="Comma 15 2 2 7 6" xfId="42478"/>
    <cellStyle name="Comma 15 2 2 8" xfId="42479"/>
    <cellStyle name="Comma 15 2 2 8 2" xfId="42480"/>
    <cellStyle name="Comma 15 2 2 8 2 2" xfId="42481"/>
    <cellStyle name="Comma 15 2 2 8 2 3" xfId="42482"/>
    <cellStyle name="Comma 15 2 2 8 3" xfId="42483"/>
    <cellStyle name="Comma 15 2 2 8 3 2" xfId="42484"/>
    <cellStyle name="Comma 15 2 2 8 4" xfId="42485"/>
    <cellStyle name="Comma 15 2 2 8 5" xfId="42486"/>
    <cellStyle name="Comma 15 2 2 9" xfId="42487"/>
    <cellStyle name="Comma 15 2 2 9 2" xfId="42488"/>
    <cellStyle name="Comma 15 2 2 9 3" xfId="42489"/>
    <cellStyle name="Comma 15 2 3" xfId="42490"/>
    <cellStyle name="Comma 15 2 3 10" xfId="42491"/>
    <cellStyle name="Comma 15 2 3 10 2" xfId="42492"/>
    <cellStyle name="Comma 15 2 3 11" xfId="42493"/>
    <cellStyle name="Comma 15 2 3 12" xfId="42494"/>
    <cellStyle name="Comma 15 2 3 2" xfId="42495"/>
    <cellStyle name="Comma 15 2 3 2 10" xfId="42496"/>
    <cellStyle name="Comma 15 2 3 2 2" xfId="42497"/>
    <cellStyle name="Comma 15 2 3 2 2 2" xfId="42498"/>
    <cellStyle name="Comma 15 2 3 2 2 2 2" xfId="42499"/>
    <cellStyle name="Comma 15 2 3 2 2 2 2 2" xfId="42500"/>
    <cellStyle name="Comma 15 2 3 2 2 2 2 3" xfId="42501"/>
    <cellStyle name="Comma 15 2 3 2 2 2 3" xfId="42502"/>
    <cellStyle name="Comma 15 2 3 2 2 2 3 2" xfId="42503"/>
    <cellStyle name="Comma 15 2 3 2 2 2 3 3" xfId="42504"/>
    <cellStyle name="Comma 15 2 3 2 2 2 4" xfId="42505"/>
    <cellStyle name="Comma 15 2 3 2 2 2 4 2" xfId="42506"/>
    <cellStyle name="Comma 15 2 3 2 2 2 5" xfId="42507"/>
    <cellStyle name="Comma 15 2 3 2 2 2 6" xfId="42508"/>
    <cellStyle name="Comma 15 2 3 2 2 3" xfId="42509"/>
    <cellStyle name="Comma 15 2 3 2 2 3 2" xfId="42510"/>
    <cellStyle name="Comma 15 2 3 2 2 3 2 2" xfId="42511"/>
    <cellStyle name="Comma 15 2 3 2 2 3 2 3" xfId="42512"/>
    <cellStyle name="Comma 15 2 3 2 2 3 3" xfId="42513"/>
    <cellStyle name="Comma 15 2 3 2 2 3 3 2" xfId="42514"/>
    <cellStyle name="Comma 15 2 3 2 2 3 3 3" xfId="42515"/>
    <cellStyle name="Comma 15 2 3 2 2 3 4" xfId="42516"/>
    <cellStyle name="Comma 15 2 3 2 2 3 4 2" xfId="42517"/>
    <cellStyle name="Comma 15 2 3 2 2 3 5" xfId="42518"/>
    <cellStyle name="Comma 15 2 3 2 2 3 6" xfId="42519"/>
    <cellStyle name="Comma 15 2 3 2 2 4" xfId="42520"/>
    <cellStyle name="Comma 15 2 3 2 2 4 2" xfId="42521"/>
    <cellStyle name="Comma 15 2 3 2 2 4 2 2" xfId="42522"/>
    <cellStyle name="Comma 15 2 3 2 2 4 2 3" xfId="42523"/>
    <cellStyle name="Comma 15 2 3 2 2 4 3" xfId="42524"/>
    <cellStyle name="Comma 15 2 3 2 2 4 3 2" xfId="42525"/>
    <cellStyle name="Comma 15 2 3 2 2 4 4" xfId="42526"/>
    <cellStyle name="Comma 15 2 3 2 2 4 5" xfId="42527"/>
    <cellStyle name="Comma 15 2 3 2 2 5" xfId="42528"/>
    <cellStyle name="Comma 15 2 3 2 2 5 2" xfId="42529"/>
    <cellStyle name="Comma 15 2 3 2 2 5 3" xfId="42530"/>
    <cellStyle name="Comma 15 2 3 2 2 6" xfId="42531"/>
    <cellStyle name="Comma 15 2 3 2 2 6 2" xfId="42532"/>
    <cellStyle name="Comma 15 2 3 2 2 6 3" xfId="42533"/>
    <cellStyle name="Comma 15 2 3 2 2 7" xfId="42534"/>
    <cellStyle name="Comma 15 2 3 2 2 7 2" xfId="42535"/>
    <cellStyle name="Comma 15 2 3 2 2 8" xfId="42536"/>
    <cellStyle name="Comma 15 2 3 2 2 9" xfId="42537"/>
    <cellStyle name="Comma 15 2 3 2 3" xfId="42538"/>
    <cellStyle name="Comma 15 2 3 2 3 2" xfId="42539"/>
    <cellStyle name="Comma 15 2 3 2 3 2 2" xfId="42540"/>
    <cellStyle name="Comma 15 2 3 2 3 2 3" xfId="42541"/>
    <cellStyle name="Comma 15 2 3 2 3 3" xfId="42542"/>
    <cellStyle name="Comma 15 2 3 2 3 3 2" xfId="42543"/>
    <cellStyle name="Comma 15 2 3 2 3 3 3" xfId="42544"/>
    <cellStyle name="Comma 15 2 3 2 3 4" xfId="42545"/>
    <cellStyle name="Comma 15 2 3 2 3 4 2" xfId="42546"/>
    <cellStyle name="Comma 15 2 3 2 3 5" xfId="42547"/>
    <cellStyle name="Comma 15 2 3 2 3 6" xfId="42548"/>
    <cellStyle name="Comma 15 2 3 2 4" xfId="42549"/>
    <cellStyle name="Comma 15 2 3 2 4 2" xfId="42550"/>
    <cellStyle name="Comma 15 2 3 2 4 2 2" xfId="42551"/>
    <cellStyle name="Comma 15 2 3 2 4 2 3" xfId="42552"/>
    <cellStyle name="Comma 15 2 3 2 4 3" xfId="42553"/>
    <cellStyle name="Comma 15 2 3 2 4 3 2" xfId="42554"/>
    <cellStyle name="Comma 15 2 3 2 4 3 3" xfId="42555"/>
    <cellStyle name="Comma 15 2 3 2 4 4" xfId="42556"/>
    <cellStyle name="Comma 15 2 3 2 4 4 2" xfId="42557"/>
    <cellStyle name="Comma 15 2 3 2 4 5" xfId="42558"/>
    <cellStyle name="Comma 15 2 3 2 4 6" xfId="42559"/>
    <cellStyle name="Comma 15 2 3 2 5" xfId="42560"/>
    <cellStyle name="Comma 15 2 3 2 5 2" xfId="42561"/>
    <cellStyle name="Comma 15 2 3 2 5 2 2" xfId="42562"/>
    <cellStyle name="Comma 15 2 3 2 5 2 3" xfId="42563"/>
    <cellStyle name="Comma 15 2 3 2 5 3" xfId="42564"/>
    <cellStyle name="Comma 15 2 3 2 5 3 2" xfId="42565"/>
    <cellStyle name="Comma 15 2 3 2 5 4" xfId="42566"/>
    <cellStyle name="Comma 15 2 3 2 5 5" xfId="42567"/>
    <cellStyle name="Comma 15 2 3 2 6" xfId="42568"/>
    <cellStyle name="Comma 15 2 3 2 6 2" xfId="42569"/>
    <cellStyle name="Comma 15 2 3 2 6 3" xfId="42570"/>
    <cellStyle name="Comma 15 2 3 2 7" xfId="42571"/>
    <cellStyle name="Comma 15 2 3 2 7 2" xfId="42572"/>
    <cellStyle name="Comma 15 2 3 2 7 3" xfId="42573"/>
    <cellStyle name="Comma 15 2 3 2 8" xfId="42574"/>
    <cellStyle name="Comma 15 2 3 2 8 2" xfId="42575"/>
    <cellStyle name="Comma 15 2 3 2 9" xfId="42576"/>
    <cellStyle name="Comma 15 2 3 3" xfId="42577"/>
    <cellStyle name="Comma 15 2 3 3 2" xfId="42578"/>
    <cellStyle name="Comma 15 2 3 3 2 2" xfId="42579"/>
    <cellStyle name="Comma 15 2 3 3 2 2 2" xfId="42580"/>
    <cellStyle name="Comma 15 2 3 3 2 2 3" xfId="42581"/>
    <cellStyle name="Comma 15 2 3 3 2 3" xfId="42582"/>
    <cellStyle name="Comma 15 2 3 3 2 3 2" xfId="42583"/>
    <cellStyle name="Comma 15 2 3 3 2 3 3" xfId="42584"/>
    <cellStyle name="Comma 15 2 3 3 2 4" xfId="42585"/>
    <cellStyle name="Comma 15 2 3 3 2 4 2" xfId="42586"/>
    <cellStyle name="Comma 15 2 3 3 2 5" xfId="42587"/>
    <cellStyle name="Comma 15 2 3 3 2 6" xfId="42588"/>
    <cellStyle name="Comma 15 2 3 3 3" xfId="42589"/>
    <cellStyle name="Comma 15 2 3 3 3 2" xfId="42590"/>
    <cellStyle name="Comma 15 2 3 3 3 2 2" xfId="42591"/>
    <cellStyle name="Comma 15 2 3 3 3 2 3" xfId="42592"/>
    <cellStyle name="Comma 15 2 3 3 3 3" xfId="42593"/>
    <cellStyle name="Comma 15 2 3 3 3 3 2" xfId="42594"/>
    <cellStyle name="Comma 15 2 3 3 3 3 3" xfId="42595"/>
    <cellStyle name="Comma 15 2 3 3 3 4" xfId="42596"/>
    <cellStyle name="Comma 15 2 3 3 3 4 2" xfId="42597"/>
    <cellStyle name="Comma 15 2 3 3 3 5" xfId="42598"/>
    <cellStyle name="Comma 15 2 3 3 3 6" xfId="42599"/>
    <cellStyle name="Comma 15 2 3 3 4" xfId="42600"/>
    <cellStyle name="Comma 15 2 3 3 4 2" xfId="42601"/>
    <cellStyle name="Comma 15 2 3 3 4 2 2" xfId="42602"/>
    <cellStyle name="Comma 15 2 3 3 4 2 3" xfId="42603"/>
    <cellStyle name="Comma 15 2 3 3 4 3" xfId="42604"/>
    <cellStyle name="Comma 15 2 3 3 4 3 2" xfId="42605"/>
    <cellStyle name="Comma 15 2 3 3 4 4" xfId="42606"/>
    <cellStyle name="Comma 15 2 3 3 4 5" xfId="42607"/>
    <cellStyle name="Comma 15 2 3 3 5" xfId="42608"/>
    <cellStyle name="Comma 15 2 3 3 5 2" xfId="42609"/>
    <cellStyle name="Comma 15 2 3 3 5 3" xfId="42610"/>
    <cellStyle name="Comma 15 2 3 3 6" xfId="42611"/>
    <cellStyle name="Comma 15 2 3 3 6 2" xfId="42612"/>
    <cellStyle name="Comma 15 2 3 3 6 3" xfId="42613"/>
    <cellStyle name="Comma 15 2 3 3 7" xfId="42614"/>
    <cellStyle name="Comma 15 2 3 3 7 2" xfId="42615"/>
    <cellStyle name="Comma 15 2 3 3 8" xfId="42616"/>
    <cellStyle name="Comma 15 2 3 3 9" xfId="42617"/>
    <cellStyle name="Comma 15 2 3 4" xfId="42618"/>
    <cellStyle name="Comma 15 2 3 4 2" xfId="42619"/>
    <cellStyle name="Comma 15 2 3 4 2 2" xfId="42620"/>
    <cellStyle name="Comma 15 2 3 4 2 2 2" xfId="42621"/>
    <cellStyle name="Comma 15 2 3 4 2 2 3" xfId="42622"/>
    <cellStyle name="Comma 15 2 3 4 2 3" xfId="42623"/>
    <cellStyle name="Comma 15 2 3 4 2 3 2" xfId="42624"/>
    <cellStyle name="Comma 15 2 3 4 2 3 3" xfId="42625"/>
    <cellStyle name="Comma 15 2 3 4 2 4" xfId="42626"/>
    <cellStyle name="Comma 15 2 3 4 2 4 2" xfId="42627"/>
    <cellStyle name="Comma 15 2 3 4 2 5" xfId="42628"/>
    <cellStyle name="Comma 15 2 3 4 2 6" xfId="42629"/>
    <cellStyle name="Comma 15 2 3 4 3" xfId="42630"/>
    <cellStyle name="Comma 15 2 3 4 3 2" xfId="42631"/>
    <cellStyle name="Comma 15 2 3 4 3 2 2" xfId="42632"/>
    <cellStyle name="Comma 15 2 3 4 3 2 3" xfId="42633"/>
    <cellStyle name="Comma 15 2 3 4 3 3" xfId="42634"/>
    <cellStyle name="Comma 15 2 3 4 3 3 2" xfId="42635"/>
    <cellStyle name="Comma 15 2 3 4 3 3 3" xfId="42636"/>
    <cellStyle name="Comma 15 2 3 4 3 4" xfId="42637"/>
    <cellStyle name="Comma 15 2 3 4 3 4 2" xfId="42638"/>
    <cellStyle name="Comma 15 2 3 4 3 5" xfId="42639"/>
    <cellStyle name="Comma 15 2 3 4 3 6" xfId="42640"/>
    <cellStyle name="Comma 15 2 3 4 4" xfId="42641"/>
    <cellStyle name="Comma 15 2 3 4 4 2" xfId="42642"/>
    <cellStyle name="Comma 15 2 3 4 4 2 2" xfId="42643"/>
    <cellStyle name="Comma 15 2 3 4 4 2 3" xfId="42644"/>
    <cellStyle name="Comma 15 2 3 4 4 3" xfId="42645"/>
    <cellStyle name="Comma 15 2 3 4 4 3 2" xfId="42646"/>
    <cellStyle name="Comma 15 2 3 4 4 4" xfId="42647"/>
    <cellStyle name="Comma 15 2 3 4 4 5" xfId="42648"/>
    <cellStyle name="Comma 15 2 3 4 5" xfId="42649"/>
    <cellStyle name="Comma 15 2 3 4 5 2" xfId="42650"/>
    <cellStyle name="Comma 15 2 3 4 5 3" xfId="42651"/>
    <cellStyle name="Comma 15 2 3 4 6" xfId="42652"/>
    <cellStyle name="Comma 15 2 3 4 6 2" xfId="42653"/>
    <cellStyle name="Comma 15 2 3 4 6 3" xfId="42654"/>
    <cellStyle name="Comma 15 2 3 4 7" xfId="42655"/>
    <cellStyle name="Comma 15 2 3 4 7 2" xfId="42656"/>
    <cellStyle name="Comma 15 2 3 4 8" xfId="42657"/>
    <cellStyle name="Comma 15 2 3 4 9" xfId="42658"/>
    <cellStyle name="Comma 15 2 3 5" xfId="42659"/>
    <cellStyle name="Comma 15 2 3 5 2" xfId="42660"/>
    <cellStyle name="Comma 15 2 3 5 2 2" xfId="42661"/>
    <cellStyle name="Comma 15 2 3 5 2 3" xfId="42662"/>
    <cellStyle name="Comma 15 2 3 5 3" xfId="42663"/>
    <cellStyle name="Comma 15 2 3 5 3 2" xfId="42664"/>
    <cellStyle name="Comma 15 2 3 5 3 3" xfId="42665"/>
    <cellStyle name="Comma 15 2 3 5 4" xfId="42666"/>
    <cellStyle name="Comma 15 2 3 5 4 2" xfId="42667"/>
    <cellStyle name="Comma 15 2 3 5 5" xfId="42668"/>
    <cellStyle name="Comma 15 2 3 5 6" xfId="42669"/>
    <cellStyle name="Comma 15 2 3 6" xfId="42670"/>
    <cellStyle name="Comma 15 2 3 6 2" xfId="42671"/>
    <cellStyle name="Comma 15 2 3 6 2 2" xfId="42672"/>
    <cellStyle name="Comma 15 2 3 6 2 3" xfId="42673"/>
    <cellStyle name="Comma 15 2 3 6 3" xfId="42674"/>
    <cellStyle name="Comma 15 2 3 6 3 2" xfId="42675"/>
    <cellStyle name="Comma 15 2 3 6 3 3" xfId="42676"/>
    <cellStyle name="Comma 15 2 3 6 4" xfId="42677"/>
    <cellStyle name="Comma 15 2 3 6 4 2" xfId="42678"/>
    <cellStyle name="Comma 15 2 3 6 5" xfId="42679"/>
    <cellStyle name="Comma 15 2 3 6 6" xfId="42680"/>
    <cellStyle name="Comma 15 2 3 7" xfId="42681"/>
    <cellStyle name="Comma 15 2 3 7 2" xfId="42682"/>
    <cellStyle name="Comma 15 2 3 7 2 2" xfId="42683"/>
    <cellStyle name="Comma 15 2 3 7 2 3" xfId="42684"/>
    <cellStyle name="Comma 15 2 3 7 3" xfId="42685"/>
    <cellStyle name="Comma 15 2 3 7 3 2" xfId="42686"/>
    <cellStyle name="Comma 15 2 3 7 4" xfId="42687"/>
    <cellStyle name="Comma 15 2 3 7 5" xfId="42688"/>
    <cellStyle name="Comma 15 2 3 8" xfId="42689"/>
    <cellStyle name="Comma 15 2 3 8 2" xfId="42690"/>
    <cellStyle name="Comma 15 2 3 8 3" xfId="42691"/>
    <cellStyle name="Comma 15 2 3 9" xfId="42692"/>
    <cellStyle name="Comma 15 2 3 9 2" xfId="42693"/>
    <cellStyle name="Comma 15 2 3 9 3" xfId="42694"/>
    <cellStyle name="Comma 15 2 4" xfId="42695"/>
    <cellStyle name="Comma 15 2 4 10" xfId="42696"/>
    <cellStyle name="Comma 15 2 4 2" xfId="42697"/>
    <cellStyle name="Comma 15 2 4 2 2" xfId="42698"/>
    <cellStyle name="Comma 15 2 4 2 2 2" xfId="42699"/>
    <cellStyle name="Comma 15 2 4 2 2 2 2" xfId="42700"/>
    <cellStyle name="Comma 15 2 4 2 2 2 3" xfId="42701"/>
    <cellStyle name="Comma 15 2 4 2 2 3" xfId="42702"/>
    <cellStyle name="Comma 15 2 4 2 2 3 2" xfId="42703"/>
    <cellStyle name="Comma 15 2 4 2 2 3 3" xfId="42704"/>
    <cellStyle name="Comma 15 2 4 2 2 4" xfId="42705"/>
    <cellStyle name="Comma 15 2 4 2 2 4 2" xfId="42706"/>
    <cellStyle name="Comma 15 2 4 2 2 5" xfId="42707"/>
    <cellStyle name="Comma 15 2 4 2 2 6" xfId="42708"/>
    <cellStyle name="Comma 15 2 4 2 3" xfId="42709"/>
    <cellStyle name="Comma 15 2 4 2 3 2" xfId="42710"/>
    <cellStyle name="Comma 15 2 4 2 3 2 2" xfId="42711"/>
    <cellStyle name="Comma 15 2 4 2 3 2 3" xfId="42712"/>
    <cellStyle name="Comma 15 2 4 2 3 3" xfId="42713"/>
    <cellStyle name="Comma 15 2 4 2 3 3 2" xfId="42714"/>
    <cellStyle name="Comma 15 2 4 2 3 3 3" xfId="42715"/>
    <cellStyle name="Comma 15 2 4 2 3 4" xfId="42716"/>
    <cellStyle name="Comma 15 2 4 2 3 4 2" xfId="42717"/>
    <cellStyle name="Comma 15 2 4 2 3 5" xfId="42718"/>
    <cellStyle name="Comma 15 2 4 2 3 6" xfId="42719"/>
    <cellStyle name="Comma 15 2 4 2 4" xfId="42720"/>
    <cellStyle name="Comma 15 2 4 2 4 2" xfId="42721"/>
    <cellStyle name="Comma 15 2 4 2 4 2 2" xfId="42722"/>
    <cellStyle name="Comma 15 2 4 2 4 2 3" xfId="42723"/>
    <cellStyle name="Comma 15 2 4 2 4 3" xfId="42724"/>
    <cellStyle name="Comma 15 2 4 2 4 3 2" xfId="42725"/>
    <cellStyle name="Comma 15 2 4 2 4 4" xfId="42726"/>
    <cellStyle name="Comma 15 2 4 2 4 5" xfId="42727"/>
    <cellStyle name="Comma 15 2 4 2 5" xfId="42728"/>
    <cellStyle name="Comma 15 2 4 2 5 2" xfId="42729"/>
    <cellStyle name="Comma 15 2 4 2 5 3" xfId="42730"/>
    <cellStyle name="Comma 15 2 4 2 6" xfId="42731"/>
    <cellStyle name="Comma 15 2 4 2 6 2" xfId="42732"/>
    <cellStyle name="Comma 15 2 4 2 6 3" xfId="42733"/>
    <cellStyle name="Comma 15 2 4 2 7" xfId="42734"/>
    <cellStyle name="Comma 15 2 4 2 7 2" xfId="42735"/>
    <cellStyle name="Comma 15 2 4 2 8" xfId="42736"/>
    <cellStyle name="Comma 15 2 4 2 9" xfId="42737"/>
    <cellStyle name="Comma 15 2 4 3" xfId="42738"/>
    <cellStyle name="Comma 15 2 4 3 2" xfId="42739"/>
    <cellStyle name="Comma 15 2 4 3 2 2" xfId="42740"/>
    <cellStyle name="Comma 15 2 4 3 2 3" xfId="42741"/>
    <cellStyle name="Comma 15 2 4 3 3" xfId="42742"/>
    <cellStyle name="Comma 15 2 4 3 3 2" xfId="42743"/>
    <cellStyle name="Comma 15 2 4 3 3 3" xfId="42744"/>
    <cellStyle name="Comma 15 2 4 3 4" xfId="42745"/>
    <cellStyle name="Comma 15 2 4 3 4 2" xfId="42746"/>
    <cellStyle name="Comma 15 2 4 3 5" xfId="42747"/>
    <cellStyle name="Comma 15 2 4 3 6" xfId="42748"/>
    <cellStyle name="Comma 15 2 4 4" xfId="42749"/>
    <cellStyle name="Comma 15 2 4 4 2" xfId="42750"/>
    <cellStyle name="Comma 15 2 4 4 2 2" xfId="42751"/>
    <cellStyle name="Comma 15 2 4 4 2 3" xfId="42752"/>
    <cellStyle name="Comma 15 2 4 4 3" xfId="42753"/>
    <cellStyle name="Comma 15 2 4 4 3 2" xfId="42754"/>
    <cellStyle name="Comma 15 2 4 4 3 3" xfId="42755"/>
    <cellStyle name="Comma 15 2 4 4 4" xfId="42756"/>
    <cellStyle name="Comma 15 2 4 4 4 2" xfId="42757"/>
    <cellStyle name="Comma 15 2 4 4 5" xfId="42758"/>
    <cellStyle name="Comma 15 2 4 4 6" xfId="42759"/>
    <cellStyle name="Comma 15 2 4 5" xfId="42760"/>
    <cellStyle name="Comma 15 2 4 5 2" xfId="42761"/>
    <cellStyle name="Comma 15 2 4 5 2 2" xfId="42762"/>
    <cellStyle name="Comma 15 2 4 5 2 3" xfId="42763"/>
    <cellStyle name="Comma 15 2 4 5 3" xfId="42764"/>
    <cellStyle name="Comma 15 2 4 5 3 2" xfId="42765"/>
    <cellStyle name="Comma 15 2 4 5 4" xfId="42766"/>
    <cellStyle name="Comma 15 2 4 5 5" xfId="42767"/>
    <cellStyle name="Comma 15 2 4 6" xfId="42768"/>
    <cellStyle name="Comma 15 2 4 6 2" xfId="42769"/>
    <cellStyle name="Comma 15 2 4 6 3" xfId="42770"/>
    <cellStyle name="Comma 15 2 4 7" xfId="42771"/>
    <cellStyle name="Comma 15 2 4 7 2" xfId="42772"/>
    <cellStyle name="Comma 15 2 4 7 3" xfId="42773"/>
    <cellStyle name="Comma 15 2 4 8" xfId="42774"/>
    <cellStyle name="Comma 15 2 4 8 2" xfId="42775"/>
    <cellStyle name="Comma 15 2 4 9" xfId="42776"/>
    <cellStyle name="Comma 15 2 5" xfId="42777"/>
    <cellStyle name="Comma 15 2 5 2" xfId="42778"/>
    <cellStyle name="Comma 15 2 5 2 2" xfId="42779"/>
    <cellStyle name="Comma 15 2 5 2 2 2" xfId="42780"/>
    <cellStyle name="Comma 15 2 5 2 2 3" xfId="42781"/>
    <cellStyle name="Comma 15 2 5 2 3" xfId="42782"/>
    <cellStyle name="Comma 15 2 5 2 3 2" xfId="42783"/>
    <cellStyle name="Comma 15 2 5 2 3 3" xfId="42784"/>
    <cellStyle name="Comma 15 2 5 2 4" xfId="42785"/>
    <cellStyle name="Comma 15 2 5 2 4 2" xfId="42786"/>
    <cellStyle name="Comma 15 2 5 2 5" xfId="42787"/>
    <cellStyle name="Comma 15 2 5 2 6" xfId="42788"/>
    <cellStyle name="Comma 15 2 5 3" xfId="42789"/>
    <cellStyle name="Comma 15 2 5 3 2" xfId="42790"/>
    <cellStyle name="Comma 15 2 5 3 2 2" xfId="42791"/>
    <cellStyle name="Comma 15 2 5 3 2 3" xfId="42792"/>
    <cellStyle name="Comma 15 2 5 3 3" xfId="42793"/>
    <cellStyle name="Comma 15 2 5 3 3 2" xfId="42794"/>
    <cellStyle name="Comma 15 2 5 3 3 3" xfId="42795"/>
    <cellStyle name="Comma 15 2 5 3 4" xfId="42796"/>
    <cellStyle name="Comma 15 2 5 3 4 2" xfId="42797"/>
    <cellStyle name="Comma 15 2 5 3 5" xfId="42798"/>
    <cellStyle name="Comma 15 2 5 3 6" xfId="42799"/>
    <cellStyle name="Comma 15 2 5 4" xfId="42800"/>
    <cellStyle name="Comma 15 2 5 4 2" xfId="42801"/>
    <cellStyle name="Comma 15 2 5 4 2 2" xfId="42802"/>
    <cellStyle name="Comma 15 2 5 4 2 3" xfId="42803"/>
    <cellStyle name="Comma 15 2 5 4 3" xfId="42804"/>
    <cellStyle name="Comma 15 2 5 4 3 2" xfId="42805"/>
    <cellStyle name="Comma 15 2 5 4 4" xfId="42806"/>
    <cellStyle name="Comma 15 2 5 4 5" xfId="42807"/>
    <cellStyle name="Comma 15 2 5 5" xfId="42808"/>
    <cellStyle name="Comma 15 2 5 5 2" xfId="42809"/>
    <cellStyle name="Comma 15 2 5 5 3" xfId="42810"/>
    <cellStyle name="Comma 15 2 5 6" xfId="42811"/>
    <cellStyle name="Comma 15 2 5 6 2" xfId="42812"/>
    <cellStyle name="Comma 15 2 5 6 3" xfId="42813"/>
    <cellStyle name="Comma 15 2 5 7" xfId="42814"/>
    <cellStyle name="Comma 15 2 5 7 2" xfId="42815"/>
    <cellStyle name="Comma 15 2 5 8" xfId="42816"/>
    <cellStyle name="Comma 15 2 5 9" xfId="42817"/>
    <cellStyle name="Comma 15 2 6" xfId="42818"/>
    <cellStyle name="Comma 15 2 6 2" xfId="42819"/>
    <cellStyle name="Comma 15 2 6 2 2" xfId="42820"/>
    <cellStyle name="Comma 15 2 6 2 2 2" xfId="42821"/>
    <cellStyle name="Comma 15 2 6 2 2 3" xfId="42822"/>
    <cellStyle name="Comma 15 2 6 2 3" xfId="42823"/>
    <cellStyle name="Comma 15 2 6 2 3 2" xfId="42824"/>
    <cellStyle name="Comma 15 2 6 2 3 3" xfId="42825"/>
    <cellStyle name="Comma 15 2 6 2 4" xfId="42826"/>
    <cellStyle name="Comma 15 2 6 2 4 2" xfId="42827"/>
    <cellStyle name="Comma 15 2 6 2 5" xfId="42828"/>
    <cellStyle name="Comma 15 2 6 2 6" xfId="42829"/>
    <cellStyle name="Comma 15 2 6 3" xfId="42830"/>
    <cellStyle name="Comma 15 2 6 3 2" xfId="42831"/>
    <cellStyle name="Comma 15 2 6 3 2 2" xfId="42832"/>
    <cellStyle name="Comma 15 2 6 3 2 3" xfId="42833"/>
    <cellStyle name="Comma 15 2 6 3 3" xfId="42834"/>
    <cellStyle name="Comma 15 2 6 3 3 2" xfId="42835"/>
    <cellStyle name="Comma 15 2 6 3 3 3" xfId="42836"/>
    <cellStyle name="Comma 15 2 6 3 4" xfId="42837"/>
    <cellStyle name="Comma 15 2 6 3 4 2" xfId="42838"/>
    <cellStyle name="Comma 15 2 6 3 5" xfId="42839"/>
    <cellStyle name="Comma 15 2 6 3 6" xfId="42840"/>
    <cellStyle name="Comma 15 2 6 4" xfId="42841"/>
    <cellStyle name="Comma 15 2 6 4 2" xfId="42842"/>
    <cellStyle name="Comma 15 2 6 4 2 2" xfId="42843"/>
    <cellStyle name="Comma 15 2 6 4 2 3" xfId="42844"/>
    <cellStyle name="Comma 15 2 6 4 3" xfId="42845"/>
    <cellStyle name="Comma 15 2 6 4 3 2" xfId="42846"/>
    <cellStyle name="Comma 15 2 6 4 4" xfId="42847"/>
    <cellStyle name="Comma 15 2 6 4 5" xfId="42848"/>
    <cellStyle name="Comma 15 2 6 5" xfId="42849"/>
    <cellStyle name="Comma 15 2 6 5 2" xfId="42850"/>
    <cellStyle name="Comma 15 2 6 5 3" xfId="42851"/>
    <cellStyle name="Comma 15 2 6 6" xfId="42852"/>
    <cellStyle name="Comma 15 2 6 6 2" xfId="42853"/>
    <cellStyle name="Comma 15 2 6 6 3" xfId="42854"/>
    <cellStyle name="Comma 15 2 6 7" xfId="42855"/>
    <cellStyle name="Comma 15 2 6 7 2" xfId="42856"/>
    <cellStyle name="Comma 15 2 6 8" xfId="42857"/>
    <cellStyle name="Comma 15 2 6 9" xfId="42858"/>
    <cellStyle name="Comma 15 2 7" xfId="42859"/>
    <cellStyle name="Comma 15 2 7 2" xfId="42860"/>
    <cellStyle name="Comma 15 2 7 2 2" xfId="42861"/>
    <cellStyle name="Comma 15 2 7 2 3" xfId="42862"/>
    <cellStyle name="Comma 15 2 7 3" xfId="42863"/>
    <cellStyle name="Comma 15 2 7 3 2" xfId="42864"/>
    <cellStyle name="Comma 15 2 7 3 3" xfId="42865"/>
    <cellStyle name="Comma 15 2 7 4" xfId="42866"/>
    <cellStyle name="Comma 15 2 7 4 2" xfId="42867"/>
    <cellStyle name="Comma 15 2 7 5" xfId="42868"/>
    <cellStyle name="Comma 15 2 7 6" xfId="42869"/>
    <cellStyle name="Comma 15 2 8" xfId="42870"/>
    <cellStyle name="Comma 15 2 8 2" xfId="42871"/>
    <cellStyle name="Comma 15 2 8 2 2" xfId="42872"/>
    <cellStyle name="Comma 15 2 8 2 3" xfId="42873"/>
    <cellStyle name="Comma 15 2 8 3" xfId="42874"/>
    <cellStyle name="Comma 15 2 8 3 2" xfId="42875"/>
    <cellStyle name="Comma 15 2 8 3 3" xfId="42876"/>
    <cellStyle name="Comma 15 2 8 4" xfId="42877"/>
    <cellStyle name="Comma 15 2 8 4 2" xfId="42878"/>
    <cellStyle name="Comma 15 2 8 5" xfId="42879"/>
    <cellStyle name="Comma 15 2 8 6" xfId="42880"/>
    <cellStyle name="Comma 15 2 9" xfId="42881"/>
    <cellStyle name="Comma 15 2 9 2" xfId="42882"/>
    <cellStyle name="Comma 15 2 9 2 2" xfId="42883"/>
    <cellStyle name="Comma 15 2 9 2 3" xfId="42884"/>
    <cellStyle name="Comma 15 2 9 3" xfId="42885"/>
    <cellStyle name="Comma 15 2 9 3 2" xfId="42886"/>
    <cellStyle name="Comma 15 2 9 4" xfId="42887"/>
    <cellStyle name="Comma 15 2 9 5" xfId="42888"/>
    <cellStyle name="Comma 15 3" xfId="4495"/>
    <cellStyle name="Comma 15 3 10" xfId="42889"/>
    <cellStyle name="Comma 15 3 10 2" xfId="42890"/>
    <cellStyle name="Comma 15 3 10 3" xfId="42891"/>
    <cellStyle name="Comma 15 3 11" xfId="42892"/>
    <cellStyle name="Comma 15 3 11 2" xfId="42893"/>
    <cellStyle name="Comma 15 3 12" xfId="42894"/>
    <cellStyle name="Comma 15 3 13" xfId="42895"/>
    <cellStyle name="Comma 15 3 2" xfId="42896"/>
    <cellStyle name="Comma 15 3 2 10" xfId="42897"/>
    <cellStyle name="Comma 15 3 2 10 2" xfId="42898"/>
    <cellStyle name="Comma 15 3 2 11" xfId="42899"/>
    <cellStyle name="Comma 15 3 2 12" xfId="42900"/>
    <cellStyle name="Comma 15 3 2 2" xfId="42901"/>
    <cellStyle name="Comma 15 3 2 2 10" xfId="42902"/>
    <cellStyle name="Comma 15 3 2 2 2" xfId="42903"/>
    <cellStyle name="Comma 15 3 2 2 2 2" xfId="42904"/>
    <cellStyle name="Comma 15 3 2 2 2 2 2" xfId="42905"/>
    <cellStyle name="Comma 15 3 2 2 2 2 2 2" xfId="42906"/>
    <cellStyle name="Comma 15 3 2 2 2 2 2 3" xfId="42907"/>
    <cellStyle name="Comma 15 3 2 2 2 2 3" xfId="42908"/>
    <cellStyle name="Comma 15 3 2 2 2 2 3 2" xfId="42909"/>
    <cellStyle name="Comma 15 3 2 2 2 2 3 3" xfId="42910"/>
    <cellStyle name="Comma 15 3 2 2 2 2 4" xfId="42911"/>
    <cellStyle name="Comma 15 3 2 2 2 2 4 2" xfId="42912"/>
    <cellStyle name="Comma 15 3 2 2 2 2 5" xfId="42913"/>
    <cellStyle name="Comma 15 3 2 2 2 2 6" xfId="42914"/>
    <cellStyle name="Comma 15 3 2 2 2 3" xfId="42915"/>
    <cellStyle name="Comma 15 3 2 2 2 3 2" xfId="42916"/>
    <cellStyle name="Comma 15 3 2 2 2 3 2 2" xfId="42917"/>
    <cellStyle name="Comma 15 3 2 2 2 3 2 3" xfId="42918"/>
    <cellStyle name="Comma 15 3 2 2 2 3 3" xfId="42919"/>
    <cellStyle name="Comma 15 3 2 2 2 3 3 2" xfId="42920"/>
    <cellStyle name="Comma 15 3 2 2 2 3 3 3" xfId="42921"/>
    <cellStyle name="Comma 15 3 2 2 2 3 4" xfId="42922"/>
    <cellStyle name="Comma 15 3 2 2 2 3 4 2" xfId="42923"/>
    <cellStyle name="Comma 15 3 2 2 2 3 5" xfId="42924"/>
    <cellStyle name="Comma 15 3 2 2 2 3 6" xfId="42925"/>
    <cellStyle name="Comma 15 3 2 2 2 4" xfId="42926"/>
    <cellStyle name="Comma 15 3 2 2 2 4 2" xfId="42927"/>
    <cellStyle name="Comma 15 3 2 2 2 4 2 2" xfId="42928"/>
    <cellStyle name="Comma 15 3 2 2 2 4 2 3" xfId="42929"/>
    <cellStyle name="Comma 15 3 2 2 2 4 3" xfId="42930"/>
    <cellStyle name="Comma 15 3 2 2 2 4 3 2" xfId="42931"/>
    <cellStyle name="Comma 15 3 2 2 2 4 4" xfId="42932"/>
    <cellStyle name="Comma 15 3 2 2 2 4 5" xfId="42933"/>
    <cellStyle name="Comma 15 3 2 2 2 5" xfId="42934"/>
    <cellStyle name="Comma 15 3 2 2 2 5 2" xfId="42935"/>
    <cellStyle name="Comma 15 3 2 2 2 5 3" xfId="42936"/>
    <cellStyle name="Comma 15 3 2 2 2 6" xfId="42937"/>
    <cellStyle name="Comma 15 3 2 2 2 6 2" xfId="42938"/>
    <cellStyle name="Comma 15 3 2 2 2 6 3" xfId="42939"/>
    <cellStyle name="Comma 15 3 2 2 2 7" xfId="42940"/>
    <cellStyle name="Comma 15 3 2 2 2 7 2" xfId="42941"/>
    <cellStyle name="Comma 15 3 2 2 2 8" xfId="42942"/>
    <cellStyle name="Comma 15 3 2 2 2 9" xfId="42943"/>
    <cellStyle name="Comma 15 3 2 2 3" xfId="42944"/>
    <cellStyle name="Comma 15 3 2 2 3 2" xfId="42945"/>
    <cellStyle name="Comma 15 3 2 2 3 2 2" xfId="42946"/>
    <cellStyle name="Comma 15 3 2 2 3 2 3" xfId="42947"/>
    <cellStyle name="Comma 15 3 2 2 3 3" xfId="42948"/>
    <cellStyle name="Comma 15 3 2 2 3 3 2" xfId="42949"/>
    <cellStyle name="Comma 15 3 2 2 3 3 3" xfId="42950"/>
    <cellStyle name="Comma 15 3 2 2 3 4" xfId="42951"/>
    <cellStyle name="Comma 15 3 2 2 3 4 2" xfId="42952"/>
    <cellStyle name="Comma 15 3 2 2 3 5" xfId="42953"/>
    <cellStyle name="Comma 15 3 2 2 3 6" xfId="42954"/>
    <cellStyle name="Comma 15 3 2 2 4" xfId="42955"/>
    <cellStyle name="Comma 15 3 2 2 4 2" xfId="42956"/>
    <cellStyle name="Comma 15 3 2 2 4 2 2" xfId="42957"/>
    <cellStyle name="Comma 15 3 2 2 4 2 3" xfId="42958"/>
    <cellStyle name="Comma 15 3 2 2 4 3" xfId="42959"/>
    <cellStyle name="Comma 15 3 2 2 4 3 2" xfId="42960"/>
    <cellStyle name="Comma 15 3 2 2 4 3 3" xfId="42961"/>
    <cellStyle name="Comma 15 3 2 2 4 4" xfId="42962"/>
    <cellStyle name="Comma 15 3 2 2 4 4 2" xfId="42963"/>
    <cellStyle name="Comma 15 3 2 2 4 5" xfId="42964"/>
    <cellStyle name="Comma 15 3 2 2 4 6" xfId="42965"/>
    <cellStyle name="Comma 15 3 2 2 5" xfId="42966"/>
    <cellStyle name="Comma 15 3 2 2 5 2" xfId="42967"/>
    <cellStyle name="Comma 15 3 2 2 5 2 2" xfId="42968"/>
    <cellStyle name="Comma 15 3 2 2 5 2 3" xfId="42969"/>
    <cellStyle name="Comma 15 3 2 2 5 3" xfId="42970"/>
    <cellStyle name="Comma 15 3 2 2 5 3 2" xfId="42971"/>
    <cellStyle name="Comma 15 3 2 2 5 4" xfId="42972"/>
    <cellStyle name="Comma 15 3 2 2 5 5" xfId="42973"/>
    <cellStyle name="Comma 15 3 2 2 6" xfId="42974"/>
    <cellStyle name="Comma 15 3 2 2 6 2" xfId="42975"/>
    <cellStyle name="Comma 15 3 2 2 6 3" xfId="42976"/>
    <cellStyle name="Comma 15 3 2 2 7" xfId="42977"/>
    <cellStyle name="Comma 15 3 2 2 7 2" xfId="42978"/>
    <cellStyle name="Comma 15 3 2 2 7 3" xfId="42979"/>
    <cellStyle name="Comma 15 3 2 2 8" xfId="42980"/>
    <cellStyle name="Comma 15 3 2 2 8 2" xfId="42981"/>
    <cellStyle name="Comma 15 3 2 2 9" xfId="42982"/>
    <cellStyle name="Comma 15 3 2 3" xfId="42983"/>
    <cellStyle name="Comma 15 3 2 3 2" xfId="42984"/>
    <cellStyle name="Comma 15 3 2 3 2 2" xfId="42985"/>
    <cellStyle name="Comma 15 3 2 3 2 2 2" xfId="42986"/>
    <cellStyle name="Comma 15 3 2 3 2 2 3" xfId="42987"/>
    <cellStyle name="Comma 15 3 2 3 2 3" xfId="42988"/>
    <cellStyle name="Comma 15 3 2 3 2 3 2" xfId="42989"/>
    <cellStyle name="Comma 15 3 2 3 2 3 3" xfId="42990"/>
    <cellStyle name="Comma 15 3 2 3 2 4" xfId="42991"/>
    <cellStyle name="Comma 15 3 2 3 2 4 2" xfId="42992"/>
    <cellStyle name="Comma 15 3 2 3 2 5" xfId="42993"/>
    <cellStyle name="Comma 15 3 2 3 2 6" xfId="42994"/>
    <cellStyle name="Comma 15 3 2 3 3" xfId="42995"/>
    <cellStyle name="Comma 15 3 2 3 3 2" xfId="42996"/>
    <cellStyle name="Comma 15 3 2 3 3 2 2" xfId="42997"/>
    <cellStyle name="Comma 15 3 2 3 3 2 3" xfId="42998"/>
    <cellStyle name="Comma 15 3 2 3 3 3" xfId="42999"/>
    <cellStyle name="Comma 15 3 2 3 3 3 2" xfId="43000"/>
    <cellStyle name="Comma 15 3 2 3 3 3 3" xfId="43001"/>
    <cellStyle name="Comma 15 3 2 3 3 4" xfId="43002"/>
    <cellStyle name="Comma 15 3 2 3 3 4 2" xfId="43003"/>
    <cellStyle name="Comma 15 3 2 3 3 5" xfId="43004"/>
    <cellStyle name="Comma 15 3 2 3 3 6" xfId="43005"/>
    <cellStyle name="Comma 15 3 2 3 4" xfId="43006"/>
    <cellStyle name="Comma 15 3 2 3 4 2" xfId="43007"/>
    <cellStyle name="Comma 15 3 2 3 4 2 2" xfId="43008"/>
    <cellStyle name="Comma 15 3 2 3 4 2 3" xfId="43009"/>
    <cellStyle name="Comma 15 3 2 3 4 3" xfId="43010"/>
    <cellStyle name="Comma 15 3 2 3 4 3 2" xfId="43011"/>
    <cellStyle name="Comma 15 3 2 3 4 4" xfId="43012"/>
    <cellStyle name="Comma 15 3 2 3 4 5" xfId="43013"/>
    <cellStyle name="Comma 15 3 2 3 5" xfId="43014"/>
    <cellStyle name="Comma 15 3 2 3 5 2" xfId="43015"/>
    <cellStyle name="Comma 15 3 2 3 5 3" xfId="43016"/>
    <cellStyle name="Comma 15 3 2 3 6" xfId="43017"/>
    <cellStyle name="Comma 15 3 2 3 6 2" xfId="43018"/>
    <cellStyle name="Comma 15 3 2 3 6 3" xfId="43019"/>
    <cellStyle name="Comma 15 3 2 3 7" xfId="43020"/>
    <cellStyle name="Comma 15 3 2 3 7 2" xfId="43021"/>
    <cellStyle name="Comma 15 3 2 3 8" xfId="43022"/>
    <cellStyle name="Comma 15 3 2 3 9" xfId="43023"/>
    <cellStyle name="Comma 15 3 2 4" xfId="43024"/>
    <cellStyle name="Comma 15 3 2 4 2" xfId="43025"/>
    <cellStyle name="Comma 15 3 2 4 2 2" xfId="43026"/>
    <cellStyle name="Comma 15 3 2 4 2 2 2" xfId="43027"/>
    <cellStyle name="Comma 15 3 2 4 2 2 3" xfId="43028"/>
    <cellStyle name="Comma 15 3 2 4 2 3" xfId="43029"/>
    <cellStyle name="Comma 15 3 2 4 2 3 2" xfId="43030"/>
    <cellStyle name="Comma 15 3 2 4 2 3 3" xfId="43031"/>
    <cellStyle name="Comma 15 3 2 4 2 4" xfId="43032"/>
    <cellStyle name="Comma 15 3 2 4 2 4 2" xfId="43033"/>
    <cellStyle name="Comma 15 3 2 4 2 5" xfId="43034"/>
    <cellStyle name="Comma 15 3 2 4 2 6" xfId="43035"/>
    <cellStyle name="Comma 15 3 2 4 3" xfId="43036"/>
    <cellStyle name="Comma 15 3 2 4 3 2" xfId="43037"/>
    <cellStyle name="Comma 15 3 2 4 3 2 2" xfId="43038"/>
    <cellStyle name="Comma 15 3 2 4 3 2 3" xfId="43039"/>
    <cellStyle name="Comma 15 3 2 4 3 3" xfId="43040"/>
    <cellStyle name="Comma 15 3 2 4 3 3 2" xfId="43041"/>
    <cellStyle name="Comma 15 3 2 4 3 3 3" xfId="43042"/>
    <cellStyle name="Comma 15 3 2 4 3 4" xfId="43043"/>
    <cellStyle name="Comma 15 3 2 4 3 4 2" xfId="43044"/>
    <cellStyle name="Comma 15 3 2 4 3 5" xfId="43045"/>
    <cellStyle name="Comma 15 3 2 4 3 6" xfId="43046"/>
    <cellStyle name="Comma 15 3 2 4 4" xfId="43047"/>
    <cellStyle name="Comma 15 3 2 4 4 2" xfId="43048"/>
    <cellStyle name="Comma 15 3 2 4 4 2 2" xfId="43049"/>
    <cellStyle name="Comma 15 3 2 4 4 2 3" xfId="43050"/>
    <cellStyle name="Comma 15 3 2 4 4 3" xfId="43051"/>
    <cellStyle name="Comma 15 3 2 4 4 3 2" xfId="43052"/>
    <cellStyle name="Comma 15 3 2 4 4 4" xfId="43053"/>
    <cellStyle name="Comma 15 3 2 4 4 5" xfId="43054"/>
    <cellStyle name="Comma 15 3 2 4 5" xfId="43055"/>
    <cellStyle name="Comma 15 3 2 4 5 2" xfId="43056"/>
    <cellStyle name="Comma 15 3 2 4 5 3" xfId="43057"/>
    <cellStyle name="Comma 15 3 2 4 6" xfId="43058"/>
    <cellStyle name="Comma 15 3 2 4 6 2" xfId="43059"/>
    <cellStyle name="Comma 15 3 2 4 6 3" xfId="43060"/>
    <cellStyle name="Comma 15 3 2 4 7" xfId="43061"/>
    <cellStyle name="Comma 15 3 2 4 7 2" xfId="43062"/>
    <cellStyle name="Comma 15 3 2 4 8" xfId="43063"/>
    <cellStyle name="Comma 15 3 2 4 9" xfId="43064"/>
    <cellStyle name="Comma 15 3 2 5" xfId="43065"/>
    <cellStyle name="Comma 15 3 2 5 2" xfId="43066"/>
    <cellStyle name="Comma 15 3 2 5 2 2" xfId="43067"/>
    <cellStyle name="Comma 15 3 2 5 2 3" xfId="43068"/>
    <cellStyle name="Comma 15 3 2 5 3" xfId="43069"/>
    <cellStyle name="Comma 15 3 2 5 3 2" xfId="43070"/>
    <cellStyle name="Comma 15 3 2 5 3 3" xfId="43071"/>
    <cellStyle name="Comma 15 3 2 5 4" xfId="43072"/>
    <cellStyle name="Comma 15 3 2 5 4 2" xfId="43073"/>
    <cellStyle name="Comma 15 3 2 5 5" xfId="43074"/>
    <cellStyle name="Comma 15 3 2 5 6" xfId="43075"/>
    <cellStyle name="Comma 15 3 2 6" xfId="43076"/>
    <cellStyle name="Comma 15 3 2 6 2" xfId="43077"/>
    <cellStyle name="Comma 15 3 2 6 2 2" xfId="43078"/>
    <cellStyle name="Comma 15 3 2 6 2 3" xfId="43079"/>
    <cellStyle name="Comma 15 3 2 6 3" xfId="43080"/>
    <cellStyle name="Comma 15 3 2 6 3 2" xfId="43081"/>
    <cellStyle name="Comma 15 3 2 6 3 3" xfId="43082"/>
    <cellStyle name="Comma 15 3 2 6 4" xfId="43083"/>
    <cellStyle name="Comma 15 3 2 6 4 2" xfId="43084"/>
    <cellStyle name="Comma 15 3 2 6 5" xfId="43085"/>
    <cellStyle name="Comma 15 3 2 6 6" xfId="43086"/>
    <cellStyle name="Comma 15 3 2 7" xfId="43087"/>
    <cellStyle name="Comma 15 3 2 7 2" xfId="43088"/>
    <cellStyle name="Comma 15 3 2 7 2 2" xfId="43089"/>
    <cellStyle name="Comma 15 3 2 7 2 3" xfId="43090"/>
    <cellStyle name="Comma 15 3 2 7 3" xfId="43091"/>
    <cellStyle name="Comma 15 3 2 7 3 2" xfId="43092"/>
    <cellStyle name="Comma 15 3 2 7 4" xfId="43093"/>
    <cellStyle name="Comma 15 3 2 7 5" xfId="43094"/>
    <cellStyle name="Comma 15 3 2 8" xfId="43095"/>
    <cellStyle name="Comma 15 3 2 8 2" xfId="43096"/>
    <cellStyle name="Comma 15 3 2 8 3" xfId="43097"/>
    <cellStyle name="Comma 15 3 2 9" xfId="43098"/>
    <cellStyle name="Comma 15 3 2 9 2" xfId="43099"/>
    <cellStyle name="Comma 15 3 2 9 3" xfId="43100"/>
    <cellStyle name="Comma 15 3 3" xfId="43101"/>
    <cellStyle name="Comma 15 3 3 10" xfId="43102"/>
    <cellStyle name="Comma 15 3 3 2" xfId="43103"/>
    <cellStyle name="Comma 15 3 3 2 2" xfId="43104"/>
    <cellStyle name="Comma 15 3 3 2 2 2" xfId="43105"/>
    <cellStyle name="Comma 15 3 3 2 2 2 2" xfId="43106"/>
    <cellStyle name="Comma 15 3 3 2 2 2 3" xfId="43107"/>
    <cellStyle name="Comma 15 3 3 2 2 3" xfId="43108"/>
    <cellStyle name="Comma 15 3 3 2 2 3 2" xfId="43109"/>
    <cellStyle name="Comma 15 3 3 2 2 3 3" xfId="43110"/>
    <cellStyle name="Comma 15 3 3 2 2 4" xfId="43111"/>
    <cellStyle name="Comma 15 3 3 2 2 4 2" xfId="43112"/>
    <cellStyle name="Comma 15 3 3 2 2 5" xfId="43113"/>
    <cellStyle name="Comma 15 3 3 2 2 6" xfId="43114"/>
    <cellStyle name="Comma 15 3 3 2 3" xfId="43115"/>
    <cellStyle name="Comma 15 3 3 2 3 2" xfId="43116"/>
    <cellStyle name="Comma 15 3 3 2 3 2 2" xfId="43117"/>
    <cellStyle name="Comma 15 3 3 2 3 2 3" xfId="43118"/>
    <cellStyle name="Comma 15 3 3 2 3 3" xfId="43119"/>
    <cellStyle name="Comma 15 3 3 2 3 3 2" xfId="43120"/>
    <cellStyle name="Comma 15 3 3 2 3 3 3" xfId="43121"/>
    <cellStyle name="Comma 15 3 3 2 3 4" xfId="43122"/>
    <cellStyle name="Comma 15 3 3 2 3 4 2" xfId="43123"/>
    <cellStyle name="Comma 15 3 3 2 3 5" xfId="43124"/>
    <cellStyle name="Comma 15 3 3 2 3 6" xfId="43125"/>
    <cellStyle name="Comma 15 3 3 2 4" xfId="43126"/>
    <cellStyle name="Comma 15 3 3 2 4 2" xfId="43127"/>
    <cellStyle name="Comma 15 3 3 2 4 2 2" xfId="43128"/>
    <cellStyle name="Comma 15 3 3 2 4 2 3" xfId="43129"/>
    <cellStyle name="Comma 15 3 3 2 4 3" xfId="43130"/>
    <cellStyle name="Comma 15 3 3 2 4 3 2" xfId="43131"/>
    <cellStyle name="Comma 15 3 3 2 4 4" xfId="43132"/>
    <cellStyle name="Comma 15 3 3 2 4 5" xfId="43133"/>
    <cellStyle name="Comma 15 3 3 2 5" xfId="43134"/>
    <cellStyle name="Comma 15 3 3 2 5 2" xfId="43135"/>
    <cellStyle name="Comma 15 3 3 2 5 3" xfId="43136"/>
    <cellStyle name="Comma 15 3 3 2 6" xfId="43137"/>
    <cellStyle name="Comma 15 3 3 2 6 2" xfId="43138"/>
    <cellStyle name="Comma 15 3 3 2 6 3" xfId="43139"/>
    <cellStyle name="Comma 15 3 3 2 7" xfId="43140"/>
    <cellStyle name="Comma 15 3 3 2 7 2" xfId="43141"/>
    <cellStyle name="Comma 15 3 3 2 8" xfId="43142"/>
    <cellStyle name="Comma 15 3 3 2 9" xfId="43143"/>
    <cellStyle name="Comma 15 3 3 3" xfId="43144"/>
    <cellStyle name="Comma 15 3 3 3 2" xfId="43145"/>
    <cellStyle name="Comma 15 3 3 3 2 2" xfId="43146"/>
    <cellStyle name="Comma 15 3 3 3 2 3" xfId="43147"/>
    <cellStyle name="Comma 15 3 3 3 3" xfId="43148"/>
    <cellStyle name="Comma 15 3 3 3 3 2" xfId="43149"/>
    <cellStyle name="Comma 15 3 3 3 3 3" xfId="43150"/>
    <cellStyle name="Comma 15 3 3 3 4" xfId="43151"/>
    <cellStyle name="Comma 15 3 3 3 4 2" xfId="43152"/>
    <cellStyle name="Comma 15 3 3 3 5" xfId="43153"/>
    <cellStyle name="Comma 15 3 3 3 6" xfId="43154"/>
    <cellStyle name="Comma 15 3 3 4" xfId="43155"/>
    <cellStyle name="Comma 15 3 3 4 2" xfId="43156"/>
    <cellStyle name="Comma 15 3 3 4 2 2" xfId="43157"/>
    <cellStyle name="Comma 15 3 3 4 2 3" xfId="43158"/>
    <cellStyle name="Comma 15 3 3 4 3" xfId="43159"/>
    <cellStyle name="Comma 15 3 3 4 3 2" xfId="43160"/>
    <cellStyle name="Comma 15 3 3 4 3 3" xfId="43161"/>
    <cellStyle name="Comma 15 3 3 4 4" xfId="43162"/>
    <cellStyle name="Comma 15 3 3 4 4 2" xfId="43163"/>
    <cellStyle name="Comma 15 3 3 4 5" xfId="43164"/>
    <cellStyle name="Comma 15 3 3 4 6" xfId="43165"/>
    <cellStyle name="Comma 15 3 3 5" xfId="43166"/>
    <cellStyle name="Comma 15 3 3 5 2" xfId="43167"/>
    <cellStyle name="Comma 15 3 3 5 2 2" xfId="43168"/>
    <cellStyle name="Comma 15 3 3 5 2 3" xfId="43169"/>
    <cellStyle name="Comma 15 3 3 5 3" xfId="43170"/>
    <cellStyle name="Comma 15 3 3 5 3 2" xfId="43171"/>
    <cellStyle name="Comma 15 3 3 5 4" xfId="43172"/>
    <cellStyle name="Comma 15 3 3 5 5" xfId="43173"/>
    <cellStyle name="Comma 15 3 3 6" xfId="43174"/>
    <cellStyle name="Comma 15 3 3 6 2" xfId="43175"/>
    <cellStyle name="Comma 15 3 3 6 3" xfId="43176"/>
    <cellStyle name="Comma 15 3 3 7" xfId="43177"/>
    <cellStyle name="Comma 15 3 3 7 2" xfId="43178"/>
    <cellStyle name="Comma 15 3 3 7 3" xfId="43179"/>
    <cellStyle name="Comma 15 3 3 8" xfId="43180"/>
    <cellStyle name="Comma 15 3 3 8 2" xfId="43181"/>
    <cellStyle name="Comma 15 3 3 9" xfId="43182"/>
    <cellStyle name="Comma 15 3 4" xfId="43183"/>
    <cellStyle name="Comma 15 3 4 2" xfId="43184"/>
    <cellStyle name="Comma 15 3 4 2 2" xfId="43185"/>
    <cellStyle name="Comma 15 3 4 2 2 2" xfId="43186"/>
    <cellStyle name="Comma 15 3 4 2 2 3" xfId="43187"/>
    <cellStyle name="Comma 15 3 4 2 3" xfId="43188"/>
    <cellStyle name="Comma 15 3 4 2 3 2" xfId="43189"/>
    <cellStyle name="Comma 15 3 4 2 3 3" xfId="43190"/>
    <cellStyle name="Comma 15 3 4 2 4" xfId="43191"/>
    <cellStyle name="Comma 15 3 4 2 4 2" xfId="43192"/>
    <cellStyle name="Comma 15 3 4 2 5" xfId="43193"/>
    <cellStyle name="Comma 15 3 4 2 6" xfId="43194"/>
    <cellStyle name="Comma 15 3 4 3" xfId="43195"/>
    <cellStyle name="Comma 15 3 4 3 2" xfId="43196"/>
    <cellStyle name="Comma 15 3 4 3 2 2" xfId="43197"/>
    <cellStyle name="Comma 15 3 4 3 2 3" xfId="43198"/>
    <cellStyle name="Comma 15 3 4 3 3" xfId="43199"/>
    <cellStyle name="Comma 15 3 4 3 3 2" xfId="43200"/>
    <cellStyle name="Comma 15 3 4 3 3 3" xfId="43201"/>
    <cellStyle name="Comma 15 3 4 3 4" xfId="43202"/>
    <cellStyle name="Comma 15 3 4 3 4 2" xfId="43203"/>
    <cellStyle name="Comma 15 3 4 3 5" xfId="43204"/>
    <cellStyle name="Comma 15 3 4 3 6" xfId="43205"/>
    <cellStyle name="Comma 15 3 4 4" xfId="43206"/>
    <cellStyle name="Comma 15 3 4 4 2" xfId="43207"/>
    <cellStyle name="Comma 15 3 4 4 2 2" xfId="43208"/>
    <cellStyle name="Comma 15 3 4 4 2 3" xfId="43209"/>
    <cellStyle name="Comma 15 3 4 4 3" xfId="43210"/>
    <cellStyle name="Comma 15 3 4 4 3 2" xfId="43211"/>
    <cellStyle name="Comma 15 3 4 4 4" xfId="43212"/>
    <cellStyle name="Comma 15 3 4 4 5" xfId="43213"/>
    <cellStyle name="Comma 15 3 4 5" xfId="43214"/>
    <cellStyle name="Comma 15 3 4 5 2" xfId="43215"/>
    <cellStyle name="Comma 15 3 4 5 3" xfId="43216"/>
    <cellStyle name="Comma 15 3 4 6" xfId="43217"/>
    <cellStyle name="Comma 15 3 4 6 2" xfId="43218"/>
    <cellStyle name="Comma 15 3 4 6 3" xfId="43219"/>
    <cellStyle name="Comma 15 3 4 7" xfId="43220"/>
    <cellStyle name="Comma 15 3 4 7 2" xfId="43221"/>
    <cellStyle name="Comma 15 3 4 8" xfId="43222"/>
    <cellStyle name="Comma 15 3 4 9" xfId="43223"/>
    <cellStyle name="Comma 15 3 5" xfId="43224"/>
    <cellStyle name="Comma 15 3 5 2" xfId="43225"/>
    <cellStyle name="Comma 15 3 5 2 2" xfId="43226"/>
    <cellStyle name="Comma 15 3 5 2 2 2" xfId="43227"/>
    <cellStyle name="Comma 15 3 5 2 2 3" xfId="43228"/>
    <cellStyle name="Comma 15 3 5 2 3" xfId="43229"/>
    <cellStyle name="Comma 15 3 5 2 3 2" xfId="43230"/>
    <cellStyle name="Comma 15 3 5 2 3 3" xfId="43231"/>
    <cellStyle name="Comma 15 3 5 2 4" xfId="43232"/>
    <cellStyle name="Comma 15 3 5 2 4 2" xfId="43233"/>
    <cellStyle name="Comma 15 3 5 2 5" xfId="43234"/>
    <cellStyle name="Comma 15 3 5 2 6" xfId="43235"/>
    <cellStyle name="Comma 15 3 5 3" xfId="43236"/>
    <cellStyle name="Comma 15 3 5 3 2" xfId="43237"/>
    <cellStyle name="Comma 15 3 5 3 2 2" xfId="43238"/>
    <cellStyle name="Comma 15 3 5 3 2 3" xfId="43239"/>
    <cellStyle name="Comma 15 3 5 3 3" xfId="43240"/>
    <cellStyle name="Comma 15 3 5 3 3 2" xfId="43241"/>
    <cellStyle name="Comma 15 3 5 3 3 3" xfId="43242"/>
    <cellStyle name="Comma 15 3 5 3 4" xfId="43243"/>
    <cellStyle name="Comma 15 3 5 3 4 2" xfId="43244"/>
    <cellStyle name="Comma 15 3 5 3 5" xfId="43245"/>
    <cellStyle name="Comma 15 3 5 3 6" xfId="43246"/>
    <cellStyle name="Comma 15 3 5 4" xfId="43247"/>
    <cellStyle name="Comma 15 3 5 4 2" xfId="43248"/>
    <cellStyle name="Comma 15 3 5 4 2 2" xfId="43249"/>
    <cellStyle name="Comma 15 3 5 4 2 3" xfId="43250"/>
    <cellStyle name="Comma 15 3 5 4 3" xfId="43251"/>
    <cellStyle name="Comma 15 3 5 4 3 2" xfId="43252"/>
    <cellStyle name="Comma 15 3 5 4 4" xfId="43253"/>
    <cellStyle name="Comma 15 3 5 4 5" xfId="43254"/>
    <cellStyle name="Comma 15 3 5 5" xfId="43255"/>
    <cellStyle name="Comma 15 3 5 5 2" xfId="43256"/>
    <cellStyle name="Comma 15 3 5 5 3" xfId="43257"/>
    <cellStyle name="Comma 15 3 5 6" xfId="43258"/>
    <cellStyle name="Comma 15 3 5 6 2" xfId="43259"/>
    <cellStyle name="Comma 15 3 5 6 3" xfId="43260"/>
    <cellStyle name="Comma 15 3 5 7" xfId="43261"/>
    <cellStyle name="Comma 15 3 5 7 2" xfId="43262"/>
    <cellStyle name="Comma 15 3 5 8" xfId="43263"/>
    <cellStyle name="Comma 15 3 5 9" xfId="43264"/>
    <cellStyle name="Comma 15 3 6" xfId="43265"/>
    <cellStyle name="Comma 15 3 6 2" xfId="43266"/>
    <cellStyle name="Comma 15 3 6 2 2" xfId="43267"/>
    <cellStyle name="Comma 15 3 6 2 3" xfId="43268"/>
    <cellStyle name="Comma 15 3 6 3" xfId="43269"/>
    <cellStyle name="Comma 15 3 6 3 2" xfId="43270"/>
    <cellStyle name="Comma 15 3 6 3 3" xfId="43271"/>
    <cellStyle name="Comma 15 3 6 4" xfId="43272"/>
    <cellStyle name="Comma 15 3 6 4 2" xfId="43273"/>
    <cellStyle name="Comma 15 3 6 5" xfId="43274"/>
    <cellStyle name="Comma 15 3 6 6" xfId="43275"/>
    <cellStyle name="Comma 15 3 7" xfId="43276"/>
    <cellStyle name="Comma 15 3 7 2" xfId="43277"/>
    <cellStyle name="Comma 15 3 7 2 2" xfId="43278"/>
    <cellStyle name="Comma 15 3 7 2 3" xfId="43279"/>
    <cellStyle name="Comma 15 3 7 3" xfId="43280"/>
    <cellStyle name="Comma 15 3 7 3 2" xfId="43281"/>
    <cellStyle name="Comma 15 3 7 3 3" xfId="43282"/>
    <cellStyle name="Comma 15 3 7 4" xfId="43283"/>
    <cellStyle name="Comma 15 3 7 4 2" xfId="43284"/>
    <cellStyle name="Comma 15 3 7 5" xfId="43285"/>
    <cellStyle name="Comma 15 3 7 6" xfId="43286"/>
    <cellStyle name="Comma 15 3 8" xfId="43287"/>
    <cellStyle name="Comma 15 3 8 2" xfId="43288"/>
    <cellStyle name="Comma 15 3 8 2 2" xfId="43289"/>
    <cellStyle name="Comma 15 3 8 2 3" xfId="43290"/>
    <cellStyle name="Comma 15 3 8 3" xfId="43291"/>
    <cellStyle name="Comma 15 3 8 3 2" xfId="43292"/>
    <cellStyle name="Comma 15 3 8 4" xfId="43293"/>
    <cellStyle name="Comma 15 3 8 5" xfId="43294"/>
    <cellStyle name="Comma 15 3 9" xfId="43295"/>
    <cellStyle name="Comma 15 3 9 2" xfId="43296"/>
    <cellStyle name="Comma 15 3 9 3" xfId="43297"/>
    <cellStyle name="Comma 15 4" xfId="4496"/>
    <cellStyle name="Comma 15 4 10" xfId="43298"/>
    <cellStyle name="Comma 15 4 10 2" xfId="43299"/>
    <cellStyle name="Comma 15 4 11" xfId="43300"/>
    <cellStyle name="Comma 15 4 12" xfId="43301"/>
    <cellStyle name="Comma 15 4 2" xfId="43302"/>
    <cellStyle name="Comma 15 4 2 10" xfId="43303"/>
    <cellStyle name="Comma 15 4 2 2" xfId="43304"/>
    <cellStyle name="Comma 15 4 2 2 2" xfId="43305"/>
    <cellStyle name="Comma 15 4 2 2 2 2" xfId="43306"/>
    <cellStyle name="Comma 15 4 2 2 2 2 2" xfId="43307"/>
    <cellStyle name="Comma 15 4 2 2 2 2 3" xfId="43308"/>
    <cellStyle name="Comma 15 4 2 2 2 3" xfId="43309"/>
    <cellStyle name="Comma 15 4 2 2 2 3 2" xfId="43310"/>
    <cellStyle name="Comma 15 4 2 2 2 3 3" xfId="43311"/>
    <cellStyle name="Comma 15 4 2 2 2 4" xfId="43312"/>
    <cellStyle name="Comma 15 4 2 2 2 4 2" xfId="43313"/>
    <cellStyle name="Comma 15 4 2 2 2 5" xfId="43314"/>
    <cellStyle name="Comma 15 4 2 2 2 6" xfId="43315"/>
    <cellStyle name="Comma 15 4 2 2 3" xfId="43316"/>
    <cellStyle name="Comma 15 4 2 2 3 2" xfId="43317"/>
    <cellStyle name="Comma 15 4 2 2 3 2 2" xfId="43318"/>
    <cellStyle name="Comma 15 4 2 2 3 2 3" xfId="43319"/>
    <cellStyle name="Comma 15 4 2 2 3 3" xfId="43320"/>
    <cellStyle name="Comma 15 4 2 2 3 3 2" xfId="43321"/>
    <cellStyle name="Comma 15 4 2 2 3 3 3" xfId="43322"/>
    <cellStyle name="Comma 15 4 2 2 3 4" xfId="43323"/>
    <cellStyle name="Comma 15 4 2 2 3 4 2" xfId="43324"/>
    <cellStyle name="Comma 15 4 2 2 3 5" xfId="43325"/>
    <cellStyle name="Comma 15 4 2 2 3 6" xfId="43326"/>
    <cellStyle name="Comma 15 4 2 2 4" xfId="43327"/>
    <cellStyle name="Comma 15 4 2 2 4 2" xfId="43328"/>
    <cellStyle name="Comma 15 4 2 2 4 2 2" xfId="43329"/>
    <cellStyle name="Comma 15 4 2 2 4 2 3" xfId="43330"/>
    <cellStyle name="Comma 15 4 2 2 4 3" xfId="43331"/>
    <cellStyle name="Comma 15 4 2 2 4 3 2" xfId="43332"/>
    <cellStyle name="Comma 15 4 2 2 4 4" xfId="43333"/>
    <cellStyle name="Comma 15 4 2 2 4 5" xfId="43334"/>
    <cellStyle name="Comma 15 4 2 2 5" xfId="43335"/>
    <cellStyle name="Comma 15 4 2 2 5 2" xfId="43336"/>
    <cellStyle name="Comma 15 4 2 2 5 3" xfId="43337"/>
    <cellStyle name="Comma 15 4 2 2 6" xfId="43338"/>
    <cellStyle name="Comma 15 4 2 2 6 2" xfId="43339"/>
    <cellStyle name="Comma 15 4 2 2 6 3" xfId="43340"/>
    <cellStyle name="Comma 15 4 2 2 7" xfId="43341"/>
    <cellStyle name="Comma 15 4 2 2 7 2" xfId="43342"/>
    <cellStyle name="Comma 15 4 2 2 8" xfId="43343"/>
    <cellStyle name="Comma 15 4 2 2 9" xfId="43344"/>
    <cellStyle name="Comma 15 4 2 3" xfId="43345"/>
    <cellStyle name="Comma 15 4 2 3 2" xfId="43346"/>
    <cellStyle name="Comma 15 4 2 3 2 2" xfId="43347"/>
    <cellStyle name="Comma 15 4 2 3 2 3" xfId="43348"/>
    <cellStyle name="Comma 15 4 2 3 3" xfId="43349"/>
    <cellStyle name="Comma 15 4 2 3 3 2" xfId="43350"/>
    <cellStyle name="Comma 15 4 2 3 3 3" xfId="43351"/>
    <cellStyle name="Comma 15 4 2 3 4" xfId="43352"/>
    <cellStyle name="Comma 15 4 2 3 4 2" xfId="43353"/>
    <cellStyle name="Comma 15 4 2 3 5" xfId="43354"/>
    <cellStyle name="Comma 15 4 2 3 6" xfId="43355"/>
    <cellStyle name="Comma 15 4 2 4" xfId="43356"/>
    <cellStyle name="Comma 15 4 2 4 2" xfId="43357"/>
    <cellStyle name="Comma 15 4 2 4 2 2" xfId="43358"/>
    <cellStyle name="Comma 15 4 2 4 2 3" xfId="43359"/>
    <cellStyle name="Comma 15 4 2 4 3" xfId="43360"/>
    <cellStyle name="Comma 15 4 2 4 3 2" xfId="43361"/>
    <cellStyle name="Comma 15 4 2 4 3 3" xfId="43362"/>
    <cellStyle name="Comma 15 4 2 4 4" xfId="43363"/>
    <cellStyle name="Comma 15 4 2 4 4 2" xfId="43364"/>
    <cellStyle name="Comma 15 4 2 4 5" xfId="43365"/>
    <cellStyle name="Comma 15 4 2 4 6" xfId="43366"/>
    <cellStyle name="Comma 15 4 2 5" xfId="43367"/>
    <cellStyle name="Comma 15 4 2 5 2" xfId="43368"/>
    <cellStyle name="Comma 15 4 2 5 2 2" xfId="43369"/>
    <cellStyle name="Comma 15 4 2 5 2 3" xfId="43370"/>
    <cellStyle name="Comma 15 4 2 5 3" xfId="43371"/>
    <cellStyle name="Comma 15 4 2 5 3 2" xfId="43372"/>
    <cellStyle name="Comma 15 4 2 5 4" xfId="43373"/>
    <cellStyle name="Comma 15 4 2 5 5" xfId="43374"/>
    <cellStyle name="Comma 15 4 2 6" xfId="43375"/>
    <cellStyle name="Comma 15 4 2 6 2" xfId="43376"/>
    <cellStyle name="Comma 15 4 2 6 3" xfId="43377"/>
    <cellStyle name="Comma 15 4 2 7" xfId="43378"/>
    <cellStyle name="Comma 15 4 2 7 2" xfId="43379"/>
    <cellStyle name="Comma 15 4 2 7 3" xfId="43380"/>
    <cellStyle name="Comma 15 4 2 8" xfId="43381"/>
    <cellStyle name="Comma 15 4 2 8 2" xfId="43382"/>
    <cellStyle name="Comma 15 4 2 9" xfId="43383"/>
    <cellStyle name="Comma 15 4 3" xfId="43384"/>
    <cellStyle name="Comma 15 4 3 2" xfId="43385"/>
    <cellStyle name="Comma 15 4 3 2 2" xfId="43386"/>
    <cellStyle name="Comma 15 4 3 2 2 2" xfId="43387"/>
    <cellStyle name="Comma 15 4 3 2 2 3" xfId="43388"/>
    <cellStyle name="Comma 15 4 3 2 3" xfId="43389"/>
    <cellStyle name="Comma 15 4 3 2 3 2" xfId="43390"/>
    <cellStyle name="Comma 15 4 3 2 3 3" xfId="43391"/>
    <cellStyle name="Comma 15 4 3 2 4" xfId="43392"/>
    <cellStyle name="Comma 15 4 3 2 4 2" xfId="43393"/>
    <cellStyle name="Comma 15 4 3 2 5" xfId="43394"/>
    <cellStyle name="Comma 15 4 3 2 6" xfId="43395"/>
    <cellStyle name="Comma 15 4 3 3" xfId="43396"/>
    <cellStyle name="Comma 15 4 3 3 2" xfId="43397"/>
    <cellStyle name="Comma 15 4 3 3 2 2" xfId="43398"/>
    <cellStyle name="Comma 15 4 3 3 2 3" xfId="43399"/>
    <cellStyle name="Comma 15 4 3 3 3" xfId="43400"/>
    <cellStyle name="Comma 15 4 3 3 3 2" xfId="43401"/>
    <cellStyle name="Comma 15 4 3 3 3 3" xfId="43402"/>
    <cellStyle name="Comma 15 4 3 3 4" xfId="43403"/>
    <cellStyle name="Comma 15 4 3 3 4 2" xfId="43404"/>
    <cellStyle name="Comma 15 4 3 3 5" xfId="43405"/>
    <cellStyle name="Comma 15 4 3 3 6" xfId="43406"/>
    <cellStyle name="Comma 15 4 3 4" xfId="43407"/>
    <cellStyle name="Comma 15 4 3 4 2" xfId="43408"/>
    <cellStyle name="Comma 15 4 3 4 2 2" xfId="43409"/>
    <cellStyle name="Comma 15 4 3 4 2 3" xfId="43410"/>
    <cellStyle name="Comma 15 4 3 4 3" xfId="43411"/>
    <cellStyle name="Comma 15 4 3 4 3 2" xfId="43412"/>
    <cellStyle name="Comma 15 4 3 4 4" xfId="43413"/>
    <cellStyle name="Comma 15 4 3 4 5" xfId="43414"/>
    <cellStyle name="Comma 15 4 3 5" xfId="43415"/>
    <cellStyle name="Comma 15 4 3 5 2" xfId="43416"/>
    <cellStyle name="Comma 15 4 3 5 3" xfId="43417"/>
    <cellStyle name="Comma 15 4 3 6" xfId="43418"/>
    <cellStyle name="Comma 15 4 3 6 2" xfId="43419"/>
    <cellStyle name="Comma 15 4 3 6 3" xfId="43420"/>
    <cellStyle name="Comma 15 4 3 7" xfId="43421"/>
    <cellStyle name="Comma 15 4 3 7 2" xfId="43422"/>
    <cellStyle name="Comma 15 4 3 8" xfId="43423"/>
    <cellStyle name="Comma 15 4 3 9" xfId="43424"/>
    <cellStyle name="Comma 15 4 4" xfId="43425"/>
    <cellStyle name="Comma 15 4 4 2" xfId="43426"/>
    <cellStyle name="Comma 15 4 4 2 2" xfId="43427"/>
    <cellStyle name="Comma 15 4 4 2 2 2" xfId="43428"/>
    <cellStyle name="Comma 15 4 4 2 2 3" xfId="43429"/>
    <cellStyle name="Comma 15 4 4 2 3" xfId="43430"/>
    <cellStyle name="Comma 15 4 4 2 3 2" xfId="43431"/>
    <cellStyle name="Comma 15 4 4 2 3 3" xfId="43432"/>
    <cellStyle name="Comma 15 4 4 2 4" xfId="43433"/>
    <cellStyle name="Comma 15 4 4 2 4 2" xfId="43434"/>
    <cellStyle name="Comma 15 4 4 2 5" xfId="43435"/>
    <cellStyle name="Comma 15 4 4 2 6" xfId="43436"/>
    <cellStyle name="Comma 15 4 4 3" xfId="43437"/>
    <cellStyle name="Comma 15 4 4 3 2" xfId="43438"/>
    <cellStyle name="Comma 15 4 4 3 2 2" xfId="43439"/>
    <cellStyle name="Comma 15 4 4 3 2 3" xfId="43440"/>
    <cellStyle name="Comma 15 4 4 3 3" xfId="43441"/>
    <cellStyle name="Comma 15 4 4 3 3 2" xfId="43442"/>
    <cellStyle name="Comma 15 4 4 3 3 3" xfId="43443"/>
    <cellStyle name="Comma 15 4 4 3 4" xfId="43444"/>
    <cellStyle name="Comma 15 4 4 3 4 2" xfId="43445"/>
    <cellStyle name="Comma 15 4 4 3 5" xfId="43446"/>
    <cellStyle name="Comma 15 4 4 3 6" xfId="43447"/>
    <cellStyle name="Comma 15 4 4 4" xfId="43448"/>
    <cellStyle name="Comma 15 4 4 4 2" xfId="43449"/>
    <cellStyle name="Comma 15 4 4 4 2 2" xfId="43450"/>
    <cellStyle name="Comma 15 4 4 4 2 3" xfId="43451"/>
    <cellStyle name="Comma 15 4 4 4 3" xfId="43452"/>
    <cellStyle name="Comma 15 4 4 4 3 2" xfId="43453"/>
    <cellStyle name="Comma 15 4 4 4 4" xfId="43454"/>
    <cellStyle name="Comma 15 4 4 4 5" xfId="43455"/>
    <cellStyle name="Comma 15 4 4 5" xfId="43456"/>
    <cellStyle name="Comma 15 4 4 5 2" xfId="43457"/>
    <cellStyle name="Comma 15 4 4 5 3" xfId="43458"/>
    <cellStyle name="Comma 15 4 4 6" xfId="43459"/>
    <cellStyle name="Comma 15 4 4 6 2" xfId="43460"/>
    <cellStyle name="Comma 15 4 4 6 3" xfId="43461"/>
    <cellStyle name="Comma 15 4 4 7" xfId="43462"/>
    <cellStyle name="Comma 15 4 4 7 2" xfId="43463"/>
    <cellStyle name="Comma 15 4 4 8" xfId="43464"/>
    <cellStyle name="Comma 15 4 4 9" xfId="43465"/>
    <cellStyle name="Comma 15 4 5" xfId="43466"/>
    <cellStyle name="Comma 15 4 5 2" xfId="43467"/>
    <cellStyle name="Comma 15 4 5 2 2" xfId="43468"/>
    <cellStyle name="Comma 15 4 5 2 3" xfId="43469"/>
    <cellStyle name="Comma 15 4 5 3" xfId="43470"/>
    <cellStyle name="Comma 15 4 5 3 2" xfId="43471"/>
    <cellStyle name="Comma 15 4 5 3 3" xfId="43472"/>
    <cellStyle name="Comma 15 4 5 4" xfId="43473"/>
    <cellStyle name="Comma 15 4 5 4 2" xfId="43474"/>
    <cellStyle name="Comma 15 4 5 5" xfId="43475"/>
    <cellStyle name="Comma 15 4 5 6" xfId="43476"/>
    <cellStyle name="Comma 15 4 6" xfId="43477"/>
    <cellStyle name="Comma 15 4 6 2" xfId="43478"/>
    <cellStyle name="Comma 15 4 6 2 2" xfId="43479"/>
    <cellStyle name="Comma 15 4 6 2 3" xfId="43480"/>
    <cellStyle name="Comma 15 4 6 3" xfId="43481"/>
    <cellStyle name="Comma 15 4 6 3 2" xfId="43482"/>
    <cellStyle name="Comma 15 4 6 3 3" xfId="43483"/>
    <cellStyle name="Comma 15 4 6 4" xfId="43484"/>
    <cellStyle name="Comma 15 4 6 4 2" xfId="43485"/>
    <cellStyle name="Comma 15 4 6 5" xfId="43486"/>
    <cellStyle name="Comma 15 4 6 6" xfId="43487"/>
    <cellStyle name="Comma 15 4 7" xfId="43488"/>
    <cellStyle name="Comma 15 4 7 2" xfId="43489"/>
    <cellStyle name="Comma 15 4 7 2 2" xfId="43490"/>
    <cellStyle name="Comma 15 4 7 2 3" xfId="43491"/>
    <cellStyle name="Comma 15 4 7 3" xfId="43492"/>
    <cellStyle name="Comma 15 4 7 3 2" xfId="43493"/>
    <cellStyle name="Comma 15 4 7 4" xfId="43494"/>
    <cellStyle name="Comma 15 4 7 5" xfId="43495"/>
    <cellStyle name="Comma 15 4 8" xfId="43496"/>
    <cellStyle name="Comma 15 4 8 2" xfId="43497"/>
    <cellStyle name="Comma 15 4 8 3" xfId="43498"/>
    <cellStyle name="Comma 15 4 9" xfId="43499"/>
    <cellStyle name="Comma 15 4 9 2" xfId="43500"/>
    <cellStyle name="Comma 15 4 9 3" xfId="43501"/>
    <cellStyle name="Comma 15 5" xfId="4497"/>
    <cellStyle name="Comma 15 5 10" xfId="43502"/>
    <cellStyle name="Comma 15 5 2" xfId="43503"/>
    <cellStyle name="Comma 15 5 2 2" xfId="43504"/>
    <cellStyle name="Comma 15 5 2 2 2" xfId="43505"/>
    <cellStyle name="Comma 15 5 2 2 2 2" xfId="43506"/>
    <cellStyle name="Comma 15 5 2 2 2 3" xfId="43507"/>
    <cellStyle name="Comma 15 5 2 2 3" xfId="43508"/>
    <cellStyle name="Comma 15 5 2 2 3 2" xfId="43509"/>
    <cellStyle name="Comma 15 5 2 2 3 3" xfId="43510"/>
    <cellStyle name="Comma 15 5 2 2 4" xfId="43511"/>
    <cellStyle name="Comma 15 5 2 2 4 2" xfId="43512"/>
    <cellStyle name="Comma 15 5 2 2 5" xfId="43513"/>
    <cellStyle name="Comma 15 5 2 2 6" xfId="43514"/>
    <cellStyle name="Comma 15 5 2 3" xfId="43515"/>
    <cellStyle name="Comma 15 5 2 3 2" xfId="43516"/>
    <cellStyle name="Comma 15 5 2 3 2 2" xfId="43517"/>
    <cellStyle name="Comma 15 5 2 3 2 3" xfId="43518"/>
    <cellStyle name="Comma 15 5 2 3 3" xfId="43519"/>
    <cellStyle name="Comma 15 5 2 3 3 2" xfId="43520"/>
    <cellStyle name="Comma 15 5 2 3 3 3" xfId="43521"/>
    <cellStyle name="Comma 15 5 2 3 4" xfId="43522"/>
    <cellStyle name="Comma 15 5 2 3 4 2" xfId="43523"/>
    <cellStyle name="Comma 15 5 2 3 5" xfId="43524"/>
    <cellStyle name="Comma 15 5 2 3 6" xfId="43525"/>
    <cellStyle name="Comma 15 5 2 4" xfId="43526"/>
    <cellStyle name="Comma 15 5 2 4 2" xfId="43527"/>
    <cellStyle name="Comma 15 5 2 4 2 2" xfId="43528"/>
    <cellStyle name="Comma 15 5 2 4 2 3" xfId="43529"/>
    <cellStyle name="Comma 15 5 2 4 3" xfId="43530"/>
    <cellStyle name="Comma 15 5 2 4 3 2" xfId="43531"/>
    <cellStyle name="Comma 15 5 2 4 4" xfId="43532"/>
    <cellStyle name="Comma 15 5 2 4 5" xfId="43533"/>
    <cellStyle name="Comma 15 5 2 5" xfId="43534"/>
    <cellStyle name="Comma 15 5 2 5 2" xfId="43535"/>
    <cellStyle name="Comma 15 5 2 5 3" xfId="43536"/>
    <cellStyle name="Comma 15 5 2 6" xfId="43537"/>
    <cellStyle name="Comma 15 5 2 6 2" xfId="43538"/>
    <cellStyle name="Comma 15 5 2 6 3" xfId="43539"/>
    <cellStyle name="Comma 15 5 2 7" xfId="43540"/>
    <cellStyle name="Comma 15 5 2 7 2" xfId="43541"/>
    <cellStyle name="Comma 15 5 2 8" xfId="43542"/>
    <cellStyle name="Comma 15 5 2 9" xfId="43543"/>
    <cellStyle name="Comma 15 5 3" xfId="43544"/>
    <cellStyle name="Comma 15 5 3 2" xfId="43545"/>
    <cellStyle name="Comma 15 5 3 2 2" xfId="43546"/>
    <cellStyle name="Comma 15 5 3 2 3" xfId="43547"/>
    <cellStyle name="Comma 15 5 3 3" xfId="43548"/>
    <cellStyle name="Comma 15 5 3 3 2" xfId="43549"/>
    <cellStyle name="Comma 15 5 3 3 3" xfId="43550"/>
    <cellStyle name="Comma 15 5 3 4" xfId="43551"/>
    <cellStyle name="Comma 15 5 3 4 2" xfId="43552"/>
    <cellStyle name="Comma 15 5 3 5" xfId="43553"/>
    <cellStyle name="Comma 15 5 3 6" xfId="43554"/>
    <cellStyle name="Comma 15 5 4" xfId="43555"/>
    <cellStyle name="Comma 15 5 4 2" xfId="43556"/>
    <cellStyle name="Comma 15 5 4 2 2" xfId="43557"/>
    <cellStyle name="Comma 15 5 4 2 3" xfId="43558"/>
    <cellStyle name="Comma 15 5 4 3" xfId="43559"/>
    <cellStyle name="Comma 15 5 4 3 2" xfId="43560"/>
    <cellStyle name="Comma 15 5 4 3 3" xfId="43561"/>
    <cellStyle name="Comma 15 5 4 4" xfId="43562"/>
    <cellStyle name="Comma 15 5 4 4 2" xfId="43563"/>
    <cellStyle name="Comma 15 5 4 5" xfId="43564"/>
    <cellStyle name="Comma 15 5 4 6" xfId="43565"/>
    <cellStyle name="Comma 15 5 5" xfId="43566"/>
    <cellStyle name="Comma 15 5 5 2" xfId="43567"/>
    <cellStyle name="Comma 15 5 5 2 2" xfId="43568"/>
    <cellStyle name="Comma 15 5 5 2 3" xfId="43569"/>
    <cellStyle name="Comma 15 5 5 3" xfId="43570"/>
    <cellStyle name="Comma 15 5 5 3 2" xfId="43571"/>
    <cellStyle name="Comma 15 5 5 4" xfId="43572"/>
    <cellStyle name="Comma 15 5 5 5" xfId="43573"/>
    <cellStyle name="Comma 15 5 6" xfId="43574"/>
    <cellStyle name="Comma 15 5 6 2" xfId="43575"/>
    <cellStyle name="Comma 15 5 6 3" xfId="43576"/>
    <cellStyle name="Comma 15 5 7" xfId="43577"/>
    <cellStyle name="Comma 15 5 7 2" xfId="43578"/>
    <cellStyle name="Comma 15 5 7 3" xfId="43579"/>
    <cellStyle name="Comma 15 5 8" xfId="43580"/>
    <cellStyle name="Comma 15 5 8 2" xfId="43581"/>
    <cellStyle name="Comma 15 5 9" xfId="43582"/>
    <cellStyle name="Comma 15 6" xfId="43583"/>
    <cellStyle name="Comma 15 6 2" xfId="43584"/>
    <cellStyle name="Comma 15 6 2 2" xfId="43585"/>
    <cellStyle name="Comma 15 6 2 2 2" xfId="43586"/>
    <cellStyle name="Comma 15 6 2 2 3" xfId="43587"/>
    <cellStyle name="Comma 15 6 2 3" xfId="43588"/>
    <cellStyle name="Comma 15 6 2 3 2" xfId="43589"/>
    <cellStyle name="Comma 15 6 2 3 3" xfId="43590"/>
    <cellStyle name="Comma 15 6 2 4" xfId="43591"/>
    <cellStyle name="Comma 15 6 2 4 2" xfId="43592"/>
    <cellStyle name="Comma 15 6 2 5" xfId="43593"/>
    <cellStyle name="Comma 15 6 2 6" xfId="43594"/>
    <cellStyle name="Comma 15 6 3" xfId="43595"/>
    <cellStyle name="Comma 15 6 3 2" xfId="43596"/>
    <cellStyle name="Comma 15 6 3 2 2" xfId="43597"/>
    <cellStyle name="Comma 15 6 3 2 3" xfId="43598"/>
    <cellStyle name="Comma 15 6 3 3" xfId="43599"/>
    <cellStyle name="Comma 15 6 3 3 2" xfId="43600"/>
    <cellStyle name="Comma 15 6 3 3 3" xfId="43601"/>
    <cellStyle name="Comma 15 6 3 4" xfId="43602"/>
    <cellStyle name="Comma 15 6 3 4 2" xfId="43603"/>
    <cellStyle name="Comma 15 6 3 5" xfId="43604"/>
    <cellStyle name="Comma 15 6 3 6" xfId="43605"/>
    <cellStyle name="Comma 15 6 4" xfId="43606"/>
    <cellStyle name="Comma 15 6 4 2" xfId="43607"/>
    <cellStyle name="Comma 15 6 4 2 2" xfId="43608"/>
    <cellStyle name="Comma 15 6 4 2 3" xfId="43609"/>
    <cellStyle name="Comma 15 6 4 3" xfId="43610"/>
    <cellStyle name="Comma 15 6 4 3 2" xfId="43611"/>
    <cellStyle name="Comma 15 6 4 4" xfId="43612"/>
    <cellStyle name="Comma 15 6 4 5" xfId="43613"/>
    <cellStyle name="Comma 15 6 5" xfId="43614"/>
    <cellStyle name="Comma 15 6 5 2" xfId="43615"/>
    <cellStyle name="Comma 15 6 5 3" xfId="43616"/>
    <cellStyle name="Comma 15 6 6" xfId="43617"/>
    <cellStyle name="Comma 15 6 6 2" xfId="43618"/>
    <cellStyle name="Comma 15 6 6 3" xfId="43619"/>
    <cellStyle name="Comma 15 6 7" xfId="43620"/>
    <cellStyle name="Comma 15 6 7 2" xfId="43621"/>
    <cellStyle name="Comma 15 6 8" xfId="43622"/>
    <cellStyle name="Comma 15 6 9" xfId="43623"/>
    <cellStyle name="Comma 15 7" xfId="43624"/>
    <cellStyle name="Comma 15 7 2" xfId="43625"/>
    <cellStyle name="Comma 15 7 2 2" xfId="43626"/>
    <cellStyle name="Comma 15 7 2 2 2" xfId="43627"/>
    <cellStyle name="Comma 15 7 2 2 3" xfId="43628"/>
    <cellStyle name="Comma 15 7 2 3" xfId="43629"/>
    <cellStyle name="Comma 15 7 2 3 2" xfId="43630"/>
    <cellStyle name="Comma 15 7 2 3 3" xfId="43631"/>
    <cellStyle name="Comma 15 7 2 4" xfId="43632"/>
    <cellStyle name="Comma 15 7 2 4 2" xfId="43633"/>
    <cellStyle name="Comma 15 7 2 5" xfId="43634"/>
    <cellStyle name="Comma 15 7 2 6" xfId="43635"/>
    <cellStyle name="Comma 15 7 3" xfId="43636"/>
    <cellStyle name="Comma 15 7 3 2" xfId="43637"/>
    <cellStyle name="Comma 15 7 3 2 2" xfId="43638"/>
    <cellStyle name="Comma 15 7 3 2 3" xfId="43639"/>
    <cellStyle name="Comma 15 7 3 3" xfId="43640"/>
    <cellStyle name="Comma 15 7 3 3 2" xfId="43641"/>
    <cellStyle name="Comma 15 7 3 3 3" xfId="43642"/>
    <cellStyle name="Comma 15 7 3 4" xfId="43643"/>
    <cellStyle name="Comma 15 7 3 4 2" xfId="43644"/>
    <cellStyle name="Comma 15 7 3 5" xfId="43645"/>
    <cellStyle name="Comma 15 7 3 6" xfId="43646"/>
    <cellStyle name="Comma 15 7 4" xfId="43647"/>
    <cellStyle name="Comma 15 7 4 2" xfId="43648"/>
    <cellStyle name="Comma 15 7 4 2 2" xfId="43649"/>
    <cellStyle name="Comma 15 7 4 2 3" xfId="43650"/>
    <cellStyle name="Comma 15 7 4 3" xfId="43651"/>
    <cellStyle name="Comma 15 7 4 3 2" xfId="43652"/>
    <cellStyle name="Comma 15 7 4 4" xfId="43653"/>
    <cellStyle name="Comma 15 7 4 5" xfId="43654"/>
    <cellStyle name="Comma 15 7 5" xfId="43655"/>
    <cellStyle name="Comma 15 7 5 2" xfId="43656"/>
    <cellStyle name="Comma 15 7 5 3" xfId="43657"/>
    <cellStyle name="Comma 15 7 6" xfId="43658"/>
    <cellStyle name="Comma 15 7 6 2" xfId="43659"/>
    <cellStyle name="Comma 15 7 6 3" xfId="43660"/>
    <cellStyle name="Comma 15 7 7" xfId="43661"/>
    <cellStyle name="Comma 15 7 7 2" xfId="43662"/>
    <cellStyle name="Comma 15 7 8" xfId="43663"/>
    <cellStyle name="Comma 15 7 9" xfId="43664"/>
    <cellStyle name="Comma 15 8" xfId="43665"/>
    <cellStyle name="Comma 15 8 2" xfId="43666"/>
    <cellStyle name="Comma 15 8 2 2" xfId="43667"/>
    <cellStyle name="Comma 15 8 2 3" xfId="43668"/>
    <cellStyle name="Comma 15 8 3" xfId="43669"/>
    <cellStyle name="Comma 15 8 3 2" xfId="43670"/>
    <cellStyle name="Comma 15 8 3 3" xfId="43671"/>
    <cellStyle name="Comma 15 8 4" xfId="43672"/>
    <cellStyle name="Comma 15 8 4 2" xfId="43673"/>
    <cellStyle name="Comma 15 8 5" xfId="43674"/>
    <cellStyle name="Comma 15 8 6" xfId="43675"/>
    <cellStyle name="Comma 15 9" xfId="43676"/>
    <cellStyle name="Comma 15 9 2" xfId="43677"/>
    <cellStyle name="Comma 15 9 2 2" xfId="43678"/>
    <cellStyle name="Comma 15 9 2 3" xfId="43679"/>
    <cellStyle name="Comma 15 9 3" xfId="43680"/>
    <cellStyle name="Comma 15 9 3 2" xfId="43681"/>
    <cellStyle name="Comma 15 9 3 3" xfId="43682"/>
    <cellStyle name="Comma 15 9 4" xfId="43683"/>
    <cellStyle name="Comma 15 9 4 2" xfId="43684"/>
    <cellStyle name="Comma 15 9 5" xfId="43685"/>
    <cellStyle name="Comma 15 9 6" xfId="43686"/>
    <cellStyle name="Comma 16" xfId="4498"/>
    <cellStyle name="Comma 16 10" xfId="43687"/>
    <cellStyle name="Comma 16 10 2" xfId="43688"/>
    <cellStyle name="Comma 16 10 2 2" xfId="43689"/>
    <cellStyle name="Comma 16 10 2 3" xfId="43690"/>
    <cellStyle name="Comma 16 10 3" xfId="43691"/>
    <cellStyle name="Comma 16 10 3 2" xfId="43692"/>
    <cellStyle name="Comma 16 10 4" xfId="43693"/>
    <cellStyle name="Comma 16 10 5" xfId="43694"/>
    <cellStyle name="Comma 16 11" xfId="43695"/>
    <cellStyle name="Comma 16 11 2" xfId="43696"/>
    <cellStyle name="Comma 16 11 3" xfId="43697"/>
    <cellStyle name="Comma 16 12" xfId="43698"/>
    <cellStyle name="Comma 16 12 2" xfId="43699"/>
    <cellStyle name="Comma 16 12 3" xfId="43700"/>
    <cellStyle name="Comma 16 13" xfId="43701"/>
    <cellStyle name="Comma 16 13 2" xfId="43702"/>
    <cellStyle name="Comma 16 14" xfId="43703"/>
    <cellStyle name="Comma 16 15" xfId="43704"/>
    <cellStyle name="Comma 16 16" xfId="43705"/>
    <cellStyle name="Comma 16 2" xfId="4499"/>
    <cellStyle name="Comma 16 2 10" xfId="43706"/>
    <cellStyle name="Comma 16 2 10 2" xfId="43707"/>
    <cellStyle name="Comma 16 2 10 3" xfId="43708"/>
    <cellStyle name="Comma 16 2 11" xfId="43709"/>
    <cellStyle name="Comma 16 2 11 2" xfId="43710"/>
    <cellStyle name="Comma 16 2 11 3" xfId="43711"/>
    <cellStyle name="Comma 16 2 12" xfId="43712"/>
    <cellStyle name="Comma 16 2 12 2" xfId="43713"/>
    <cellStyle name="Comma 16 2 13" xfId="43714"/>
    <cellStyle name="Comma 16 2 14" xfId="43715"/>
    <cellStyle name="Comma 16 2 2" xfId="4500"/>
    <cellStyle name="Comma 16 2 2 10" xfId="43716"/>
    <cellStyle name="Comma 16 2 2 10 2" xfId="43717"/>
    <cellStyle name="Comma 16 2 2 10 3" xfId="43718"/>
    <cellStyle name="Comma 16 2 2 11" xfId="43719"/>
    <cellStyle name="Comma 16 2 2 11 2" xfId="43720"/>
    <cellStyle name="Comma 16 2 2 12" xfId="43721"/>
    <cellStyle name="Comma 16 2 2 13" xfId="43722"/>
    <cellStyle name="Comma 16 2 2 2" xfId="43723"/>
    <cellStyle name="Comma 16 2 2 2 10" xfId="43724"/>
    <cellStyle name="Comma 16 2 2 2 10 2" xfId="43725"/>
    <cellStyle name="Comma 16 2 2 2 11" xfId="43726"/>
    <cellStyle name="Comma 16 2 2 2 12" xfId="43727"/>
    <cellStyle name="Comma 16 2 2 2 2" xfId="43728"/>
    <cellStyle name="Comma 16 2 2 2 2 10" xfId="43729"/>
    <cellStyle name="Comma 16 2 2 2 2 2" xfId="43730"/>
    <cellStyle name="Comma 16 2 2 2 2 2 2" xfId="43731"/>
    <cellStyle name="Comma 16 2 2 2 2 2 2 2" xfId="43732"/>
    <cellStyle name="Comma 16 2 2 2 2 2 2 2 2" xfId="43733"/>
    <cellStyle name="Comma 16 2 2 2 2 2 2 2 3" xfId="43734"/>
    <cellStyle name="Comma 16 2 2 2 2 2 2 3" xfId="43735"/>
    <cellStyle name="Comma 16 2 2 2 2 2 2 3 2" xfId="43736"/>
    <cellStyle name="Comma 16 2 2 2 2 2 2 3 3" xfId="43737"/>
    <cellStyle name="Comma 16 2 2 2 2 2 2 4" xfId="43738"/>
    <cellStyle name="Comma 16 2 2 2 2 2 2 4 2" xfId="43739"/>
    <cellStyle name="Comma 16 2 2 2 2 2 2 5" xfId="43740"/>
    <cellStyle name="Comma 16 2 2 2 2 2 2 6" xfId="43741"/>
    <cellStyle name="Comma 16 2 2 2 2 2 3" xfId="43742"/>
    <cellStyle name="Comma 16 2 2 2 2 2 3 2" xfId="43743"/>
    <cellStyle name="Comma 16 2 2 2 2 2 3 2 2" xfId="43744"/>
    <cellStyle name="Comma 16 2 2 2 2 2 3 2 3" xfId="43745"/>
    <cellStyle name="Comma 16 2 2 2 2 2 3 3" xfId="43746"/>
    <cellStyle name="Comma 16 2 2 2 2 2 3 3 2" xfId="43747"/>
    <cellStyle name="Comma 16 2 2 2 2 2 3 3 3" xfId="43748"/>
    <cellStyle name="Comma 16 2 2 2 2 2 3 4" xfId="43749"/>
    <cellStyle name="Comma 16 2 2 2 2 2 3 4 2" xfId="43750"/>
    <cellStyle name="Comma 16 2 2 2 2 2 3 5" xfId="43751"/>
    <cellStyle name="Comma 16 2 2 2 2 2 3 6" xfId="43752"/>
    <cellStyle name="Comma 16 2 2 2 2 2 4" xfId="43753"/>
    <cellStyle name="Comma 16 2 2 2 2 2 4 2" xfId="43754"/>
    <cellStyle name="Comma 16 2 2 2 2 2 4 2 2" xfId="43755"/>
    <cellStyle name="Comma 16 2 2 2 2 2 4 2 3" xfId="43756"/>
    <cellStyle name="Comma 16 2 2 2 2 2 4 3" xfId="43757"/>
    <cellStyle name="Comma 16 2 2 2 2 2 4 3 2" xfId="43758"/>
    <cellStyle name="Comma 16 2 2 2 2 2 4 4" xfId="43759"/>
    <cellStyle name="Comma 16 2 2 2 2 2 4 5" xfId="43760"/>
    <cellStyle name="Comma 16 2 2 2 2 2 5" xfId="43761"/>
    <cellStyle name="Comma 16 2 2 2 2 2 5 2" xfId="43762"/>
    <cellStyle name="Comma 16 2 2 2 2 2 5 3" xfId="43763"/>
    <cellStyle name="Comma 16 2 2 2 2 2 6" xfId="43764"/>
    <cellStyle name="Comma 16 2 2 2 2 2 6 2" xfId="43765"/>
    <cellStyle name="Comma 16 2 2 2 2 2 6 3" xfId="43766"/>
    <cellStyle name="Comma 16 2 2 2 2 2 7" xfId="43767"/>
    <cellStyle name="Comma 16 2 2 2 2 2 7 2" xfId="43768"/>
    <cellStyle name="Comma 16 2 2 2 2 2 8" xfId="43769"/>
    <cellStyle name="Comma 16 2 2 2 2 2 9" xfId="43770"/>
    <cellStyle name="Comma 16 2 2 2 2 3" xfId="43771"/>
    <cellStyle name="Comma 16 2 2 2 2 3 2" xfId="43772"/>
    <cellStyle name="Comma 16 2 2 2 2 3 2 2" xfId="43773"/>
    <cellStyle name="Comma 16 2 2 2 2 3 2 3" xfId="43774"/>
    <cellStyle name="Comma 16 2 2 2 2 3 3" xfId="43775"/>
    <cellStyle name="Comma 16 2 2 2 2 3 3 2" xfId="43776"/>
    <cellStyle name="Comma 16 2 2 2 2 3 3 3" xfId="43777"/>
    <cellStyle name="Comma 16 2 2 2 2 3 4" xfId="43778"/>
    <cellStyle name="Comma 16 2 2 2 2 3 4 2" xfId="43779"/>
    <cellStyle name="Comma 16 2 2 2 2 3 5" xfId="43780"/>
    <cellStyle name="Comma 16 2 2 2 2 3 6" xfId="43781"/>
    <cellStyle name="Comma 16 2 2 2 2 4" xfId="43782"/>
    <cellStyle name="Comma 16 2 2 2 2 4 2" xfId="43783"/>
    <cellStyle name="Comma 16 2 2 2 2 4 2 2" xfId="43784"/>
    <cellStyle name="Comma 16 2 2 2 2 4 2 3" xfId="43785"/>
    <cellStyle name="Comma 16 2 2 2 2 4 3" xfId="43786"/>
    <cellStyle name="Comma 16 2 2 2 2 4 3 2" xfId="43787"/>
    <cellStyle name="Comma 16 2 2 2 2 4 3 3" xfId="43788"/>
    <cellStyle name="Comma 16 2 2 2 2 4 4" xfId="43789"/>
    <cellStyle name="Comma 16 2 2 2 2 4 4 2" xfId="43790"/>
    <cellStyle name="Comma 16 2 2 2 2 4 5" xfId="43791"/>
    <cellStyle name="Comma 16 2 2 2 2 4 6" xfId="43792"/>
    <cellStyle name="Comma 16 2 2 2 2 5" xfId="43793"/>
    <cellStyle name="Comma 16 2 2 2 2 5 2" xfId="43794"/>
    <cellStyle name="Comma 16 2 2 2 2 5 2 2" xfId="43795"/>
    <cellStyle name="Comma 16 2 2 2 2 5 2 3" xfId="43796"/>
    <cellStyle name="Comma 16 2 2 2 2 5 3" xfId="43797"/>
    <cellStyle name="Comma 16 2 2 2 2 5 3 2" xfId="43798"/>
    <cellStyle name="Comma 16 2 2 2 2 5 4" xfId="43799"/>
    <cellStyle name="Comma 16 2 2 2 2 5 5" xfId="43800"/>
    <cellStyle name="Comma 16 2 2 2 2 6" xfId="43801"/>
    <cellStyle name="Comma 16 2 2 2 2 6 2" xfId="43802"/>
    <cellStyle name="Comma 16 2 2 2 2 6 3" xfId="43803"/>
    <cellStyle name="Comma 16 2 2 2 2 7" xfId="43804"/>
    <cellStyle name="Comma 16 2 2 2 2 7 2" xfId="43805"/>
    <cellStyle name="Comma 16 2 2 2 2 7 3" xfId="43806"/>
    <cellStyle name="Comma 16 2 2 2 2 8" xfId="43807"/>
    <cellStyle name="Comma 16 2 2 2 2 8 2" xfId="43808"/>
    <cellStyle name="Comma 16 2 2 2 2 9" xfId="43809"/>
    <cellStyle name="Comma 16 2 2 2 3" xfId="43810"/>
    <cellStyle name="Comma 16 2 2 2 3 2" xfId="43811"/>
    <cellStyle name="Comma 16 2 2 2 3 2 2" xfId="43812"/>
    <cellStyle name="Comma 16 2 2 2 3 2 2 2" xfId="43813"/>
    <cellStyle name="Comma 16 2 2 2 3 2 2 3" xfId="43814"/>
    <cellStyle name="Comma 16 2 2 2 3 2 3" xfId="43815"/>
    <cellStyle name="Comma 16 2 2 2 3 2 3 2" xfId="43816"/>
    <cellStyle name="Comma 16 2 2 2 3 2 3 3" xfId="43817"/>
    <cellStyle name="Comma 16 2 2 2 3 2 4" xfId="43818"/>
    <cellStyle name="Comma 16 2 2 2 3 2 4 2" xfId="43819"/>
    <cellStyle name="Comma 16 2 2 2 3 2 5" xfId="43820"/>
    <cellStyle name="Comma 16 2 2 2 3 2 6" xfId="43821"/>
    <cellStyle name="Comma 16 2 2 2 3 3" xfId="43822"/>
    <cellStyle name="Comma 16 2 2 2 3 3 2" xfId="43823"/>
    <cellStyle name="Comma 16 2 2 2 3 3 2 2" xfId="43824"/>
    <cellStyle name="Comma 16 2 2 2 3 3 2 3" xfId="43825"/>
    <cellStyle name="Comma 16 2 2 2 3 3 3" xfId="43826"/>
    <cellStyle name="Comma 16 2 2 2 3 3 3 2" xfId="43827"/>
    <cellStyle name="Comma 16 2 2 2 3 3 3 3" xfId="43828"/>
    <cellStyle name="Comma 16 2 2 2 3 3 4" xfId="43829"/>
    <cellStyle name="Comma 16 2 2 2 3 3 4 2" xfId="43830"/>
    <cellStyle name="Comma 16 2 2 2 3 3 5" xfId="43831"/>
    <cellStyle name="Comma 16 2 2 2 3 3 6" xfId="43832"/>
    <cellStyle name="Comma 16 2 2 2 3 4" xfId="43833"/>
    <cellStyle name="Comma 16 2 2 2 3 4 2" xfId="43834"/>
    <cellStyle name="Comma 16 2 2 2 3 4 2 2" xfId="43835"/>
    <cellStyle name="Comma 16 2 2 2 3 4 2 3" xfId="43836"/>
    <cellStyle name="Comma 16 2 2 2 3 4 3" xfId="43837"/>
    <cellStyle name="Comma 16 2 2 2 3 4 3 2" xfId="43838"/>
    <cellStyle name="Comma 16 2 2 2 3 4 4" xfId="43839"/>
    <cellStyle name="Comma 16 2 2 2 3 4 5" xfId="43840"/>
    <cellStyle name="Comma 16 2 2 2 3 5" xfId="43841"/>
    <cellStyle name="Comma 16 2 2 2 3 5 2" xfId="43842"/>
    <cellStyle name="Comma 16 2 2 2 3 5 3" xfId="43843"/>
    <cellStyle name="Comma 16 2 2 2 3 6" xfId="43844"/>
    <cellStyle name="Comma 16 2 2 2 3 6 2" xfId="43845"/>
    <cellStyle name="Comma 16 2 2 2 3 6 3" xfId="43846"/>
    <cellStyle name="Comma 16 2 2 2 3 7" xfId="43847"/>
    <cellStyle name="Comma 16 2 2 2 3 7 2" xfId="43848"/>
    <cellStyle name="Comma 16 2 2 2 3 8" xfId="43849"/>
    <cellStyle name="Comma 16 2 2 2 3 9" xfId="43850"/>
    <cellStyle name="Comma 16 2 2 2 4" xfId="43851"/>
    <cellStyle name="Comma 16 2 2 2 4 2" xfId="43852"/>
    <cellStyle name="Comma 16 2 2 2 4 2 2" xfId="43853"/>
    <cellStyle name="Comma 16 2 2 2 4 2 2 2" xfId="43854"/>
    <cellStyle name="Comma 16 2 2 2 4 2 2 3" xfId="43855"/>
    <cellStyle name="Comma 16 2 2 2 4 2 3" xfId="43856"/>
    <cellStyle name="Comma 16 2 2 2 4 2 3 2" xfId="43857"/>
    <cellStyle name="Comma 16 2 2 2 4 2 3 3" xfId="43858"/>
    <cellStyle name="Comma 16 2 2 2 4 2 4" xfId="43859"/>
    <cellStyle name="Comma 16 2 2 2 4 2 4 2" xfId="43860"/>
    <cellStyle name="Comma 16 2 2 2 4 2 5" xfId="43861"/>
    <cellStyle name="Comma 16 2 2 2 4 2 6" xfId="43862"/>
    <cellStyle name="Comma 16 2 2 2 4 3" xfId="43863"/>
    <cellStyle name="Comma 16 2 2 2 4 3 2" xfId="43864"/>
    <cellStyle name="Comma 16 2 2 2 4 3 2 2" xfId="43865"/>
    <cellStyle name="Comma 16 2 2 2 4 3 2 3" xfId="43866"/>
    <cellStyle name="Comma 16 2 2 2 4 3 3" xfId="43867"/>
    <cellStyle name="Comma 16 2 2 2 4 3 3 2" xfId="43868"/>
    <cellStyle name="Comma 16 2 2 2 4 3 3 3" xfId="43869"/>
    <cellStyle name="Comma 16 2 2 2 4 3 4" xfId="43870"/>
    <cellStyle name="Comma 16 2 2 2 4 3 4 2" xfId="43871"/>
    <cellStyle name="Comma 16 2 2 2 4 3 5" xfId="43872"/>
    <cellStyle name="Comma 16 2 2 2 4 3 6" xfId="43873"/>
    <cellStyle name="Comma 16 2 2 2 4 4" xfId="43874"/>
    <cellStyle name="Comma 16 2 2 2 4 4 2" xfId="43875"/>
    <cellStyle name="Comma 16 2 2 2 4 4 2 2" xfId="43876"/>
    <cellStyle name="Comma 16 2 2 2 4 4 2 3" xfId="43877"/>
    <cellStyle name="Comma 16 2 2 2 4 4 3" xfId="43878"/>
    <cellStyle name="Comma 16 2 2 2 4 4 3 2" xfId="43879"/>
    <cellStyle name="Comma 16 2 2 2 4 4 4" xfId="43880"/>
    <cellStyle name="Comma 16 2 2 2 4 4 5" xfId="43881"/>
    <cellStyle name="Comma 16 2 2 2 4 5" xfId="43882"/>
    <cellStyle name="Comma 16 2 2 2 4 5 2" xfId="43883"/>
    <cellStyle name="Comma 16 2 2 2 4 5 3" xfId="43884"/>
    <cellStyle name="Comma 16 2 2 2 4 6" xfId="43885"/>
    <cellStyle name="Comma 16 2 2 2 4 6 2" xfId="43886"/>
    <cellStyle name="Comma 16 2 2 2 4 6 3" xfId="43887"/>
    <cellStyle name="Comma 16 2 2 2 4 7" xfId="43888"/>
    <cellStyle name="Comma 16 2 2 2 4 7 2" xfId="43889"/>
    <cellStyle name="Comma 16 2 2 2 4 8" xfId="43890"/>
    <cellStyle name="Comma 16 2 2 2 4 9" xfId="43891"/>
    <cellStyle name="Comma 16 2 2 2 5" xfId="43892"/>
    <cellStyle name="Comma 16 2 2 2 5 2" xfId="43893"/>
    <cellStyle name="Comma 16 2 2 2 5 2 2" xfId="43894"/>
    <cellStyle name="Comma 16 2 2 2 5 2 3" xfId="43895"/>
    <cellStyle name="Comma 16 2 2 2 5 3" xfId="43896"/>
    <cellStyle name="Comma 16 2 2 2 5 3 2" xfId="43897"/>
    <cellStyle name="Comma 16 2 2 2 5 3 3" xfId="43898"/>
    <cellStyle name="Comma 16 2 2 2 5 4" xfId="43899"/>
    <cellStyle name="Comma 16 2 2 2 5 4 2" xfId="43900"/>
    <cellStyle name="Comma 16 2 2 2 5 5" xfId="43901"/>
    <cellStyle name="Comma 16 2 2 2 5 6" xfId="43902"/>
    <cellStyle name="Comma 16 2 2 2 6" xfId="43903"/>
    <cellStyle name="Comma 16 2 2 2 6 2" xfId="43904"/>
    <cellStyle name="Comma 16 2 2 2 6 2 2" xfId="43905"/>
    <cellStyle name="Comma 16 2 2 2 6 2 3" xfId="43906"/>
    <cellStyle name="Comma 16 2 2 2 6 3" xfId="43907"/>
    <cellStyle name="Comma 16 2 2 2 6 3 2" xfId="43908"/>
    <cellStyle name="Comma 16 2 2 2 6 3 3" xfId="43909"/>
    <cellStyle name="Comma 16 2 2 2 6 4" xfId="43910"/>
    <cellStyle name="Comma 16 2 2 2 6 4 2" xfId="43911"/>
    <cellStyle name="Comma 16 2 2 2 6 5" xfId="43912"/>
    <cellStyle name="Comma 16 2 2 2 6 6" xfId="43913"/>
    <cellStyle name="Comma 16 2 2 2 7" xfId="43914"/>
    <cellStyle name="Comma 16 2 2 2 7 2" xfId="43915"/>
    <cellStyle name="Comma 16 2 2 2 7 2 2" xfId="43916"/>
    <cellStyle name="Comma 16 2 2 2 7 2 3" xfId="43917"/>
    <cellStyle name="Comma 16 2 2 2 7 3" xfId="43918"/>
    <cellStyle name="Comma 16 2 2 2 7 3 2" xfId="43919"/>
    <cellStyle name="Comma 16 2 2 2 7 4" xfId="43920"/>
    <cellStyle name="Comma 16 2 2 2 7 5" xfId="43921"/>
    <cellStyle name="Comma 16 2 2 2 8" xfId="43922"/>
    <cellStyle name="Comma 16 2 2 2 8 2" xfId="43923"/>
    <cellStyle name="Comma 16 2 2 2 8 3" xfId="43924"/>
    <cellStyle name="Comma 16 2 2 2 9" xfId="43925"/>
    <cellStyle name="Comma 16 2 2 2 9 2" xfId="43926"/>
    <cellStyle name="Comma 16 2 2 2 9 3" xfId="43927"/>
    <cellStyle name="Comma 16 2 2 3" xfId="43928"/>
    <cellStyle name="Comma 16 2 2 3 10" xfId="43929"/>
    <cellStyle name="Comma 16 2 2 3 2" xfId="43930"/>
    <cellStyle name="Comma 16 2 2 3 2 2" xfId="43931"/>
    <cellStyle name="Comma 16 2 2 3 2 2 2" xfId="43932"/>
    <cellStyle name="Comma 16 2 2 3 2 2 2 2" xfId="43933"/>
    <cellStyle name="Comma 16 2 2 3 2 2 2 3" xfId="43934"/>
    <cellStyle name="Comma 16 2 2 3 2 2 3" xfId="43935"/>
    <cellStyle name="Comma 16 2 2 3 2 2 3 2" xfId="43936"/>
    <cellStyle name="Comma 16 2 2 3 2 2 3 3" xfId="43937"/>
    <cellStyle name="Comma 16 2 2 3 2 2 4" xfId="43938"/>
    <cellStyle name="Comma 16 2 2 3 2 2 4 2" xfId="43939"/>
    <cellStyle name="Comma 16 2 2 3 2 2 5" xfId="43940"/>
    <cellStyle name="Comma 16 2 2 3 2 2 6" xfId="43941"/>
    <cellStyle name="Comma 16 2 2 3 2 3" xfId="43942"/>
    <cellStyle name="Comma 16 2 2 3 2 3 2" xfId="43943"/>
    <cellStyle name="Comma 16 2 2 3 2 3 2 2" xfId="43944"/>
    <cellStyle name="Comma 16 2 2 3 2 3 2 3" xfId="43945"/>
    <cellStyle name="Comma 16 2 2 3 2 3 3" xfId="43946"/>
    <cellStyle name="Comma 16 2 2 3 2 3 3 2" xfId="43947"/>
    <cellStyle name="Comma 16 2 2 3 2 3 3 3" xfId="43948"/>
    <cellStyle name="Comma 16 2 2 3 2 3 4" xfId="43949"/>
    <cellStyle name="Comma 16 2 2 3 2 3 4 2" xfId="43950"/>
    <cellStyle name="Comma 16 2 2 3 2 3 5" xfId="43951"/>
    <cellStyle name="Comma 16 2 2 3 2 3 6" xfId="43952"/>
    <cellStyle name="Comma 16 2 2 3 2 4" xfId="43953"/>
    <cellStyle name="Comma 16 2 2 3 2 4 2" xfId="43954"/>
    <cellStyle name="Comma 16 2 2 3 2 4 2 2" xfId="43955"/>
    <cellStyle name="Comma 16 2 2 3 2 4 2 3" xfId="43956"/>
    <cellStyle name="Comma 16 2 2 3 2 4 3" xfId="43957"/>
    <cellStyle name="Comma 16 2 2 3 2 4 3 2" xfId="43958"/>
    <cellStyle name="Comma 16 2 2 3 2 4 4" xfId="43959"/>
    <cellStyle name="Comma 16 2 2 3 2 4 5" xfId="43960"/>
    <cellStyle name="Comma 16 2 2 3 2 5" xfId="43961"/>
    <cellStyle name="Comma 16 2 2 3 2 5 2" xfId="43962"/>
    <cellStyle name="Comma 16 2 2 3 2 5 3" xfId="43963"/>
    <cellStyle name="Comma 16 2 2 3 2 6" xfId="43964"/>
    <cellStyle name="Comma 16 2 2 3 2 6 2" xfId="43965"/>
    <cellStyle name="Comma 16 2 2 3 2 6 3" xfId="43966"/>
    <cellStyle name="Comma 16 2 2 3 2 7" xfId="43967"/>
    <cellStyle name="Comma 16 2 2 3 2 7 2" xfId="43968"/>
    <cellStyle name="Comma 16 2 2 3 2 8" xfId="43969"/>
    <cellStyle name="Comma 16 2 2 3 2 9" xfId="43970"/>
    <cellStyle name="Comma 16 2 2 3 3" xfId="43971"/>
    <cellStyle name="Comma 16 2 2 3 3 2" xfId="43972"/>
    <cellStyle name="Comma 16 2 2 3 3 2 2" xfId="43973"/>
    <cellStyle name="Comma 16 2 2 3 3 2 3" xfId="43974"/>
    <cellStyle name="Comma 16 2 2 3 3 3" xfId="43975"/>
    <cellStyle name="Comma 16 2 2 3 3 3 2" xfId="43976"/>
    <cellStyle name="Comma 16 2 2 3 3 3 3" xfId="43977"/>
    <cellStyle name="Comma 16 2 2 3 3 4" xfId="43978"/>
    <cellStyle name="Comma 16 2 2 3 3 4 2" xfId="43979"/>
    <cellStyle name="Comma 16 2 2 3 3 5" xfId="43980"/>
    <cellStyle name="Comma 16 2 2 3 3 6" xfId="43981"/>
    <cellStyle name="Comma 16 2 2 3 4" xfId="43982"/>
    <cellStyle name="Comma 16 2 2 3 4 2" xfId="43983"/>
    <cellStyle name="Comma 16 2 2 3 4 2 2" xfId="43984"/>
    <cellStyle name="Comma 16 2 2 3 4 2 3" xfId="43985"/>
    <cellStyle name="Comma 16 2 2 3 4 3" xfId="43986"/>
    <cellStyle name="Comma 16 2 2 3 4 3 2" xfId="43987"/>
    <cellStyle name="Comma 16 2 2 3 4 3 3" xfId="43988"/>
    <cellStyle name="Comma 16 2 2 3 4 4" xfId="43989"/>
    <cellStyle name="Comma 16 2 2 3 4 4 2" xfId="43990"/>
    <cellStyle name="Comma 16 2 2 3 4 5" xfId="43991"/>
    <cellStyle name="Comma 16 2 2 3 4 6" xfId="43992"/>
    <cellStyle name="Comma 16 2 2 3 5" xfId="43993"/>
    <cellStyle name="Comma 16 2 2 3 5 2" xfId="43994"/>
    <cellStyle name="Comma 16 2 2 3 5 2 2" xfId="43995"/>
    <cellStyle name="Comma 16 2 2 3 5 2 3" xfId="43996"/>
    <cellStyle name="Comma 16 2 2 3 5 3" xfId="43997"/>
    <cellStyle name="Comma 16 2 2 3 5 3 2" xfId="43998"/>
    <cellStyle name="Comma 16 2 2 3 5 4" xfId="43999"/>
    <cellStyle name="Comma 16 2 2 3 5 5" xfId="44000"/>
    <cellStyle name="Comma 16 2 2 3 6" xfId="44001"/>
    <cellStyle name="Comma 16 2 2 3 6 2" xfId="44002"/>
    <cellStyle name="Comma 16 2 2 3 6 3" xfId="44003"/>
    <cellStyle name="Comma 16 2 2 3 7" xfId="44004"/>
    <cellStyle name="Comma 16 2 2 3 7 2" xfId="44005"/>
    <cellStyle name="Comma 16 2 2 3 7 3" xfId="44006"/>
    <cellStyle name="Comma 16 2 2 3 8" xfId="44007"/>
    <cellStyle name="Comma 16 2 2 3 8 2" xfId="44008"/>
    <cellStyle name="Comma 16 2 2 3 9" xfId="44009"/>
    <cellStyle name="Comma 16 2 2 4" xfId="44010"/>
    <cellStyle name="Comma 16 2 2 4 2" xfId="44011"/>
    <cellStyle name="Comma 16 2 2 4 2 2" xfId="44012"/>
    <cellStyle name="Comma 16 2 2 4 2 2 2" xfId="44013"/>
    <cellStyle name="Comma 16 2 2 4 2 2 3" xfId="44014"/>
    <cellStyle name="Comma 16 2 2 4 2 3" xfId="44015"/>
    <cellStyle name="Comma 16 2 2 4 2 3 2" xfId="44016"/>
    <cellStyle name="Comma 16 2 2 4 2 3 3" xfId="44017"/>
    <cellStyle name="Comma 16 2 2 4 2 4" xfId="44018"/>
    <cellStyle name="Comma 16 2 2 4 2 4 2" xfId="44019"/>
    <cellStyle name="Comma 16 2 2 4 2 5" xfId="44020"/>
    <cellStyle name="Comma 16 2 2 4 2 6" xfId="44021"/>
    <cellStyle name="Comma 16 2 2 4 3" xfId="44022"/>
    <cellStyle name="Comma 16 2 2 4 3 2" xfId="44023"/>
    <cellStyle name="Comma 16 2 2 4 3 2 2" xfId="44024"/>
    <cellStyle name="Comma 16 2 2 4 3 2 3" xfId="44025"/>
    <cellStyle name="Comma 16 2 2 4 3 3" xfId="44026"/>
    <cellStyle name="Comma 16 2 2 4 3 3 2" xfId="44027"/>
    <cellStyle name="Comma 16 2 2 4 3 3 3" xfId="44028"/>
    <cellStyle name="Comma 16 2 2 4 3 4" xfId="44029"/>
    <cellStyle name="Comma 16 2 2 4 3 4 2" xfId="44030"/>
    <cellStyle name="Comma 16 2 2 4 3 5" xfId="44031"/>
    <cellStyle name="Comma 16 2 2 4 3 6" xfId="44032"/>
    <cellStyle name="Comma 16 2 2 4 4" xfId="44033"/>
    <cellStyle name="Comma 16 2 2 4 4 2" xfId="44034"/>
    <cellStyle name="Comma 16 2 2 4 4 2 2" xfId="44035"/>
    <cellStyle name="Comma 16 2 2 4 4 2 3" xfId="44036"/>
    <cellStyle name="Comma 16 2 2 4 4 3" xfId="44037"/>
    <cellStyle name="Comma 16 2 2 4 4 3 2" xfId="44038"/>
    <cellStyle name="Comma 16 2 2 4 4 4" xfId="44039"/>
    <cellStyle name="Comma 16 2 2 4 4 5" xfId="44040"/>
    <cellStyle name="Comma 16 2 2 4 5" xfId="44041"/>
    <cellStyle name="Comma 16 2 2 4 5 2" xfId="44042"/>
    <cellStyle name="Comma 16 2 2 4 5 3" xfId="44043"/>
    <cellStyle name="Comma 16 2 2 4 6" xfId="44044"/>
    <cellStyle name="Comma 16 2 2 4 6 2" xfId="44045"/>
    <cellStyle name="Comma 16 2 2 4 6 3" xfId="44046"/>
    <cellStyle name="Comma 16 2 2 4 7" xfId="44047"/>
    <cellStyle name="Comma 16 2 2 4 7 2" xfId="44048"/>
    <cellStyle name="Comma 16 2 2 4 8" xfId="44049"/>
    <cellStyle name="Comma 16 2 2 4 9" xfId="44050"/>
    <cellStyle name="Comma 16 2 2 5" xfId="44051"/>
    <cellStyle name="Comma 16 2 2 5 2" xfId="44052"/>
    <cellStyle name="Comma 16 2 2 5 2 2" xfId="44053"/>
    <cellStyle name="Comma 16 2 2 5 2 2 2" xfId="44054"/>
    <cellStyle name="Comma 16 2 2 5 2 2 3" xfId="44055"/>
    <cellStyle name="Comma 16 2 2 5 2 3" xfId="44056"/>
    <cellStyle name="Comma 16 2 2 5 2 3 2" xfId="44057"/>
    <cellStyle name="Comma 16 2 2 5 2 3 3" xfId="44058"/>
    <cellStyle name="Comma 16 2 2 5 2 4" xfId="44059"/>
    <cellStyle name="Comma 16 2 2 5 2 4 2" xfId="44060"/>
    <cellStyle name="Comma 16 2 2 5 2 5" xfId="44061"/>
    <cellStyle name="Comma 16 2 2 5 2 6" xfId="44062"/>
    <cellStyle name="Comma 16 2 2 5 3" xfId="44063"/>
    <cellStyle name="Comma 16 2 2 5 3 2" xfId="44064"/>
    <cellStyle name="Comma 16 2 2 5 3 2 2" xfId="44065"/>
    <cellStyle name="Comma 16 2 2 5 3 2 3" xfId="44066"/>
    <cellStyle name="Comma 16 2 2 5 3 3" xfId="44067"/>
    <cellStyle name="Comma 16 2 2 5 3 3 2" xfId="44068"/>
    <cellStyle name="Comma 16 2 2 5 3 3 3" xfId="44069"/>
    <cellStyle name="Comma 16 2 2 5 3 4" xfId="44070"/>
    <cellStyle name="Comma 16 2 2 5 3 4 2" xfId="44071"/>
    <cellStyle name="Comma 16 2 2 5 3 5" xfId="44072"/>
    <cellStyle name="Comma 16 2 2 5 3 6" xfId="44073"/>
    <cellStyle name="Comma 16 2 2 5 4" xfId="44074"/>
    <cellStyle name="Comma 16 2 2 5 4 2" xfId="44075"/>
    <cellStyle name="Comma 16 2 2 5 4 2 2" xfId="44076"/>
    <cellStyle name="Comma 16 2 2 5 4 2 3" xfId="44077"/>
    <cellStyle name="Comma 16 2 2 5 4 3" xfId="44078"/>
    <cellStyle name="Comma 16 2 2 5 4 3 2" xfId="44079"/>
    <cellStyle name="Comma 16 2 2 5 4 4" xfId="44080"/>
    <cellStyle name="Comma 16 2 2 5 4 5" xfId="44081"/>
    <cellStyle name="Comma 16 2 2 5 5" xfId="44082"/>
    <cellStyle name="Comma 16 2 2 5 5 2" xfId="44083"/>
    <cellStyle name="Comma 16 2 2 5 5 3" xfId="44084"/>
    <cellStyle name="Comma 16 2 2 5 6" xfId="44085"/>
    <cellStyle name="Comma 16 2 2 5 6 2" xfId="44086"/>
    <cellStyle name="Comma 16 2 2 5 6 3" xfId="44087"/>
    <cellStyle name="Comma 16 2 2 5 7" xfId="44088"/>
    <cellStyle name="Comma 16 2 2 5 7 2" xfId="44089"/>
    <cellStyle name="Comma 16 2 2 5 8" xfId="44090"/>
    <cellStyle name="Comma 16 2 2 5 9" xfId="44091"/>
    <cellStyle name="Comma 16 2 2 6" xfId="44092"/>
    <cellStyle name="Comma 16 2 2 6 2" xfId="44093"/>
    <cellStyle name="Comma 16 2 2 6 2 2" xfId="44094"/>
    <cellStyle name="Comma 16 2 2 6 2 3" xfId="44095"/>
    <cellStyle name="Comma 16 2 2 6 3" xfId="44096"/>
    <cellStyle name="Comma 16 2 2 6 3 2" xfId="44097"/>
    <cellStyle name="Comma 16 2 2 6 3 3" xfId="44098"/>
    <cellStyle name="Comma 16 2 2 6 4" xfId="44099"/>
    <cellStyle name="Comma 16 2 2 6 4 2" xfId="44100"/>
    <cellStyle name="Comma 16 2 2 6 5" xfId="44101"/>
    <cellStyle name="Comma 16 2 2 6 6" xfId="44102"/>
    <cellStyle name="Comma 16 2 2 7" xfId="44103"/>
    <cellStyle name="Comma 16 2 2 7 2" xfId="44104"/>
    <cellStyle name="Comma 16 2 2 7 2 2" xfId="44105"/>
    <cellStyle name="Comma 16 2 2 7 2 3" xfId="44106"/>
    <cellStyle name="Comma 16 2 2 7 3" xfId="44107"/>
    <cellStyle name="Comma 16 2 2 7 3 2" xfId="44108"/>
    <cellStyle name="Comma 16 2 2 7 3 3" xfId="44109"/>
    <cellStyle name="Comma 16 2 2 7 4" xfId="44110"/>
    <cellStyle name="Comma 16 2 2 7 4 2" xfId="44111"/>
    <cellStyle name="Comma 16 2 2 7 5" xfId="44112"/>
    <cellStyle name="Comma 16 2 2 7 6" xfId="44113"/>
    <cellStyle name="Comma 16 2 2 8" xfId="44114"/>
    <cellStyle name="Comma 16 2 2 8 2" xfId="44115"/>
    <cellStyle name="Comma 16 2 2 8 2 2" xfId="44116"/>
    <cellStyle name="Comma 16 2 2 8 2 3" xfId="44117"/>
    <cellStyle name="Comma 16 2 2 8 3" xfId="44118"/>
    <cellStyle name="Comma 16 2 2 8 3 2" xfId="44119"/>
    <cellStyle name="Comma 16 2 2 8 4" xfId="44120"/>
    <cellStyle name="Comma 16 2 2 8 5" xfId="44121"/>
    <cellStyle name="Comma 16 2 2 9" xfId="44122"/>
    <cellStyle name="Comma 16 2 2 9 2" xfId="44123"/>
    <cellStyle name="Comma 16 2 2 9 3" xfId="44124"/>
    <cellStyle name="Comma 16 2 3" xfId="44125"/>
    <cellStyle name="Comma 16 2 3 10" xfId="44126"/>
    <cellStyle name="Comma 16 2 3 10 2" xfId="44127"/>
    <cellStyle name="Comma 16 2 3 11" xfId="44128"/>
    <cellStyle name="Comma 16 2 3 12" xfId="44129"/>
    <cellStyle name="Comma 16 2 3 2" xfId="44130"/>
    <cellStyle name="Comma 16 2 3 2 10" xfId="44131"/>
    <cellStyle name="Comma 16 2 3 2 2" xfId="44132"/>
    <cellStyle name="Comma 16 2 3 2 2 2" xfId="44133"/>
    <cellStyle name="Comma 16 2 3 2 2 2 2" xfId="44134"/>
    <cellStyle name="Comma 16 2 3 2 2 2 2 2" xfId="44135"/>
    <cellStyle name="Comma 16 2 3 2 2 2 2 3" xfId="44136"/>
    <cellStyle name="Comma 16 2 3 2 2 2 3" xfId="44137"/>
    <cellStyle name="Comma 16 2 3 2 2 2 3 2" xfId="44138"/>
    <cellStyle name="Comma 16 2 3 2 2 2 3 3" xfId="44139"/>
    <cellStyle name="Comma 16 2 3 2 2 2 4" xfId="44140"/>
    <cellStyle name="Comma 16 2 3 2 2 2 4 2" xfId="44141"/>
    <cellStyle name="Comma 16 2 3 2 2 2 5" xfId="44142"/>
    <cellStyle name="Comma 16 2 3 2 2 2 6" xfId="44143"/>
    <cellStyle name="Comma 16 2 3 2 2 3" xfId="44144"/>
    <cellStyle name="Comma 16 2 3 2 2 3 2" xfId="44145"/>
    <cellStyle name="Comma 16 2 3 2 2 3 2 2" xfId="44146"/>
    <cellStyle name="Comma 16 2 3 2 2 3 2 3" xfId="44147"/>
    <cellStyle name="Comma 16 2 3 2 2 3 3" xfId="44148"/>
    <cellStyle name="Comma 16 2 3 2 2 3 3 2" xfId="44149"/>
    <cellStyle name="Comma 16 2 3 2 2 3 3 3" xfId="44150"/>
    <cellStyle name="Comma 16 2 3 2 2 3 4" xfId="44151"/>
    <cellStyle name="Comma 16 2 3 2 2 3 4 2" xfId="44152"/>
    <cellStyle name="Comma 16 2 3 2 2 3 5" xfId="44153"/>
    <cellStyle name="Comma 16 2 3 2 2 3 6" xfId="44154"/>
    <cellStyle name="Comma 16 2 3 2 2 4" xfId="44155"/>
    <cellStyle name="Comma 16 2 3 2 2 4 2" xfId="44156"/>
    <cellStyle name="Comma 16 2 3 2 2 4 2 2" xfId="44157"/>
    <cellStyle name="Comma 16 2 3 2 2 4 2 3" xfId="44158"/>
    <cellStyle name="Comma 16 2 3 2 2 4 3" xfId="44159"/>
    <cellStyle name="Comma 16 2 3 2 2 4 3 2" xfId="44160"/>
    <cellStyle name="Comma 16 2 3 2 2 4 4" xfId="44161"/>
    <cellStyle name="Comma 16 2 3 2 2 4 5" xfId="44162"/>
    <cellStyle name="Comma 16 2 3 2 2 5" xfId="44163"/>
    <cellStyle name="Comma 16 2 3 2 2 5 2" xfId="44164"/>
    <cellStyle name="Comma 16 2 3 2 2 5 3" xfId="44165"/>
    <cellStyle name="Comma 16 2 3 2 2 6" xfId="44166"/>
    <cellStyle name="Comma 16 2 3 2 2 6 2" xfId="44167"/>
    <cellStyle name="Comma 16 2 3 2 2 6 3" xfId="44168"/>
    <cellStyle name="Comma 16 2 3 2 2 7" xfId="44169"/>
    <cellStyle name="Comma 16 2 3 2 2 7 2" xfId="44170"/>
    <cellStyle name="Comma 16 2 3 2 2 8" xfId="44171"/>
    <cellStyle name="Comma 16 2 3 2 2 9" xfId="44172"/>
    <cellStyle name="Comma 16 2 3 2 3" xfId="44173"/>
    <cellStyle name="Comma 16 2 3 2 3 2" xfId="44174"/>
    <cellStyle name="Comma 16 2 3 2 3 2 2" xfId="44175"/>
    <cellStyle name="Comma 16 2 3 2 3 2 3" xfId="44176"/>
    <cellStyle name="Comma 16 2 3 2 3 3" xfId="44177"/>
    <cellStyle name="Comma 16 2 3 2 3 3 2" xfId="44178"/>
    <cellStyle name="Comma 16 2 3 2 3 3 3" xfId="44179"/>
    <cellStyle name="Comma 16 2 3 2 3 4" xfId="44180"/>
    <cellStyle name="Comma 16 2 3 2 3 4 2" xfId="44181"/>
    <cellStyle name="Comma 16 2 3 2 3 5" xfId="44182"/>
    <cellStyle name="Comma 16 2 3 2 3 6" xfId="44183"/>
    <cellStyle name="Comma 16 2 3 2 4" xfId="44184"/>
    <cellStyle name="Comma 16 2 3 2 4 2" xfId="44185"/>
    <cellStyle name="Comma 16 2 3 2 4 2 2" xfId="44186"/>
    <cellStyle name="Comma 16 2 3 2 4 2 3" xfId="44187"/>
    <cellStyle name="Comma 16 2 3 2 4 3" xfId="44188"/>
    <cellStyle name="Comma 16 2 3 2 4 3 2" xfId="44189"/>
    <cellStyle name="Comma 16 2 3 2 4 3 3" xfId="44190"/>
    <cellStyle name="Comma 16 2 3 2 4 4" xfId="44191"/>
    <cellStyle name="Comma 16 2 3 2 4 4 2" xfId="44192"/>
    <cellStyle name="Comma 16 2 3 2 4 5" xfId="44193"/>
    <cellStyle name="Comma 16 2 3 2 4 6" xfId="44194"/>
    <cellStyle name="Comma 16 2 3 2 5" xfId="44195"/>
    <cellStyle name="Comma 16 2 3 2 5 2" xfId="44196"/>
    <cellStyle name="Comma 16 2 3 2 5 2 2" xfId="44197"/>
    <cellStyle name="Comma 16 2 3 2 5 2 3" xfId="44198"/>
    <cellStyle name="Comma 16 2 3 2 5 3" xfId="44199"/>
    <cellStyle name="Comma 16 2 3 2 5 3 2" xfId="44200"/>
    <cellStyle name="Comma 16 2 3 2 5 4" xfId="44201"/>
    <cellStyle name="Comma 16 2 3 2 5 5" xfId="44202"/>
    <cellStyle name="Comma 16 2 3 2 6" xfId="44203"/>
    <cellStyle name="Comma 16 2 3 2 6 2" xfId="44204"/>
    <cellStyle name="Comma 16 2 3 2 6 3" xfId="44205"/>
    <cellStyle name="Comma 16 2 3 2 7" xfId="44206"/>
    <cellStyle name="Comma 16 2 3 2 7 2" xfId="44207"/>
    <cellStyle name="Comma 16 2 3 2 7 3" xfId="44208"/>
    <cellStyle name="Comma 16 2 3 2 8" xfId="44209"/>
    <cellStyle name="Comma 16 2 3 2 8 2" xfId="44210"/>
    <cellStyle name="Comma 16 2 3 2 9" xfId="44211"/>
    <cellStyle name="Comma 16 2 3 3" xfId="44212"/>
    <cellStyle name="Comma 16 2 3 3 2" xfId="44213"/>
    <cellStyle name="Comma 16 2 3 3 2 2" xfId="44214"/>
    <cellStyle name="Comma 16 2 3 3 2 2 2" xfId="44215"/>
    <cellStyle name="Comma 16 2 3 3 2 2 3" xfId="44216"/>
    <cellStyle name="Comma 16 2 3 3 2 3" xfId="44217"/>
    <cellStyle name="Comma 16 2 3 3 2 3 2" xfId="44218"/>
    <cellStyle name="Comma 16 2 3 3 2 3 3" xfId="44219"/>
    <cellStyle name="Comma 16 2 3 3 2 4" xfId="44220"/>
    <cellStyle name="Comma 16 2 3 3 2 4 2" xfId="44221"/>
    <cellStyle name="Comma 16 2 3 3 2 5" xfId="44222"/>
    <cellStyle name="Comma 16 2 3 3 2 6" xfId="44223"/>
    <cellStyle name="Comma 16 2 3 3 3" xfId="44224"/>
    <cellStyle name="Comma 16 2 3 3 3 2" xfId="44225"/>
    <cellStyle name="Comma 16 2 3 3 3 2 2" xfId="44226"/>
    <cellStyle name="Comma 16 2 3 3 3 2 3" xfId="44227"/>
    <cellStyle name="Comma 16 2 3 3 3 3" xfId="44228"/>
    <cellStyle name="Comma 16 2 3 3 3 3 2" xfId="44229"/>
    <cellStyle name="Comma 16 2 3 3 3 3 3" xfId="44230"/>
    <cellStyle name="Comma 16 2 3 3 3 4" xfId="44231"/>
    <cellStyle name="Comma 16 2 3 3 3 4 2" xfId="44232"/>
    <cellStyle name="Comma 16 2 3 3 3 5" xfId="44233"/>
    <cellStyle name="Comma 16 2 3 3 3 6" xfId="44234"/>
    <cellStyle name="Comma 16 2 3 3 4" xfId="44235"/>
    <cellStyle name="Comma 16 2 3 3 4 2" xfId="44236"/>
    <cellStyle name="Comma 16 2 3 3 4 2 2" xfId="44237"/>
    <cellStyle name="Comma 16 2 3 3 4 2 3" xfId="44238"/>
    <cellStyle name="Comma 16 2 3 3 4 3" xfId="44239"/>
    <cellStyle name="Comma 16 2 3 3 4 3 2" xfId="44240"/>
    <cellStyle name="Comma 16 2 3 3 4 4" xfId="44241"/>
    <cellStyle name="Comma 16 2 3 3 4 5" xfId="44242"/>
    <cellStyle name="Comma 16 2 3 3 5" xfId="44243"/>
    <cellStyle name="Comma 16 2 3 3 5 2" xfId="44244"/>
    <cellStyle name="Comma 16 2 3 3 5 3" xfId="44245"/>
    <cellStyle name="Comma 16 2 3 3 6" xfId="44246"/>
    <cellStyle name="Comma 16 2 3 3 6 2" xfId="44247"/>
    <cellStyle name="Comma 16 2 3 3 6 3" xfId="44248"/>
    <cellStyle name="Comma 16 2 3 3 7" xfId="44249"/>
    <cellStyle name="Comma 16 2 3 3 7 2" xfId="44250"/>
    <cellStyle name="Comma 16 2 3 3 8" xfId="44251"/>
    <cellStyle name="Comma 16 2 3 3 9" xfId="44252"/>
    <cellStyle name="Comma 16 2 3 4" xfId="44253"/>
    <cellStyle name="Comma 16 2 3 4 2" xfId="44254"/>
    <cellStyle name="Comma 16 2 3 4 2 2" xfId="44255"/>
    <cellStyle name="Comma 16 2 3 4 2 2 2" xfId="44256"/>
    <cellStyle name="Comma 16 2 3 4 2 2 3" xfId="44257"/>
    <cellStyle name="Comma 16 2 3 4 2 3" xfId="44258"/>
    <cellStyle name="Comma 16 2 3 4 2 3 2" xfId="44259"/>
    <cellStyle name="Comma 16 2 3 4 2 3 3" xfId="44260"/>
    <cellStyle name="Comma 16 2 3 4 2 4" xfId="44261"/>
    <cellStyle name="Comma 16 2 3 4 2 4 2" xfId="44262"/>
    <cellStyle name="Comma 16 2 3 4 2 5" xfId="44263"/>
    <cellStyle name="Comma 16 2 3 4 2 6" xfId="44264"/>
    <cellStyle name="Comma 16 2 3 4 3" xfId="44265"/>
    <cellStyle name="Comma 16 2 3 4 3 2" xfId="44266"/>
    <cellStyle name="Comma 16 2 3 4 3 2 2" xfId="44267"/>
    <cellStyle name="Comma 16 2 3 4 3 2 3" xfId="44268"/>
    <cellStyle name="Comma 16 2 3 4 3 3" xfId="44269"/>
    <cellStyle name="Comma 16 2 3 4 3 3 2" xfId="44270"/>
    <cellStyle name="Comma 16 2 3 4 3 3 3" xfId="44271"/>
    <cellStyle name="Comma 16 2 3 4 3 4" xfId="44272"/>
    <cellStyle name="Comma 16 2 3 4 3 4 2" xfId="44273"/>
    <cellStyle name="Comma 16 2 3 4 3 5" xfId="44274"/>
    <cellStyle name="Comma 16 2 3 4 3 6" xfId="44275"/>
    <cellStyle name="Comma 16 2 3 4 4" xfId="44276"/>
    <cellStyle name="Comma 16 2 3 4 4 2" xfId="44277"/>
    <cellStyle name="Comma 16 2 3 4 4 2 2" xfId="44278"/>
    <cellStyle name="Comma 16 2 3 4 4 2 3" xfId="44279"/>
    <cellStyle name="Comma 16 2 3 4 4 3" xfId="44280"/>
    <cellStyle name="Comma 16 2 3 4 4 3 2" xfId="44281"/>
    <cellStyle name="Comma 16 2 3 4 4 4" xfId="44282"/>
    <cellStyle name="Comma 16 2 3 4 4 5" xfId="44283"/>
    <cellStyle name="Comma 16 2 3 4 5" xfId="44284"/>
    <cellStyle name="Comma 16 2 3 4 5 2" xfId="44285"/>
    <cellStyle name="Comma 16 2 3 4 5 3" xfId="44286"/>
    <cellStyle name="Comma 16 2 3 4 6" xfId="44287"/>
    <cellStyle name="Comma 16 2 3 4 6 2" xfId="44288"/>
    <cellStyle name="Comma 16 2 3 4 6 3" xfId="44289"/>
    <cellStyle name="Comma 16 2 3 4 7" xfId="44290"/>
    <cellStyle name="Comma 16 2 3 4 7 2" xfId="44291"/>
    <cellStyle name="Comma 16 2 3 4 8" xfId="44292"/>
    <cellStyle name="Comma 16 2 3 4 9" xfId="44293"/>
    <cellStyle name="Comma 16 2 3 5" xfId="44294"/>
    <cellStyle name="Comma 16 2 3 5 2" xfId="44295"/>
    <cellStyle name="Comma 16 2 3 5 2 2" xfId="44296"/>
    <cellStyle name="Comma 16 2 3 5 2 3" xfId="44297"/>
    <cellStyle name="Comma 16 2 3 5 3" xfId="44298"/>
    <cellStyle name="Comma 16 2 3 5 3 2" xfId="44299"/>
    <cellStyle name="Comma 16 2 3 5 3 3" xfId="44300"/>
    <cellStyle name="Comma 16 2 3 5 4" xfId="44301"/>
    <cellStyle name="Comma 16 2 3 5 4 2" xfId="44302"/>
    <cellStyle name="Comma 16 2 3 5 5" xfId="44303"/>
    <cellStyle name="Comma 16 2 3 5 6" xfId="44304"/>
    <cellStyle name="Comma 16 2 3 6" xfId="44305"/>
    <cellStyle name="Comma 16 2 3 6 2" xfId="44306"/>
    <cellStyle name="Comma 16 2 3 6 2 2" xfId="44307"/>
    <cellStyle name="Comma 16 2 3 6 2 3" xfId="44308"/>
    <cellStyle name="Comma 16 2 3 6 3" xfId="44309"/>
    <cellStyle name="Comma 16 2 3 6 3 2" xfId="44310"/>
    <cellStyle name="Comma 16 2 3 6 3 3" xfId="44311"/>
    <cellStyle name="Comma 16 2 3 6 4" xfId="44312"/>
    <cellStyle name="Comma 16 2 3 6 4 2" xfId="44313"/>
    <cellStyle name="Comma 16 2 3 6 5" xfId="44314"/>
    <cellStyle name="Comma 16 2 3 6 6" xfId="44315"/>
    <cellStyle name="Comma 16 2 3 7" xfId="44316"/>
    <cellStyle name="Comma 16 2 3 7 2" xfId="44317"/>
    <cellStyle name="Comma 16 2 3 7 2 2" xfId="44318"/>
    <cellStyle name="Comma 16 2 3 7 2 3" xfId="44319"/>
    <cellStyle name="Comma 16 2 3 7 3" xfId="44320"/>
    <cellStyle name="Comma 16 2 3 7 3 2" xfId="44321"/>
    <cellStyle name="Comma 16 2 3 7 4" xfId="44322"/>
    <cellStyle name="Comma 16 2 3 7 5" xfId="44323"/>
    <cellStyle name="Comma 16 2 3 8" xfId="44324"/>
    <cellStyle name="Comma 16 2 3 8 2" xfId="44325"/>
    <cellStyle name="Comma 16 2 3 8 3" xfId="44326"/>
    <cellStyle name="Comma 16 2 3 9" xfId="44327"/>
    <cellStyle name="Comma 16 2 3 9 2" xfId="44328"/>
    <cellStyle name="Comma 16 2 3 9 3" xfId="44329"/>
    <cellStyle name="Comma 16 2 4" xfId="44330"/>
    <cellStyle name="Comma 16 2 4 10" xfId="44331"/>
    <cellStyle name="Comma 16 2 4 2" xfId="44332"/>
    <cellStyle name="Comma 16 2 4 2 2" xfId="44333"/>
    <cellStyle name="Comma 16 2 4 2 2 2" xfId="44334"/>
    <cellStyle name="Comma 16 2 4 2 2 2 2" xfId="44335"/>
    <cellStyle name="Comma 16 2 4 2 2 2 3" xfId="44336"/>
    <cellStyle name="Comma 16 2 4 2 2 3" xfId="44337"/>
    <cellStyle name="Comma 16 2 4 2 2 3 2" xfId="44338"/>
    <cellStyle name="Comma 16 2 4 2 2 3 3" xfId="44339"/>
    <cellStyle name="Comma 16 2 4 2 2 4" xfId="44340"/>
    <cellStyle name="Comma 16 2 4 2 2 4 2" xfId="44341"/>
    <cellStyle name="Comma 16 2 4 2 2 5" xfId="44342"/>
    <cellStyle name="Comma 16 2 4 2 2 6" xfId="44343"/>
    <cellStyle name="Comma 16 2 4 2 3" xfId="44344"/>
    <cellStyle name="Comma 16 2 4 2 3 2" xfId="44345"/>
    <cellStyle name="Comma 16 2 4 2 3 2 2" xfId="44346"/>
    <cellStyle name="Comma 16 2 4 2 3 2 3" xfId="44347"/>
    <cellStyle name="Comma 16 2 4 2 3 3" xfId="44348"/>
    <cellStyle name="Comma 16 2 4 2 3 3 2" xfId="44349"/>
    <cellStyle name="Comma 16 2 4 2 3 3 3" xfId="44350"/>
    <cellStyle name="Comma 16 2 4 2 3 4" xfId="44351"/>
    <cellStyle name="Comma 16 2 4 2 3 4 2" xfId="44352"/>
    <cellStyle name="Comma 16 2 4 2 3 5" xfId="44353"/>
    <cellStyle name="Comma 16 2 4 2 3 6" xfId="44354"/>
    <cellStyle name="Comma 16 2 4 2 4" xfId="44355"/>
    <cellStyle name="Comma 16 2 4 2 4 2" xfId="44356"/>
    <cellStyle name="Comma 16 2 4 2 4 2 2" xfId="44357"/>
    <cellStyle name="Comma 16 2 4 2 4 2 3" xfId="44358"/>
    <cellStyle name="Comma 16 2 4 2 4 3" xfId="44359"/>
    <cellStyle name="Comma 16 2 4 2 4 3 2" xfId="44360"/>
    <cellStyle name="Comma 16 2 4 2 4 4" xfId="44361"/>
    <cellStyle name="Comma 16 2 4 2 4 5" xfId="44362"/>
    <cellStyle name="Comma 16 2 4 2 5" xfId="44363"/>
    <cellStyle name="Comma 16 2 4 2 5 2" xfId="44364"/>
    <cellStyle name="Comma 16 2 4 2 5 3" xfId="44365"/>
    <cellStyle name="Comma 16 2 4 2 6" xfId="44366"/>
    <cellStyle name="Comma 16 2 4 2 6 2" xfId="44367"/>
    <cellStyle name="Comma 16 2 4 2 6 3" xfId="44368"/>
    <cellStyle name="Comma 16 2 4 2 7" xfId="44369"/>
    <cellStyle name="Comma 16 2 4 2 7 2" xfId="44370"/>
    <cellStyle name="Comma 16 2 4 2 8" xfId="44371"/>
    <cellStyle name="Comma 16 2 4 2 9" xfId="44372"/>
    <cellStyle name="Comma 16 2 4 3" xfId="44373"/>
    <cellStyle name="Comma 16 2 4 3 2" xfId="44374"/>
    <cellStyle name="Comma 16 2 4 3 2 2" xfId="44375"/>
    <cellStyle name="Comma 16 2 4 3 2 3" xfId="44376"/>
    <cellStyle name="Comma 16 2 4 3 3" xfId="44377"/>
    <cellStyle name="Comma 16 2 4 3 3 2" xfId="44378"/>
    <cellStyle name="Comma 16 2 4 3 3 3" xfId="44379"/>
    <cellStyle name="Comma 16 2 4 3 4" xfId="44380"/>
    <cellStyle name="Comma 16 2 4 3 4 2" xfId="44381"/>
    <cellStyle name="Comma 16 2 4 3 5" xfId="44382"/>
    <cellStyle name="Comma 16 2 4 3 6" xfId="44383"/>
    <cellStyle name="Comma 16 2 4 4" xfId="44384"/>
    <cellStyle name="Comma 16 2 4 4 2" xfId="44385"/>
    <cellStyle name="Comma 16 2 4 4 2 2" xfId="44386"/>
    <cellStyle name="Comma 16 2 4 4 2 3" xfId="44387"/>
    <cellStyle name="Comma 16 2 4 4 3" xfId="44388"/>
    <cellStyle name="Comma 16 2 4 4 3 2" xfId="44389"/>
    <cellStyle name="Comma 16 2 4 4 3 3" xfId="44390"/>
    <cellStyle name="Comma 16 2 4 4 4" xfId="44391"/>
    <cellStyle name="Comma 16 2 4 4 4 2" xfId="44392"/>
    <cellStyle name="Comma 16 2 4 4 5" xfId="44393"/>
    <cellStyle name="Comma 16 2 4 4 6" xfId="44394"/>
    <cellStyle name="Comma 16 2 4 5" xfId="44395"/>
    <cellStyle name="Comma 16 2 4 5 2" xfId="44396"/>
    <cellStyle name="Comma 16 2 4 5 2 2" xfId="44397"/>
    <cellStyle name="Comma 16 2 4 5 2 3" xfId="44398"/>
    <cellStyle name="Comma 16 2 4 5 3" xfId="44399"/>
    <cellStyle name="Comma 16 2 4 5 3 2" xfId="44400"/>
    <cellStyle name="Comma 16 2 4 5 4" xfId="44401"/>
    <cellStyle name="Comma 16 2 4 5 5" xfId="44402"/>
    <cellStyle name="Comma 16 2 4 6" xfId="44403"/>
    <cellStyle name="Comma 16 2 4 6 2" xfId="44404"/>
    <cellStyle name="Comma 16 2 4 6 3" xfId="44405"/>
    <cellStyle name="Comma 16 2 4 7" xfId="44406"/>
    <cellStyle name="Comma 16 2 4 7 2" xfId="44407"/>
    <cellStyle name="Comma 16 2 4 7 3" xfId="44408"/>
    <cellStyle name="Comma 16 2 4 8" xfId="44409"/>
    <cellStyle name="Comma 16 2 4 8 2" xfId="44410"/>
    <cellStyle name="Comma 16 2 4 9" xfId="44411"/>
    <cellStyle name="Comma 16 2 5" xfId="44412"/>
    <cellStyle name="Comma 16 2 5 2" xfId="44413"/>
    <cellStyle name="Comma 16 2 5 2 2" xfId="44414"/>
    <cellStyle name="Comma 16 2 5 2 2 2" xfId="44415"/>
    <cellStyle name="Comma 16 2 5 2 2 3" xfId="44416"/>
    <cellStyle name="Comma 16 2 5 2 3" xfId="44417"/>
    <cellStyle name="Comma 16 2 5 2 3 2" xfId="44418"/>
    <cellStyle name="Comma 16 2 5 2 3 3" xfId="44419"/>
    <cellStyle name="Comma 16 2 5 2 4" xfId="44420"/>
    <cellStyle name="Comma 16 2 5 2 4 2" xfId="44421"/>
    <cellStyle name="Comma 16 2 5 2 5" xfId="44422"/>
    <cellStyle name="Comma 16 2 5 2 6" xfId="44423"/>
    <cellStyle name="Comma 16 2 5 3" xfId="44424"/>
    <cellStyle name="Comma 16 2 5 3 2" xfId="44425"/>
    <cellStyle name="Comma 16 2 5 3 2 2" xfId="44426"/>
    <cellStyle name="Comma 16 2 5 3 2 3" xfId="44427"/>
    <cellStyle name="Comma 16 2 5 3 3" xfId="44428"/>
    <cellStyle name="Comma 16 2 5 3 3 2" xfId="44429"/>
    <cellStyle name="Comma 16 2 5 3 3 3" xfId="44430"/>
    <cellStyle name="Comma 16 2 5 3 4" xfId="44431"/>
    <cellStyle name="Comma 16 2 5 3 4 2" xfId="44432"/>
    <cellStyle name="Comma 16 2 5 3 5" xfId="44433"/>
    <cellStyle name="Comma 16 2 5 3 6" xfId="44434"/>
    <cellStyle name="Comma 16 2 5 4" xfId="44435"/>
    <cellStyle name="Comma 16 2 5 4 2" xfId="44436"/>
    <cellStyle name="Comma 16 2 5 4 2 2" xfId="44437"/>
    <cellStyle name="Comma 16 2 5 4 2 3" xfId="44438"/>
    <cellStyle name="Comma 16 2 5 4 3" xfId="44439"/>
    <cellStyle name="Comma 16 2 5 4 3 2" xfId="44440"/>
    <cellStyle name="Comma 16 2 5 4 4" xfId="44441"/>
    <cellStyle name="Comma 16 2 5 4 5" xfId="44442"/>
    <cellStyle name="Comma 16 2 5 5" xfId="44443"/>
    <cellStyle name="Comma 16 2 5 5 2" xfId="44444"/>
    <cellStyle name="Comma 16 2 5 5 3" xfId="44445"/>
    <cellStyle name="Comma 16 2 5 6" xfId="44446"/>
    <cellStyle name="Comma 16 2 5 6 2" xfId="44447"/>
    <cellStyle name="Comma 16 2 5 6 3" xfId="44448"/>
    <cellStyle name="Comma 16 2 5 7" xfId="44449"/>
    <cellStyle name="Comma 16 2 5 7 2" xfId="44450"/>
    <cellStyle name="Comma 16 2 5 8" xfId="44451"/>
    <cellStyle name="Comma 16 2 5 9" xfId="44452"/>
    <cellStyle name="Comma 16 2 6" xfId="44453"/>
    <cellStyle name="Comma 16 2 6 2" xfId="44454"/>
    <cellStyle name="Comma 16 2 6 2 2" xfId="44455"/>
    <cellStyle name="Comma 16 2 6 2 2 2" xfId="44456"/>
    <cellStyle name="Comma 16 2 6 2 2 3" xfId="44457"/>
    <cellStyle name="Comma 16 2 6 2 3" xfId="44458"/>
    <cellStyle name="Comma 16 2 6 2 3 2" xfId="44459"/>
    <cellStyle name="Comma 16 2 6 2 3 3" xfId="44460"/>
    <cellStyle name="Comma 16 2 6 2 4" xfId="44461"/>
    <cellStyle name="Comma 16 2 6 2 4 2" xfId="44462"/>
    <cellStyle name="Comma 16 2 6 2 5" xfId="44463"/>
    <cellStyle name="Comma 16 2 6 2 6" xfId="44464"/>
    <cellStyle name="Comma 16 2 6 3" xfId="44465"/>
    <cellStyle name="Comma 16 2 6 3 2" xfId="44466"/>
    <cellStyle name="Comma 16 2 6 3 2 2" xfId="44467"/>
    <cellStyle name="Comma 16 2 6 3 2 3" xfId="44468"/>
    <cellStyle name="Comma 16 2 6 3 3" xfId="44469"/>
    <cellStyle name="Comma 16 2 6 3 3 2" xfId="44470"/>
    <cellStyle name="Comma 16 2 6 3 3 3" xfId="44471"/>
    <cellStyle name="Comma 16 2 6 3 4" xfId="44472"/>
    <cellStyle name="Comma 16 2 6 3 4 2" xfId="44473"/>
    <cellStyle name="Comma 16 2 6 3 5" xfId="44474"/>
    <cellStyle name="Comma 16 2 6 3 6" xfId="44475"/>
    <cellStyle name="Comma 16 2 6 4" xfId="44476"/>
    <cellStyle name="Comma 16 2 6 4 2" xfId="44477"/>
    <cellStyle name="Comma 16 2 6 4 2 2" xfId="44478"/>
    <cellStyle name="Comma 16 2 6 4 2 3" xfId="44479"/>
    <cellStyle name="Comma 16 2 6 4 3" xfId="44480"/>
    <cellStyle name="Comma 16 2 6 4 3 2" xfId="44481"/>
    <cellStyle name="Comma 16 2 6 4 4" xfId="44482"/>
    <cellStyle name="Comma 16 2 6 4 5" xfId="44483"/>
    <cellStyle name="Comma 16 2 6 5" xfId="44484"/>
    <cellStyle name="Comma 16 2 6 5 2" xfId="44485"/>
    <cellStyle name="Comma 16 2 6 5 3" xfId="44486"/>
    <cellStyle name="Comma 16 2 6 6" xfId="44487"/>
    <cellStyle name="Comma 16 2 6 6 2" xfId="44488"/>
    <cellStyle name="Comma 16 2 6 6 3" xfId="44489"/>
    <cellStyle name="Comma 16 2 6 7" xfId="44490"/>
    <cellStyle name="Comma 16 2 6 7 2" xfId="44491"/>
    <cellStyle name="Comma 16 2 6 8" xfId="44492"/>
    <cellStyle name="Comma 16 2 6 9" xfId="44493"/>
    <cellStyle name="Comma 16 2 7" xfId="44494"/>
    <cellStyle name="Comma 16 2 7 2" xfId="44495"/>
    <cellStyle name="Comma 16 2 7 2 2" xfId="44496"/>
    <cellStyle name="Comma 16 2 7 2 3" xfId="44497"/>
    <cellStyle name="Comma 16 2 7 3" xfId="44498"/>
    <cellStyle name="Comma 16 2 7 3 2" xfId="44499"/>
    <cellStyle name="Comma 16 2 7 3 3" xfId="44500"/>
    <cellStyle name="Comma 16 2 7 4" xfId="44501"/>
    <cellStyle name="Comma 16 2 7 4 2" xfId="44502"/>
    <cellStyle name="Comma 16 2 7 5" xfId="44503"/>
    <cellStyle name="Comma 16 2 7 6" xfId="44504"/>
    <cellStyle name="Comma 16 2 8" xfId="44505"/>
    <cellStyle name="Comma 16 2 8 2" xfId="44506"/>
    <cellStyle name="Comma 16 2 8 2 2" xfId="44507"/>
    <cellStyle name="Comma 16 2 8 2 3" xfId="44508"/>
    <cellStyle name="Comma 16 2 8 3" xfId="44509"/>
    <cellStyle name="Comma 16 2 8 3 2" xfId="44510"/>
    <cellStyle name="Comma 16 2 8 3 3" xfId="44511"/>
    <cellStyle name="Comma 16 2 8 4" xfId="44512"/>
    <cellStyle name="Comma 16 2 8 4 2" xfId="44513"/>
    <cellStyle name="Comma 16 2 8 5" xfId="44514"/>
    <cellStyle name="Comma 16 2 8 6" xfId="44515"/>
    <cellStyle name="Comma 16 2 9" xfId="44516"/>
    <cellStyle name="Comma 16 2 9 2" xfId="44517"/>
    <cellStyle name="Comma 16 2 9 2 2" xfId="44518"/>
    <cellStyle name="Comma 16 2 9 2 3" xfId="44519"/>
    <cellStyle name="Comma 16 2 9 3" xfId="44520"/>
    <cellStyle name="Comma 16 2 9 3 2" xfId="44521"/>
    <cellStyle name="Comma 16 2 9 4" xfId="44522"/>
    <cellStyle name="Comma 16 2 9 5" xfId="44523"/>
    <cellStyle name="Comma 16 3" xfId="4501"/>
    <cellStyle name="Comma 16 3 10" xfId="44524"/>
    <cellStyle name="Comma 16 3 10 2" xfId="44525"/>
    <cellStyle name="Comma 16 3 10 3" xfId="44526"/>
    <cellStyle name="Comma 16 3 11" xfId="44527"/>
    <cellStyle name="Comma 16 3 11 2" xfId="44528"/>
    <cellStyle name="Comma 16 3 12" xfId="44529"/>
    <cellStyle name="Comma 16 3 13" xfId="44530"/>
    <cellStyle name="Comma 16 3 2" xfId="44531"/>
    <cellStyle name="Comma 16 3 2 10" xfId="44532"/>
    <cellStyle name="Comma 16 3 2 10 2" xfId="44533"/>
    <cellStyle name="Comma 16 3 2 11" xfId="44534"/>
    <cellStyle name="Comma 16 3 2 12" xfId="44535"/>
    <cellStyle name="Comma 16 3 2 2" xfId="44536"/>
    <cellStyle name="Comma 16 3 2 2 10" xfId="44537"/>
    <cellStyle name="Comma 16 3 2 2 2" xfId="44538"/>
    <cellStyle name="Comma 16 3 2 2 2 2" xfId="44539"/>
    <cellStyle name="Comma 16 3 2 2 2 2 2" xfId="44540"/>
    <cellStyle name="Comma 16 3 2 2 2 2 2 2" xfId="44541"/>
    <cellStyle name="Comma 16 3 2 2 2 2 2 3" xfId="44542"/>
    <cellStyle name="Comma 16 3 2 2 2 2 3" xfId="44543"/>
    <cellStyle name="Comma 16 3 2 2 2 2 3 2" xfId="44544"/>
    <cellStyle name="Comma 16 3 2 2 2 2 3 3" xfId="44545"/>
    <cellStyle name="Comma 16 3 2 2 2 2 4" xfId="44546"/>
    <cellStyle name="Comma 16 3 2 2 2 2 4 2" xfId="44547"/>
    <cellStyle name="Comma 16 3 2 2 2 2 5" xfId="44548"/>
    <cellStyle name="Comma 16 3 2 2 2 2 6" xfId="44549"/>
    <cellStyle name="Comma 16 3 2 2 2 3" xfId="44550"/>
    <cellStyle name="Comma 16 3 2 2 2 3 2" xfId="44551"/>
    <cellStyle name="Comma 16 3 2 2 2 3 2 2" xfId="44552"/>
    <cellStyle name="Comma 16 3 2 2 2 3 2 3" xfId="44553"/>
    <cellStyle name="Comma 16 3 2 2 2 3 3" xfId="44554"/>
    <cellStyle name="Comma 16 3 2 2 2 3 3 2" xfId="44555"/>
    <cellStyle name="Comma 16 3 2 2 2 3 3 3" xfId="44556"/>
    <cellStyle name="Comma 16 3 2 2 2 3 4" xfId="44557"/>
    <cellStyle name="Comma 16 3 2 2 2 3 4 2" xfId="44558"/>
    <cellStyle name="Comma 16 3 2 2 2 3 5" xfId="44559"/>
    <cellStyle name="Comma 16 3 2 2 2 3 6" xfId="44560"/>
    <cellStyle name="Comma 16 3 2 2 2 4" xfId="44561"/>
    <cellStyle name="Comma 16 3 2 2 2 4 2" xfId="44562"/>
    <cellStyle name="Comma 16 3 2 2 2 4 2 2" xfId="44563"/>
    <cellStyle name="Comma 16 3 2 2 2 4 2 3" xfId="44564"/>
    <cellStyle name="Comma 16 3 2 2 2 4 3" xfId="44565"/>
    <cellStyle name="Comma 16 3 2 2 2 4 3 2" xfId="44566"/>
    <cellStyle name="Comma 16 3 2 2 2 4 4" xfId="44567"/>
    <cellStyle name="Comma 16 3 2 2 2 4 5" xfId="44568"/>
    <cellStyle name="Comma 16 3 2 2 2 5" xfId="44569"/>
    <cellStyle name="Comma 16 3 2 2 2 5 2" xfId="44570"/>
    <cellStyle name="Comma 16 3 2 2 2 5 3" xfId="44571"/>
    <cellStyle name="Comma 16 3 2 2 2 6" xfId="44572"/>
    <cellStyle name="Comma 16 3 2 2 2 6 2" xfId="44573"/>
    <cellStyle name="Comma 16 3 2 2 2 6 3" xfId="44574"/>
    <cellStyle name="Comma 16 3 2 2 2 7" xfId="44575"/>
    <cellStyle name="Comma 16 3 2 2 2 7 2" xfId="44576"/>
    <cellStyle name="Comma 16 3 2 2 2 8" xfId="44577"/>
    <cellStyle name="Comma 16 3 2 2 2 9" xfId="44578"/>
    <cellStyle name="Comma 16 3 2 2 3" xfId="44579"/>
    <cellStyle name="Comma 16 3 2 2 3 2" xfId="44580"/>
    <cellStyle name="Comma 16 3 2 2 3 2 2" xfId="44581"/>
    <cellStyle name="Comma 16 3 2 2 3 2 3" xfId="44582"/>
    <cellStyle name="Comma 16 3 2 2 3 3" xfId="44583"/>
    <cellStyle name="Comma 16 3 2 2 3 3 2" xfId="44584"/>
    <cellStyle name="Comma 16 3 2 2 3 3 3" xfId="44585"/>
    <cellStyle name="Comma 16 3 2 2 3 4" xfId="44586"/>
    <cellStyle name="Comma 16 3 2 2 3 4 2" xfId="44587"/>
    <cellStyle name="Comma 16 3 2 2 3 5" xfId="44588"/>
    <cellStyle name="Comma 16 3 2 2 3 6" xfId="44589"/>
    <cellStyle name="Comma 16 3 2 2 4" xfId="44590"/>
    <cellStyle name="Comma 16 3 2 2 4 2" xfId="44591"/>
    <cellStyle name="Comma 16 3 2 2 4 2 2" xfId="44592"/>
    <cellStyle name="Comma 16 3 2 2 4 2 3" xfId="44593"/>
    <cellStyle name="Comma 16 3 2 2 4 3" xfId="44594"/>
    <cellStyle name="Comma 16 3 2 2 4 3 2" xfId="44595"/>
    <cellStyle name="Comma 16 3 2 2 4 3 3" xfId="44596"/>
    <cellStyle name="Comma 16 3 2 2 4 4" xfId="44597"/>
    <cellStyle name="Comma 16 3 2 2 4 4 2" xfId="44598"/>
    <cellStyle name="Comma 16 3 2 2 4 5" xfId="44599"/>
    <cellStyle name="Comma 16 3 2 2 4 6" xfId="44600"/>
    <cellStyle name="Comma 16 3 2 2 5" xfId="44601"/>
    <cellStyle name="Comma 16 3 2 2 5 2" xfId="44602"/>
    <cellStyle name="Comma 16 3 2 2 5 2 2" xfId="44603"/>
    <cellStyle name="Comma 16 3 2 2 5 2 3" xfId="44604"/>
    <cellStyle name="Comma 16 3 2 2 5 3" xfId="44605"/>
    <cellStyle name="Comma 16 3 2 2 5 3 2" xfId="44606"/>
    <cellStyle name="Comma 16 3 2 2 5 4" xfId="44607"/>
    <cellStyle name="Comma 16 3 2 2 5 5" xfId="44608"/>
    <cellStyle name="Comma 16 3 2 2 6" xfId="44609"/>
    <cellStyle name="Comma 16 3 2 2 6 2" xfId="44610"/>
    <cellStyle name="Comma 16 3 2 2 6 3" xfId="44611"/>
    <cellStyle name="Comma 16 3 2 2 7" xfId="44612"/>
    <cellStyle name="Comma 16 3 2 2 7 2" xfId="44613"/>
    <cellStyle name="Comma 16 3 2 2 7 3" xfId="44614"/>
    <cellStyle name="Comma 16 3 2 2 8" xfId="44615"/>
    <cellStyle name="Comma 16 3 2 2 8 2" xfId="44616"/>
    <cellStyle name="Comma 16 3 2 2 9" xfId="44617"/>
    <cellStyle name="Comma 16 3 2 3" xfId="44618"/>
    <cellStyle name="Comma 16 3 2 3 2" xfId="44619"/>
    <cellStyle name="Comma 16 3 2 3 2 2" xfId="44620"/>
    <cellStyle name="Comma 16 3 2 3 2 2 2" xfId="44621"/>
    <cellStyle name="Comma 16 3 2 3 2 2 3" xfId="44622"/>
    <cellStyle name="Comma 16 3 2 3 2 3" xfId="44623"/>
    <cellStyle name="Comma 16 3 2 3 2 3 2" xfId="44624"/>
    <cellStyle name="Comma 16 3 2 3 2 3 3" xfId="44625"/>
    <cellStyle name="Comma 16 3 2 3 2 4" xfId="44626"/>
    <cellStyle name="Comma 16 3 2 3 2 4 2" xfId="44627"/>
    <cellStyle name="Comma 16 3 2 3 2 5" xfId="44628"/>
    <cellStyle name="Comma 16 3 2 3 2 6" xfId="44629"/>
    <cellStyle name="Comma 16 3 2 3 3" xfId="44630"/>
    <cellStyle name="Comma 16 3 2 3 3 2" xfId="44631"/>
    <cellStyle name="Comma 16 3 2 3 3 2 2" xfId="44632"/>
    <cellStyle name="Comma 16 3 2 3 3 2 3" xfId="44633"/>
    <cellStyle name="Comma 16 3 2 3 3 3" xfId="44634"/>
    <cellStyle name="Comma 16 3 2 3 3 3 2" xfId="44635"/>
    <cellStyle name="Comma 16 3 2 3 3 3 3" xfId="44636"/>
    <cellStyle name="Comma 16 3 2 3 3 4" xfId="44637"/>
    <cellStyle name="Comma 16 3 2 3 3 4 2" xfId="44638"/>
    <cellStyle name="Comma 16 3 2 3 3 5" xfId="44639"/>
    <cellStyle name="Comma 16 3 2 3 3 6" xfId="44640"/>
    <cellStyle name="Comma 16 3 2 3 4" xfId="44641"/>
    <cellStyle name="Comma 16 3 2 3 4 2" xfId="44642"/>
    <cellStyle name="Comma 16 3 2 3 4 2 2" xfId="44643"/>
    <cellStyle name="Comma 16 3 2 3 4 2 3" xfId="44644"/>
    <cellStyle name="Comma 16 3 2 3 4 3" xfId="44645"/>
    <cellStyle name="Comma 16 3 2 3 4 3 2" xfId="44646"/>
    <cellStyle name="Comma 16 3 2 3 4 4" xfId="44647"/>
    <cellStyle name="Comma 16 3 2 3 4 5" xfId="44648"/>
    <cellStyle name="Comma 16 3 2 3 5" xfId="44649"/>
    <cellStyle name="Comma 16 3 2 3 5 2" xfId="44650"/>
    <cellStyle name="Comma 16 3 2 3 5 3" xfId="44651"/>
    <cellStyle name="Comma 16 3 2 3 6" xfId="44652"/>
    <cellStyle name="Comma 16 3 2 3 6 2" xfId="44653"/>
    <cellStyle name="Comma 16 3 2 3 6 3" xfId="44654"/>
    <cellStyle name="Comma 16 3 2 3 7" xfId="44655"/>
    <cellStyle name="Comma 16 3 2 3 7 2" xfId="44656"/>
    <cellStyle name="Comma 16 3 2 3 8" xfId="44657"/>
    <cellStyle name="Comma 16 3 2 3 9" xfId="44658"/>
    <cellStyle name="Comma 16 3 2 4" xfId="44659"/>
    <cellStyle name="Comma 16 3 2 4 2" xfId="44660"/>
    <cellStyle name="Comma 16 3 2 4 2 2" xfId="44661"/>
    <cellStyle name="Comma 16 3 2 4 2 2 2" xfId="44662"/>
    <cellStyle name="Comma 16 3 2 4 2 2 3" xfId="44663"/>
    <cellStyle name="Comma 16 3 2 4 2 3" xfId="44664"/>
    <cellStyle name="Comma 16 3 2 4 2 3 2" xfId="44665"/>
    <cellStyle name="Comma 16 3 2 4 2 3 3" xfId="44666"/>
    <cellStyle name="Comma 16 3 2 4 2 4" xfId="44667"/>
    <cellStyle name="Comma 16 3 2 4 2 4 2" xfId="44668"/>
    <cellStyle name="Comma 16 3 2 4 2 5" xfId="44669"/>
    <cellStyle name="Comma 16 3 2 4 2 6" xfId="44670"/>
    <cellStyle name="Comma 16 3 2 4 3" xfId="44671"/>
    <cellStyle name="Comma 16 3 2 4 3 2" xfId="44672"/>
    <cellStyle name="Comma 16 3 2 4 3 2 2" xfId="44673"/>
    <cellStyle name="Comma 16 3 2 4 3 2 3" xfId="44674"/>
    <cellStyle name="Comma 16 3 2 4 3 3" xfId="44675"/>
    <cellStyle name="Comma 16 3 2 4 3 3 2" xfId="44676"/>
    <cellStyle name="Comma 16 3 2 4 3 3 3" xfId="44677"/>
    <cellStyle name="Comma 16 3 2 4 3 4" xfId="44678"/>
    <cellStyle name="Comma 16 3 2 4 3 4 2" xfId="44679"/>
    <cellStyle name="Comma 16 3 2 4 3 5" xfId="44680"/>
    <cellStyle name="Comma 16 3 2 4 3 6" xfId="44681"/>
    <cellStyle name="Comma 16 3 2 4 4" xfId="44682"/>
    <cellStyle name="Comma 16 3 2 4 4 2" xfId="44683"/>
    <cellStyle name="Comma 16 3 2 4 4 2 2" xfId="44684"/>
    <cellStyle name="Comma 16 3 2 4 4 2 3" xfId="44685"/>
    <cellStyle name="Comma 16 3 2 4 4 3" xfId="44686"/>
    <cellStyle name="Comma 16 3 2 4 4 3 2" xfId="44687"/>
    <cellStyle name="Comma 16 3 2 4 4 4" xfId="44688"/>
    <cellStyle name="Comma 16 3 2 4 4 5" xfId="44689"/>
    <cellStyle name="Comma 16 3 2 4 5" xfId="44690"/>
    <cellStyle name="Comma 16 3 2 4 5 2" xfId="44691"/>
    <cellStyle name="Comma 16 3 2 4 5 3" xfId="44692"/>
    <cellStyle name="Comma 16 3 2 4 6" xfId="44693"/>
    <cellStyle name="Comma 16 3 2 4 6 2" xfId="44694"/>
    <cellStyle name="Comma 16 3 2 4 6 3" xfId="44695"/>
    <cellStyle name="Comma 16 3 2 4 7" xfId="44696"/>
    <cellStyle name="Comma 16 3 2 4 7 2" xfId="44697"/>
    <cellStyle name="Comma 16 3 2 4 8" xfId="44698"/>
    <cellStyle name="Comma 16 3 2 4 9" xfId="44699"/>
    <cellStyle name="Comma 16 3 2 5" xfId="44700"/>
    <cellStyle name="Comma 16 3 2 5 2" xfId="44701"/>
    <cellStyle name="Comma 16 3 2 5 2 2" xfId="44702"/>
    <cellStyle name="Comma 16 3 2 5 2 3" xfId="44703"/>
    <cellStyle name="Comma 16 3 2 5 3" xfId="44704"/>
    <cellStyle name="Comma 16 3 2 5 3 2" xfId="44705"/>
    <cellStyle name="Comma 16 3 2 5 3 3" xfId="44706"/>
    <cellStyle name="Comma 16 3 2 5 4" xfId="44707"/>
    <cellStyle name="Comma 16 3 2 5 4 2" xfId="44708"/>
    <cellStyle name="Comma 16 3 2 5 5" xfId="44709"/>
    <cellStyle name="Comma 16 3 2 5 6" xfId="44710"/>
    <cellStyle name="Comma 16 3 2 6" xfId="44711"/>
    <cellStyle name="Comma 16 3 2 6 2" xfId="44712"/>
    <cellStyle name="Comma 16 3 2 6 2 2" xfId="44713"/>
    <cellStyle name="Comma 16 3 2 6 2 3" xfId="44714"/>
    <cellStyle name="Comma 16 3 2 6 3" xfId="44715"/>
    <cellStyle name="Comma 16 3 2 6 3 2" xfId="44716"/>
    <cellStyle name="Comma 16 3 2 6 3 3" xfId="44717"/>
    <cellStyle name="Comma 16 3 2 6 4" xfId="44718"/>
    <cellStyle name="Comma 16 3 2 6 4 2" xfId="44719"/>
    <cellStyle name="Comma 16 3 2 6 5" xfId="44720"/>
    <cellStyle name="Comma 16 3 2 6 6" xfId="44721"/>
    <cellStyle name="Comma 16 3 2 7" xfId="44722"/>
    <cellStyle name="Comma 16 3 2 7 2" xfId="44723"/>
    <cellStyle name="Comma 16 3 2 7 2 2" xfId="44724"/>
    <cellStyle name="Comma 16 3 2 7 2 3" xfId="44725"/>
    <cellStyle name="Comma 16 3 2 7 3" xfId="44726"/>
    <cellStyle name="Comma 16 3 2 7 3 2" xfId="44727"/>
    <cellStyle name="Comma 16 3 2 7 4" xfId="44728"/>
    <cellStyle name="Comma 16 3 2 7 5" xfId="44729"/>
    <cellStyle name="Comma 16 3 2 8" xfId="44730"/>
    <cellStyle name="Comma 16 3 2 8 2" xfId="44731"/>
    <cellStyle name="Comma 16 3 2 8 3" xfId="44732"/>
    <cellStyle name="Comma 16 3 2 9" xfId="44733"/>
    <cellStyle name="Comma 16 3 2 9 2" xfId="44734"/>
    <cellStyle name="Comma 16 3 2 9 3" xfId="44735"/>
    <cellStyle name="Comma 16 3 3" xfId="44736"/>
    <cellStyle name="Comma 16 3 3 10" xfId="44737"/>
    <cellStyle name="Comma 16 3 3 2" xfId="44738"/>
    <cellStyle name="Comma 16 3 3 2 2" xfId="44739"/>
    <cellStyle name="Comma 16 3 3 2 2 2" xfId="44740"/>
    <cellStyle name="Comma 16 3 3 2 2 2 2" xfId="44741"/>
    <cellStyle name="Comma 16 3 3 2 2 2 3" xfId="44742"/>
    <cellStyle name="Comma 16 3 3 2 2 3" xfId="44743"/>
    <cellStyle name="Comma 16 3 3 2 2 3 2" xfId="44744"/>
    <cellStyle name="Comma 16 3 3 2 2 3 3" xfId="44745"/>
    <cellStyle name="Comma 16 3 3 2 2 4" xfId="44746"/>
    <cellStyle name="Comma 16 3 3 2 2 4 2" xfId="44747"/>
    <cellStyle name="Comma 16 3 3 2 2 5" xfId="44748"/>
    <cellStyle name="Comma 16 3 3 2 2 6" xfId="44749"/>
    <cellStyle name="Comma 16 3 3 2 3" xfId="44750"/>
    <cellStyle name="Comma 16 3 3 2 3 2" xfId="44751"/>
    <cellStyle name="Comma 16 3 3 2 3 2 2" xfId="44752"/>
    <cellStyle name="Comma 16 3 3 2 3 2 3" xfId="44753"/>
    <cellStyle name="Comma 16 3 3 2 3 3" xfId="44754"/>
    <cellStyle name="Comma 16 3 3 2 3 3 2" xfId="44755"/>
    <cellStyle name="Comma 16 3 3 2 3 3 3" xfId="44756"/>
    <cellStyle name="Comma 16 3 3 2 3 4" xfId="44757"/>
    <cellStyle name="Comma 16 3 3 2 3 4 2" xfId="44758"/>
    <cellStyle name="Comma 16 3 3 2 3 5" xfId="44759"/>
    <cellStyle name="Comma 16 3 3 2 3 6" xfId="44760"/>
    <cellStyle name="Comma 16 3 3 2 4" xfId="44761"/>
    <cellStyle name="Comma 16 3 3 2 4 2" xfId="44762"/>
    <cellStyle name="Comma 16 3 3 2 4 2 2" xfId="44763"/>
    <cellStyle name="Comma 16 3 3 2 4 2 3" xfId="44764"/>
    <cellStyle name="Comma 16 3 3 2 4 3" xfId="44765"/>
    <cellStyle name="Comma 16 3 3 2 4 3 2" xfId="44766"/>
    <cellStyle name="Comma 16 3 3 2 4 4" xfId="44767"/>
    <cellStyle name="Comma 16 3 3 2 4 5" xfId="44768"/>
    <cellStyle name="Comma 16 3 3 2 5" xfId="44769"/>
    <cellStyle name="Comma 16 3 3 2 5 2" xfId="44770"/>
    <cellStyle name="Comma 16 3 3 2 5 3" xfId="44771"/>
    <cellStyle name="Comma 16 3 3 2 6" xfId="44772"/>
    <cellStyle name="Comma 16 3 3 2 6 2" xfId="44773"/>
    <cellStyle name="Comma 16 3 3 2 6 3" xfId="44774"/>
    <cellStyle name="Comma 16 3 3 2 7" xfId="44775"/>
    <cellStyle name="Comma 16 3 3 2 7 2" xfId="44776"/>
    <cellStyle name="Comma 16 3 3 2 8" xfId="44777"/>
    <cellStyle name="Comma 16 3 3 2 9" xfId="44778"/>
    <cellStyle name="Comma 16 3 3 3" xfId="44779"/>
    <cellStyle name="Comma 16 3 3 3 2" xfId="44780"/>
    <cellStyle name="Comma 16 3 3 3 2 2" xfId="44781"/>
    <cellStyle name="Comma 16 3 3 3 2 3" xfId="44782"/>
    <cellStyle name="Comma 16 3 3 3 3" xfId="44783"/>
    <cellStyle name="Comma 16 3 3 3 3 2" xfId="44784"/>
    <cellStyle name="Comma 16 3 3 3 3 3" xfId="44785"/>
    <cellStyle name="Comma 16 3 3 3 4" xfId="44786"/>
    <cellStyle name="Comma 16 3 3 3 4 2" xfId="44787"/>
    <cellStyle name="Comma 16 3 3 3 5" xfId="44788"/>
    <cellStyle name="Comma 16 3 3 3 6" xfId="44789"/>
    <cellStyle name="Comma 16 3 3 4" xfId="44790"/>
    <cellStyle name="Comma 16 3 3 4 2" xfId="44791"/>
    <cellStyle name="Comma 16 3 3 4 2 2" xfId="44792"/>
    <cellStyle name="Comma 16 3 3 4 2 3" xfId="44793"/>
    <cellStyle name="Comma 16 3 3 4 3" xfId="44794"/>
    <cellStyle name="Comma 16 3 3 4 3 2" xfId="44795"/>
    <cellStyle name="Comma 16 3 3 4 3 3" xfId="44796"/>
    <cellStyle name="Comma 16 3 3 4 4" xfId="44797"/>
    <cellStyle name="Comma 16 3 3 4 4 2" xfId="44798"/>
    <cellStyle name="Comma 16 3 3 4 5" xfId="44799"/>
    <cellStyle name="Comma 16 3 3 4 6" xfId="44800"/>
    <cellStyle name="Comma 16 3 3 5" xfId="44801"/>
    <cellStyle name="Comma 16 3 3 5 2" xfId="44802"/>
    <cellStyle name="Comma 16 3 3 5 2 2" xfId="44803"/>
    <cellStyle name="Comma 16 3 3 5 2 3" xfId="44804"/>
    <cellStyle name="Comma 16 3 3 5 3" xfId="44805"/>
    <cellStyle name="Comma 16 3 3 5 3 2" xfId="44806"/>
    <cellStyle name="Comma 16 3 3 5 4" xfId="44807"/>
    <cellStyle name="Comma 16 3 3 5 5" xfId="44808"/>
    <cellStyle name="Comma 16 3 3 6" xfId="44809"/>
    <cellStyle name="Comma 16 3 3 6 2" xfId="44810"/>
    <cellStyle name="Comma 16 3 3 6 3" xfId="44811"/>
    <cellStyle name="Comma 16 3 3 7" xfId="44812"/>
    <cellStyle name="Comma 16 3 3 7 2" xfId="44813"/>
    <cellStyle name="Comma 16 3 3 7 3" xfId="44814"/>
    <cellStyle name="Comma 16 3 3 8" xfId="44815"/>
    <cellStyle name="Comma 16 3 3 8 2" xfId="44816"/>
    <cellStyle name="Comma 16 3 3 9" xfId="44817"/>
    <cellStyle name="Comma 16 3 4" xfId="44818"/>
    <cellStyle name="Comma 16 3 4 2" xfId="44819"/>
    <cellStyle name="Comma 16 3 4 2 2" xfId="44820"/>
    <cellStyle name="Comma 16 3 4 2 2 2" xfId="44821"/>
    <cellStyle name="Comma 16 3 4 2 2 3" xfId="44822"/>
    <cellStyle name="Comma 16 3 4 2 3" xfId="44823"/>
    <cellStyle name="Comma 16 3 4 2 3 2" xfId="44824"/>
    <cellStyle name="Comma 16 3 4 2 3 3" xfId="44825"/>
    <cellStyle name="Comma 16 3 4 2 4" xfId="44826"/>
    <cellStyle name="Comma 16 3 4 2 4 2" xfId="44827"/>
    <cellStyle name="Comma 16 3 4 2 5" xfId="44828"/>
    <cellStyle name="Comma 16 3 4 2 6" xfId="44829"/>
    <cellStyle name="Comma 16 3 4 3" xfId="44830"/>
    <cellStyle name="Comma 16 3 4 3 2" xfId="44831"/>
    <cellStyle name="Comma 16 3 4 3 2 2" xfId="44832"/>
    <cellStyle name="Comma 16 3 4 3 2 3" xfId="44833"/>
    <cellStyle name="Comma 16 3 4 3 3" xfId="44834"/>
    <cellStyle name="Comma 16 3 4 3 3 2" xfId="44835"/>
    <cellStyle name="Comma 16 3 4 3 3 3" xfId="44836"/>
    <cellStyle name="Comma 16 3 4 3 4" xfId="44837"/>
    <cellStyle name="Comma 16 3 4 3 4 2" xfId="44838"/>
    <cellStyle name="Comma 16 3 4 3 5" xfId="44839"/>
    <cellStyle name="Comma 16 3 4 3 6" xfId="44840"/>
    <cellStyle name="Comma 16 3 4 4" xfId="44841"/>
    <cellStyle name="Comma 16 3 4 4 2" xfId="44842"/>
    <cellStyle name="Comma 16 3 4 4 2 2" xfId="44843"/>
    <cellStyle name="Comma 16 3 4 4 2 3" xfId="44844"/>
    <cellStyle name="Comma 16 3 4 4 3" xfId="44845"/>
    <cellStyle name="Comma 16 3 4 4 3 2" xfId="44846"/>
    <cellStyle name="Comma 16 3 4 4 4" xfId="44847"/>
    <cellStyle name="Comma 16 3 4 4 5" xfId="44848"/>
    <cellStyle name="Comma 16 3 4 5" xfId="44849"/>
    <cellStyle name="Comma 16 3 4 5 2" xfId="44850"/>
    <cellStyle name="Comma 16 3 4 5 3" xfId="44851"/>
    <cellStyle name="Comma 16 3 4 6" xfId="44852"/>
    <cellStyle name="Comma 16 3 4 6 2" xfId="44853"/>
    <cellStyle name="Comma 16 3 4 6 3" xfId="44854"/>
    <cellStyle name="Comma 16 3 4 7" xfId="44855"/>
    <cellStyle name="Comma 16 3 4 7 2" xfId="44856"/>
    <cellStyle name="Comma 16 3 4 8" xfId="44857"/>
    <cellStyle name="Comma 16 3 4 9" xfId="44858"/>
    <cellStyle name="Comma 16 3 5" xfId="44859"/>
    <cellStyle name="Comma 16 3 5 2" xfId="44860"/>
    <cellStyle name="Comma 16 3 5 2 2" xfId="44861"/>
    <cellStyle name="Comma 16 3 5 2 2 2" xfId="44862"/>
    <cellStyle name="Comma 16 3 5 2 2 3" xfId="44863"/>
    <cellStyle name="Comma 16 3 5 2 3" xfId="44864"/>
    <cellStyle name="Comma 16 3 5 2 3 2" xfId="44865"/>
    <cellStyle name="Comma 16 3 5 2 3 3" xfId="44866"/>
    <cellStyle name="Comma 16 3 5 2 4" xfId="44867"/>
    <cellStyle name="Comma 16 3 5 2 4 2" xfId="44868"/>
    <cellStyle name="Comma 16 3 5 2 5" xfId="44869"/>
    <cellStyle name="Comma 16 3 5 2 6" xfId="44870"/>
    <cellStyle name="Comma 16 3 5 3" xfId="44871"/>
    <cellStyle name="Comma 16 3 5 3 2" xfId="44872"/>
    <cellStyle name="Comma 16 3 5 3 2 2" xfId="44873"/>
    <cellStyle name="Comma 16 3 5 3 2 3" xfId="44874"/>
    <cellStyle name="Comma 16 3 5 3 3" xfId="44875"/>
    <cellStyle name="Comma 16 3 5 3 3 2" xfId="44876"/>
    <cellStyle name="Comma 16 3 5 3 3 3" xfId="44877"/>
    <cellStyle name="Comma 16 3 5 3 4" xfId="44878"/>
    <cellStyle name="Comma 16 3 5 3 4 2" xfId="44879"/>
    <cellStyle name="Comma 16 3 5 3 5" xfId="44880"/>
    <cellStyle name="Comma 16 3 5 3 6" xfId="44881"/>
    <cellStyle name="Comma 16 3 5 4" xfId="44882"/>
    <cellStyle name="Comma 16 3 5 4 2" xfId="44883"/>
    <cellStyle name="Comma 16 3 5 4 2 2" xfId="44884"/>
    <cellStyle name="Comma 16 3 5 4 2 3" xfId="44885"/>
    <cellStyle name="Comma 16 3 5 4 3" xfId="44886"/>
    <cellStyle name="Comma 16 3 5 4 3 2" xfId="44887"/>
    <cellStyle name="Comma 16 3 5 4 4" xfId="44888"/>
    <cellStyle name="Comma 16 3 5 4 5" xfId="44889"/>
    <cellStyle name="Comma 16 3 5 5" xfId="44890"/>
    <cellStyle name="Comma 16 3 5 5 2" xfId="44891"/>
    <cellStyle name="Comma 16 3 5 5 3" xfId="44892"/>
    <cellStyle name="Comma 16 3 5 6" xfId="44893"/>
    <cellStyle name="Comma 16 3 5 6 2" xfId="44894"/>
    <cellStyle name="Comma 16 3 5 6 3" xfId="44895"/>
    <cellStyle name="Comma 16 3 5 7" xfId="44896"/>
    <cellStyle name="Comma 16 3 5 7 2" xfId="44897"/>
    <cellStyle name="Comma 16 3 5 8" xfId="44898"/>
    <cellStyle name="Comma 16 3 5 9" xfId="44899"/>
    <cellStyle name="Comma 16 3 6" xfId="44900"/>
    <cellStyle name="Comma 16 3 6 2" xfId="44901"/>
    <cellStyle name="Comma 16 3 6 2 2" xfId="44902"/>
    <cellStyle name="Comma 16 3 6 2 3" xfId="44903"/>
    <cellStyle name="Comma 16 3 6 3" xfId="44904"/>
    <cellStyle name="Comma 16 3 6 3 2" xfId="44905"/>
    <cellStyle name="Comma 16 3 6 3 3" xfId="44906"/>
    <cellStyle name="Comma 16 3 6 4" xfId="44907"/>
    <cellStyle name="Comma 16 3 6 4 2" xfId="44908"/>
    <cellStyle name="Comma 16 3 6 5" xfId="44909"/>
    <cellStyle name="Comma 16 3 6 6" xfId="44910"/>
    <cellStyle name="Comma 16 3 7" xfId="44911"/>
    <cellStyle name="Comma 16 3 7 2" xfId="44912"/>
    <cellStyle name="Comma 16 3 7 2 2" xfId="44913"/>
    <cellStyle name="Comma 16 3 7 2 3" xfId="44914"/>
    <cellStyle name="Comma 16 3 7 3" xfId="44915"/>
    <cellStyle name="Comma 16 3 7 3 2" xfId="44916"/>
    <cellStyle name="Comma 16 3 7 3 3" xfId="44917"/>
    <cellStyle name="Comma 16 3 7 4" xfId="44918"/>
    <cellStyle name="Comma 16 3 7 4 2" xfId="44919"/>
    <cellStyle name="Comma 16 3 7 5" xfId="44920"/>
    <cellStyle name="Comma 16 3 7 6" xfId="44921"/>
    <cellStyle name="Comma 16 3 8" xfId="44922"/>
    <cellStyle name="Comma 16 3 8 2" xfId="44923"/>
    <cellStyle name="Comma 16 3 8 2 2" xfId="44924"/>
    <cellStyle name="Comma 16 3 8 2 3" xfId="44925"/>
    <cellStyle name="Comma 16 3 8 3" xfId="44926"/>
    <cellStyle name="Comma 16 3 8 3 2" xfId="44927"/>
    <cellStyle name="Comma 16 3 8 4" xfId="44928"/>
    <cellStyle name="Comma 16 3 8 5" xfId="44929"/>
    <cellStyle name="Comma 16 3 9" xfId="44930"/>
    <cellStyle name="Comma 16 3 9 2" xfId="44931"/>
    <cellStyle name="Comma 16 3 9 3" xfId="44932"/>
    <cellStyle name="Comma 16 4" xfId="4502"/>
    <cellStyle name="Comma 16 4 10" xfId="44933"/>
    <cellStyle name="Comma 16 4 10 2" xfId="44934"/>
    <cellStyle name="Comma 16 4 11" xfId="44935"/>
    <cellStyle name="Comma 16 4 12" xfId="44936"/>
    <cellStyle name="Comma 16 4 2" xfId="44937"/>
    <cellStyle name="Comma 16 4 2 10" xfId="44938"/>
    <cellStyle name="Comma 16 4 2 2" xfId="44939"/>
    <cellStyle name="Comma 16 4 2 2 2" xfId="44940"/>
    <cellStyle name="Comma 16 4 2 2 2 2" xfId="44941"/>
    <cellStyle name="Comma 16 4 2 2 2 2 2" xfId="44942"/>
    <cellStyle name="Comma 16 4 2 2 2 2 3" xfId="44943"/>
    <cellStyle name="Comma 16 4 2 2 2 3" xfId="44944"/>
    <cellStyle name="Comma 16 4 2 2 2 3 2" xfId="44945"/>
    <cellStyle name="Comma 16 4 2 2 2 3 3" xfId="44946"/>
    <cellStyle name="Comma 16 4 2 2 2 4" xfId="44947"/>
    <cellStyle name="Comma 16 4 2 2 2 4 2" xfId="44948"/>
    <cellStyle name="Comma 16 4 2 2 2 5" xfId="44949"/>
    <cellStyle name="Comma 16 4 2 2 2 6" xfId="44950"/>
    <cellStyle name="Comma 16 4 2 2 3" xfId="44951"/>
    <cellStyle name="Comma 16 4 2 2 3 2" xfId="44952"/>
    <cellStyle name="Comma 16 4 2 2 3 2 2" xfId="44953"/>
    <cellStyle name="Comma 16 4 2 2 3 2 3" xfId="44954"/>
    <cellStyle name="Comma 16 4 2 2 3 3" xfId="44955"/>
    <cellStyle name="Comma 16 4 2 2 3 3 2" xfId="44956"/>
    <cellStyle name="Comma 16 4 2 2 3 3 3" xfId="44957"/>
    <cellStyle name="Comma 16 4 2 2 3 4" xfId="44958"/>
    <cellStyle name="Comma 16 4 2 2 3 4 2" xfId="44959"/>
    <cellStyle name="Comma 16 4 2 2 3 5" xfId="44960"/>
    <cellStyle name="Comma 16 4 2 2 3 6" xfId="44961"/>
    <cellStyle name="Comma 16 4 2 2 4" xfId="44962"/>
    <cellStyle name="Comma 16 4 2 2 4 2" xfId="44963"/>
    <cellStyle name="Comma 16 4 2 2 4 2 2" xfId="44964"/>
    <cellStyle name="Comma 16 4 2 2 4 2 3" xfId="44965"/>
    <cellStyle name="Comma 16 4 2 2 4 3" xfId="44966"/>
    <cellStyle name="Comma 16 4 2 2 4 3 2" xfId="44967"/>
    <cellStyle name="Comma 16 4 2 2 4 4" xfId="44968"/>
    <cellStyle name="Comma 16 4 2 2 4 5" xfId="44969"/>
    <cellStyle name="Comma 16 4 2 2 5" xfId="44970"/>
    <cellStyle name="Comma 16 4 2 2 5 2" xfId="44971"/>
    <cellStyle name="Comma 16 4 2 2 5 3" xfId="44972"/>
    <cellStyle name="Comma 16 4 2 2 6" xfId="44973"/>
    <cellStyle name="Comma 16 4 2 2 6 2" xfId="44974"/>
    <cellStyle name="Comma 16 4 2 2 6 3" xfId="44975"/>
    <cellStyle name="Comma 16 4 2 2 7" xfId="44976"/>
    <cellStyle name="Comma 16 4 2 2 7 2" xfId="44977"/>
    <cellStyle name="Comma 16 4 2 2 8" xfId="44978"/>
    <cellStyle name="Comma 16 4 2 2 9" xfId="44979"/>
    <cellStyle name="Comma 16 4 2 3" xfId="44980"/>
    <cellStyle name="Comma 16 4 2 3 2" xfId="44981"/>
    <cellStyle name="Comma 16 4 2 3 2 2" xfId="44982"/>
    <cellStyle name="Comma 16 4 2 3 2 3" xfId="44983"/>
    <cellStyle name="Comma 16 4 2 3 3" xfId="44984"/>
    <cellStyle name="Comma 16 4 2 3 3 2" xfId="44985"/>
    <cellStyle name="Comma 16 4 2 3 3 3" xfId="44986"/>
    <cellStyle name="Comma 16 4 2 3 4" xfId="44987"/>
    <cellStyle name="Comma 16 4 2 3 4 2" xfId="44988"/>
    <cellStyle name="Comma 16 4 2 3 5" xfId="44989"/>
    <cellStyle name="Comma 16 4 2 3 6" xfId="44990"/>
    <cellStyle name="Comma 16 4 2 4" xfId="44991"/>
    <cellStyle name="Comma 16 4 2 4 2" xfId="44992"/>
    <cellStyle name="Comma 16 4 2 4 2 2" xfId="44993"/>
    <cellStyle name="Comma 16 4 2 4 2 3" xfId="44994"/>
    <cellStyle name="Comma 16 4 2 4 3" xfId="44995"/>
    <cellStyle name="Comma 16 4 2 4 3 2" xfId="44996"/>
    <cellStyle name="Comma 16 4 2 4 3 3" xfId="44997"/>
    <cellStyle name="Comma 16 4 2 4 4" xfId="44998"/>
    <cellStyle name="Comma 16 4 2 4 4 2" xfId="44999"/>
    <cellStyle name="Comma 16 4 2 4 5" xfId="45000"/>
    <cellStyle name="Comma 16 4 2 4 6" xfId="45001"/>
    <cellStyle name="Comma 16 4 2 5" xfId="45002"/>
    <cellStyle name="Comma 16 4 2 5 2" xfId="45003"/>
    <cellStyle name="Comma 16 4 2 5 2 2" xfId="45004"/>
    <cellStyle name="Comma 16 4 2 5 2 3" xfId="45005"/>
    <cellStyle name="Comma 16 4 2 5 3" xfId="45006"/>
    <cellStyle name="Comma 16 4 2 5 3 2" xfId="45007"/>
    <cellStyle name="Comma 16 4 2 5 4" xfId="45008"/>
    <cellStyle name="Comma 16 4 2 5 5" xfId="45009"/>
    <cellStyle name="Comma 16 4 2 6" xfId="45010"/>
    <cellStyle name="Comma 16 4 2 6 2" xfId="45011"/>
    <cellStyle name="Comma 16 4 2 6 3" xfId="45012"/>
    <cellStyle name="Comma 16 4 2 7" xfId="45013"/>
    <cellStyle name="Comma 16 4 2 7 2" xfId="45014"/>
    <cellStyle name="Comma 16 4 2 7 3" xfId="45015"/>
    <cellStyle name="Comma 16 4 2 8" xfId="45016"/>
    <cellStyle name="Comma 16 4 2 8 2" xfId="45017"/>
    <cellStyle name="Comma 16 4 2 9" xfId="45018"/>
    <cellStyle name="Comma 16 4 3" xfId="45019"/>
    <cellStyle name="Comma 16 4 3 2" xfId="45020"/>
    <cellStyle name="Comma 16 4 3 2 2" xfId="45021"/>
    <cellStyle name="Comma 16 4 3 2 2 2" xfId="45022"/>
    <cellStyle name="Comma 16 4 3 2 2 3" xfId="45023"/>
    <cellStyle name="Comma 16 4 3 2 3" xfId="45024"/>
    <cellStyle name="Comma 16 4 3 2 3 2" xfId="45025"/>
    <cellStyle name="Comma 16 4 3 2 3 3" xfId="45026"/>
    <cellStyle name="Comma 16 4 3 2 4" xfId="45027"/>
    <cellStyle name="Comma 16 4 3 2 4 2" xfId="45028"/>
    <cellStyle name="Comma 16 4 3 2 5" xfId="45029"/>
    <cellStyle name="Comma 16 4 3 2 6" xfId="45030"/>
    <cellStyle name="Comma 16 4 3 3" xfId="45031"/>
    <cellStyle name="Comma 16 4 3 3 2" xfId="45032"/>
    <cellStyle name="Comma 16 4 3 3 2 2" xfId="45033"/>
    <cellStyle name="Comma 16 4 3 3 2 3" xfId="45034"/>
    <cellStyle name="Comma 16 4 3 3 3" xfId="45035"/>
    <cellStyle name="Comma 16 4 3 3 3 2" xfId="45036"/>
    <cellStyle name="Comma 16 4 3 3 3 3" xfId="45037"/>
    <cellStyle name="Comma 16 4 3 3 4" xfId="45038"/>
    <cellStyle name="Comma 16 4 3 3 4 2" xfId="45039"/>
    <cellStyle name="Comma 16 4 3 3 5" xfId="45040"/>
    <cellStyle name="Comma 16 4 3 3 6" xfId="45041"/>
    <cellStyle name="Comma 16 4 3 4" xfId="45042"/>
    <cellStyle name="Comma 16 4 3 4 2" xfId="45043"/>
    <cellStyle name="Comma 16 4 3 4 2 2" xfId="45044"/>
    <cellStyle name="Comma 16 4 3 4 2 3" xfId="45045"/>
    <cellStyle name="Comma 16 4 3 4 3" xfId="45046"/>
    <cellStyle name="Comma 16 4 3 4 3 2" xfId="45047"/>
    <cellStyle name="Comma 16 4 3 4 4" xfId="45048"/>
    <cellStyle name="Comma 16 4 3 4 5" xfId="45049"/>
    <cellStyle name="Comma 16 4 3 5" xfId="45050"/>
    <cellStyle name="Comma 16 4 3 5 2" xfId="45051"/>
    <cellStyle name="Comma 16 4 3 5 3" xfId="45052"/>
    <cellStyle name="Comma 16 4 3 6" xfId="45053"/>
    <cellStyle name="Comma 16 4 3 6 2" xfId="45054"/>
    <cellStyle name="Comma 16 4 3 6 3" xfId="45055"/>
    <cellStyle name="Comma 16 4 3 7" xfId="45056"/>
    <cellStyle name="Comma 16 4 3 7 2" xfId="45057"/>
    <cellStyle name="Comma 16 4 3 8" xfId="45058"/>
    <cellStyle name="Comma 16 4 3 9" xfId="45059"/>
    <cellStyle name="Comma 16 4 4" xfId="45060"/>
    <cellStyle name="Comma 16 4 4 2" xfId="45061"/>
    <cellStyle name="Comma 16 4 4 2 2" xfId="45062"/>
    <cellStyle name="Comma 16 4 4 2 2 2" xfId="45063"/>
    <cellStyle name="Comma 16 4 4 2 2 3" xfId="45064"/>
    <cellStyle name="Comma 16 4 4 2 3" xfId="45065"/>
    <cellStyle name="Comma 16 4 4 2 3 2" xfId="45066"/>
    <cellStyle name="Comma 16 4 4 2 3 3" xfId="45067"/>
    <cellStyle name="Comma 16 4 4 2 4" xfId="45068"/>
    <cellStyle name="Comma 16 4 4 2 4 2" xfId="45069"/>
    <cellStyle name="Comma 16 4 4 2 5" xfId="45070"/>
    <cellStyle name="Comma 16 4 4 2 6" xfId="45071"/>
    <cellStyle name="Comma 16 4 4 3" xfId="45072"/>
    <cellStyle name="Comma 16 4 4 3 2" xfId="45073"/>
    <cellStyle name="Comma 16 4 4 3 2 2" xfId="45074"/>
    <cellStyle name="Comma 16 4 4 3 2 3" xfId="45075"/>
    <cellStyle name="Comma 16 4 4 3 3" xfId="45076"/>
    <cellStyle name="Comma 16 4 4 3 3 2" xfId="45077"/>
    <cellStyle name="Comma 16 4 4 3 3 3" xfId="45078"/>
    <cellStyle name="Comma 16 4 4 3 4" xfId="45079"/>
    <cellStyle name="Comma 16 4 4 3 4 2" xfId="45080"/>
    <cellStyle name="Comma 16 4 4 3 5" xfId="45081"/>
    <cellStyle name="Comma 16 4 4 3 6" xfId="45082"/>
    <cellStyle name="Comma 16 4 4 4" xfId="45083"/>
    <cellStyle name="Comma 16 4 4 4 2" xfId="45084"/>
    <cellStyle name="Comma 16 4 4 4 2 2" xfId="45085"/>
    <cellStyle name="Comma 16 4 4 4 2 3" xfId="45086"/>
    <cellStyle name="Comma 16 4 4 4 3" xfId="45087"/>
    <cellStyle name="Comma 16 4 4 4 3 2" xfId="45088"/>
    <cellStyle name="Comma 16 4 4 4 4" xfId="45089"/>
    <cellStyle name="Comma 16 4 4 4 5" xfId="45090"/>
    <cellStyle name="Comma 16 4 4 5" xfId="45091"/>
    <cellStyle name="Comma 16 4 4 5 2" xfId="45092"/>
    <cellStyle name="Comma 16 4 4 5 3" xfId="45093"/>
    <cellStyle name="Comma 16 4 4 6" xfId="45094"/>
    <cellStyle name="Comma 16 4 4 6 2" xfId="45095"/>
    <cellStyle name="Comma 16 4 4 6 3" xfId="45096"/>
    <cellStyle name="Comma 16 4 4 7" xfId="45097"/>
    <cellStyle name="Comma 16 4 4 7 2" xfId="45098"/>
    <cellStyle name="Comma 16 4 4 8" xfId="45099"/>
    <cellStyle name="Comma 16 4 4 9" xfId="45100"/>
    <cellStyle name="Comma 16 4 5" xfId="45101"/>
    <cellStyle name="Comma 16 4 5 2" xfId="45102"/>
    <cellStyle name="Comma 16 4 5 2 2" xfId="45103"/>
    <cellStyle name="Comma 16 4 5 2 3" xfId="45104"/>
    <cellStyle name="Comma 16 4 5 3" xfId="45105"/>
    <cellStyle name="Comma 16 4 5 3 2" xfId="45106"/>
    <cellStyle name="Comma 16 4 5 3 3" xfId="45107"/>
    <cellStyle name="Comma 16 4 5 4" xfId="45108"/>
    <cellStyle name="Comma 16 4 5 4 2" xfId="45109"/>
    <cellStyle name="Comma 16 4 5 5" xfId="45110"/>
    <cellStyle name="Comma 16 4 5 6" xfId="45111"/>
    <cellStyle name="Comma 16 4 6" xfId="45112"/>
    <cellStyle name="Comma 16 4 6 2" xfId="45113"/>
    <cellStyle name="Comma 16 4 6 2 2" xfId="45114"/>
    <cellStyle name="Comma 16 4 6 2 3" xfId="45115"/>
    <cellStyle name="Comma 16 4 6 3" xfId="45116"/>
    <cellStyle name="Comma 16 4 6 3 2" xfId="45117"/>
    <cellStyle name="Comma 16 4 6 3 3" xfId="45118"/>
    <cellStyle name="Comma 16 4 6 4" xfId="45119"/>
    <cellStyle name="Comma 16 4 6 4 2" xfId="45120"/>
    <cellStyle name="Comma 16 4 6 5" xfId="45121"/>
    <cellStyle name="Comma 16 4 6 6" xfId="45122"/>
    <cellStyle name="Comma 16 4 7" xfId="45123"/>
    <cellStyle name="Comma 16 4 7 2" xfId="45124"/>
    <cellStyle name="Comma 16 4 7 2 2" xfId="45125"/>
    <cellStyle name="Comma 16 4 7 2 3" xfId="45126"/>
    <cellStyle name="Comma 16 4 7 3" xfId="45127"/>
    <cellStyle name="Comma 16 4 7 3 2" xfId="45128"/>
    <cellStyle name="Comma 16 4 7 4" xfId="45129"/>
    <cellStyle name="Comma 16 4 7 5" xfId="45130"/>
    <cellStyle name="Comma 16 4 8" xfId="45131"/>
    <cellStyle name="Comma 16 4 8 2" xfId="45132"/>
    <cellStyle name="Comma 16 4 8 3" xfId="45133"/>
    <cellStyle name="Comma 16 4 9" xfId="45134"/>
    <cellStyle name="Comma 16 4 9 2" xfId="45135"/>
    <cellStyle name="Comma 16 4 9 3" xfId="45136"/>
    <cellStyle name="Comma 16 5" xfId="4503"/>
    <cellStyle name="Comma 16 5 10" xfId="45137"/>
    <cellStyle name="Comma 16 5 2" xfId="45138"/>
    <cellStyle name="Comma 16 5 2 2" xfId="45139"/>
    <cellStyle name="Comma 16 5 2 2 2" xfId="45140"/>
    <cellStyle name="Comma 16 5 2 2 2 2" xfId="45141"/>
    <cellStyle name="Comma 16 5 2 2 2 3" xfId="45142"/>
    <cellStyle name="Comma 16 5 2 2 3" xfId="45143"/>
    <cellStyle name="Comma 16 5 2 2 3 2" xfId="45144"/>
    <cellStyle name="Comma 16 5 2 2 3 3" xfId="45145"/>
    <cellStyle name="Comma 16 5 2 2 4" xfId="45146"/>
    <cellStyle name="Comma 16 5 2 2 4 2" xfId="45147"/>
    <cellStyle name="Comma 16 5 2 2 5" xfId="45148"/>
    <cellStyle name="Comma 16 5 2 2 6" xfId="45149"/>
    <cellStyle name="Comma 16 5 2 3" xfId="45150"/>
    <cellStyle name="Comma 16 5 2 3 2" xfId="45151"/>
    <cellStyle name="Comma 16 5 2 3 2 2" xfId="45152"/>
    <cellStyle name="Comma 16 5 2 3 2 3" xfId="45153"/>
    <cellStyle name="Comma 16 5 2 3 3" xfId="45154"/>
    <cellStyle name="Comma 16 5 2 3 3 2" xfId="45155"/>
    <cellStyle name="Comma 16 5 2 3 3 3" xfId="45156"/>
    <cellStyle name="Comma 16 5 2 3 4" xfId="45157"/>
    <cellStyle name="Comma 16 5 2 3 4 2" xfId="45158"/>
    <cellStyle name="Comma 16 5 2 3 5" xfId="45159"/>
    <cellStyle name="Comma 16 5 2 3 6" xfId="45160"/>
    <cellStyle name="Comma 16 5 2 4" xfId="45161"/>
    <cellStyle name="Comma 16 5 2 4 2" xfId="45162"/>
    <cellStyle name="Comma 16 5 2 4 2 2" xfId="45163"/>
    <cellStyle name="Comma 16 5 2 4 2 3" xfId="45164"/>
    <cellStyle name="Comma 16 5 2 4 3" xfId="45165"/>
    <cellStyle name="Comma 16 5 2 4 3 2" xfId="45166"/>
    <cellStyle name="Comma 16 5 2 4 4" xfId="45167"/>
    <cellStyle name="Comma 16 5 2 4 5" xfId="45168"/>
    <cellStyle name="Comma 16 5 2 5" xfId="45169"/>
    <cellStyle name="Comma 16 5 2 5 2" xfId="45170"/>
    <cellStyle name="Comma 16 5 2 5 3" xfId="45171"/>
    <cellStyle name="Comma 16 5 2 6" xfId="45172"/>
    <cellStyle name="Comma 16 5 2 6 2" xfId="45173"/>
    <cellStyle name="Comma 16 5 2 6 3" xfId="45174"/>
    <cellStyle name="Comma 16 5 2 7" xfId="45175"/>
    <cellStyle name="Comma 16 5 2 7 2" xfId="45176"/>
    <cellStyle name="Comma 16 5 2 8" xfId="45177"/>
    <cellStyle name="Comma 16 5 2 9" xfId="45178"/>
    <cellStyle name="Comma 16 5 3" xfId="45179"/>
    <cellStyle name="Comma 16 5 3 2" xfId="45180"/>
    <cellStyle name="Comma 16 5 3 2 2" xfId="45181"/>
    <cellStyle name="Comma 16 5 3 2 3" xfId="45182"/>
    <cellStyle name="Comma 16 5 3 3" xfId="45183"/>
    <cellStyle name="Comma 16 5 3 3 2" xfId="45184"/>
    <cellStyle name="Comma 16 5 3 3 3" xfId="45185"/>
    <cellStyle name="Comma 16 5 3 4" xfId="45186"/>
    <cellStyle name="Comma 16 5 3 4 2" xfId="45187"/>
    <cellStyle name="Comma 16 5 3 5" xfId="45188"/>
    <cellStyle name="Comma 16 5 3 6" xfId="45189"/>
    <cellStyle name="Comma 16 5 4" xfId="45190"/>
    <cellStyle name="Comma 16 5 4 2" xfId="45191"/>
    <cellStyle name="Comma 16 5 4 2 2" xfId="45192"/>
    <cellStyle name="Comma 16 5 4 2 3" xfId="45193"/>
    <cellStyle name="Comma 16 5 4 3" xfId="45194"/>
    <cellStyle name="Comma 16 5 4 3 2" xfId="45195"/>
    <cellStyle name="Comma 16 5 4 3 3" xfId="45196"/>
    <cellStyle name="Comma 16 5 4 4" xfId="45197"/>
    <cellStyle name="Comma 16 5 4 4 2" xfId="45198"/>
    <cellStyle name="Comma 16 5 4 5" xfId="45199"/>
    <cellStyle name="Comma 16 5 4 6" xfId="45200"/>
    <cellStyle name="Comma 16 5 5" xfId="45201"/>
    <cellStyle name="Comma 16 5 5 2" xfId="45202"/>
    <cellStyle name="Comma 16 5 5 2 2" xfId="45203"/>
    <cellStyle name="Comma 16 5 5 2 3" xfId="45204"/>
    <cellStyle name="Comma 16 5 5 3" xfId="45205"/>
    <cellStyle name="Comma 16 5 5 3 2" xfId="45206"/>
    <cellStyle name="Comma 16 5 5 4" xfId="45207"/>
    <cellStyle name="Comma 16 5 5 5" xfId="45208"/>
    <cellStyle name="Comma 16 5 6" xfId="45209"/>
    <cellStyle name="Comma 16 5 6 2" xfId="45210"/>
    <cellStyle name="Comma 16 5 6 3" xfId="45211"/>
    <cellStyle name="Comma 16 5 7" xfId="45212"/>
    <cellStyle name="Comma 16 5 7 2" xfId="45213"/>
    <cellStyle name="Comma 16 5 7 3" xfId="45214"/>
    <cellStyle name="Comma 16 5 8" xfId="45215"/>
    <cellStyle name="Comma 16 5 8 2" xfId="45216"/>
    <cellStyle name="Comma 16 5 9" xfId="45217"/>
    <cellStyle name="Comma 16 6" xfId="45218"/>
    <cellStyle name="Comma 16 6 2" xfId="45219"/>
    <cellStyle name="Comma 16 6 2 2" xfId="45220"/>
    <cellStyle name="Comma 16 6 2 2 2" xfId="45221"/>
    <cellStyle name="Comma 16 6 2 2 3" xfId="45222"/>
    <cellStyle name="Comma 16 6 2 3" xfId="45223"/>
    <cellStyle name="Comma 16 6 2 3 2" xfId="45224"/>
    <cellStyle name="Comma 16 6 2 3 3" xfId="45225"/>
    <cellStyle name="Comma 16 6 2 4" xfId="45226"/>
    <cellStyle name="Comma 16 6 2 4 2" xfId="45227"/>
    <cellStyle name="Comma 16 6 2 5" xfId="45228"/>
    <cellStyle name="Comma 16 6 2 6" xfId="45229"/>
    <cellStyle name="Comma 16 6 3" xfId="45230"/>
    <cellStyle name="Comma 16 6 3 2" xfId="45231"/>
    <cellStyle name="Comma 16 6 3 2 2" xfId="45232"/>
    <cellStyle name="Comma 16 6 3 2 3" xfId="45233"/>
    <cellStyle name="Comma 16 6 3 3" xfId="45234"/>
    <cellStyle name="Comma 16 6 3 3 2" xfId="45235"/>
    <cellStyle name="Comma 16 6 3 3 3" xfId="45236"/>
    <cellStyle name="Comma 16 6 3 4" xfId="45237"/>
    <cellStyle name="Comma 16 6 3 4 2" xfId="45238"/>
    <cellStyle name="Comma 16 6 3 5" xfId="45239"/>
    <cellStyle name="Comma 16 6 3 6" xfId="45240"/>
    <cellStyle name="Comma 16 6 4" xfId="45241"/>
    <cellStyle name="Comma 16 6 4 2" xfId="45242"/>
    <cellStyle name="Comma 16 6 4 2 2" xfId="45243"/>
    <cellStyle name="Comma 16 6 4 2 3" xfId="45244"/>
    <cellStyle name="Comma 16 6 4 3" xfId="45245"/>
    <cellStyle name="Comma 16 6 4 3 2" xfId="45246"/>
    <cellStyle name="Comma 16 6 4 4" xfId="45247"/>
    <cellStyle name="Comma 16 6 4 5" xfId="45248"/>
    <cellStyle name="Comma 16 6 5" xfId="45249"/>
    <cellStyle name="Comma 16 6 5 2" xfId="45250"/>
    <cellStyle name="Comma 16 6 5 3" xfId="45251"/>
    <cellStyle name="Comma 16 6 6" xfId="45252"/>
    <cellStyle name="Comma 16 6 6 2" xfId="45253"/>
    <cellStyle name="Comma 16 6 6 3" xfId="45254"/>
    <cellStyle name="Comma 16 6 7" xfId="45255"/>
    <cellStyle name="Comma 16 6 7 2" xfId="45256"/>
    <cellStyle name="Comma 16 6 8" xfId="45257"/>
    <cellStyle name="Comma 16 6 9" xfId="45258"/>
    <cellStyle name="Comma 16 7" xfId="45259"/>
    <cellStyle name="Comma 16 7 2" xfId="45260"/>
    <cellStyle name="Comma 16 7 2 2" xfId="45261"/>
    <cellStyle name="Comma 16 7 2 2 2" xfId="45262"/>
    <cellStyle name="Comma 16 7 2 2 3" xfId="45263"/>
    <cellStyle name="Comma 16 7 2 3" xfId="45264"/>
    <cellStyle name="Comma 16 7 2 3 2" xfId="45265"/>
    <cellStyle name="Comma 16 7 2 3 3" xfId="45266"/>
    <cellStyle name="Comma 16 7 2 4" xfId="45267"/>
    <cellStyle name="Comma 16 7 2 4 2" xfId="45268"/>
    <cellStyle name="Comma 16 7 2 5" xfId="45269"/>
    <cellStyle name="Comma 16 7 2 6" xfId="45270"/>
    <cellStyle name="Comma 16 7 3" xfId="45271"/>
    <cellStyle name="Comma 16 7 3 2" xfId="45272"/>
    <cellStyle name="Comma 16 7 3 2 2" xfId="45273"/>
    <cellStyle name="Comma 16 7 3 2 3" xfId="45274"/>
    <cellStyle name="Comma 16 7 3 3" xfId="45275"/>
    <cellStyle name="Comma 16 7 3 3 2" xfId="45276"/>
    <cellStyle name="Comma 16 7 3 3 3" xfId="45277"/>
    <cellStyle name="Comma 16 7 3 4" xfId="45278"/>
    <cellStyle name="Comma 16 7 3 4 2" xfId="45279"/>
    <cellStyle name="Comma 16 7 3 5" xfId="45280"/>
    <cellStyle name="Comma 16 7 3 6" xfId="45281"/>
    <cellStyle name="Comma 16 7 4" xfId="45282"/>
    <cellStyle name="Comma 16 7 4 2" xfId="45283"/>
    <cellStyle name="Comma 16 7 4 2 2" xfId="45284"/>
    <cellStyle name="Comma 16 7 4 2 3" xfId="45285"/>
    <cellStyle name="Comma 16 7 4 3" xfId="45286"/>
    <cellStyle name="Comma 16 7 4 3 2" xfId="45287"/>
    <cellStyle name="Comma 16 7 4 4" xfId="45288"/>
    <cellStyle name="Comma 16 7 4 5" xfId="45289"/>
    <cellStyle name="Comma 16 7 5" xfId="45290"/>
    <cellStyle name="Comma 16 7 5 2" xfId="45291"/>
    <cellStyle name="Comma 16 7 5 3" xfId="45292"/>
    <cellStyle name="Comma 16 7 6" xfId="45293"/>
    <cellStyle name="Comma 16 7 6 2" xfId="45294"/>
    <cellStyle name="Comma 16 7 6 3" xfId="45295"/>
    <cellStyle name="Comma 16 7 7" xfId="45296"/>
    <cellStyle name="Comma 16 7 7 2" xfId="45297"/>
    <cellStyle name="Comma 16 7 8" xfId="45298"/>
    <cellStyle name="Comma 16 7 9" xfId="45299"/>
    <cellStyle name="Comma 16 8" xfId="45300"/>
    <cellStyle name="Comma 16 8 2" xfId="45301"/>
    <cellStyle name="Comma 16 8 2 2" xfId="45302"/>
    <cellStyle name="Comma 16 8 2 3" xfId="45303"/>
    <cellStyle name="Comma 16 8 3" xfId="45304"/>
    <cellStyle name="Comma 16 8 3 2" xfId="45305"/>
    <cellStyle name="Comma 16 8 3 3" xfId="45306"/>
    <cellStyle name="Comma 16 8 4" xfId="45307"/>
    <cellStyle name="Comma 16 8 4 2" xfId="45308"/>
    <cellStyle name="Comma 16 8 5" xfId="45309"/>
    <cellStyle name="Comma 16 8 6" xfId="45310"/>
    <cellStyle name="Comma 16 9" xfId="45311"/>
    <cellStyle name="Comma 16 9 2" xfId="45312"/>
    <cellStyle name="Comma 16 9 2 2" xfId="45313"/>
    <cellStyle name="Comma 16 9 2 3" xfId="45314"/>
    <cellStyle name="Comma 16 9 3" xfId="45315"/>
    <cellStyle name="Comma 16 9 3 2" xfId="45316"/>
    <cellStyle name="Comma 16 9 3 3" xfId="45317"/>
    <cellStyle name="Comma 16 9 4" xfId="45318"/>
    <cellStyle name="Comma 16 9 4 2" xfId="45319"/>
    <cellStyle name="Comma 16 9 5" xfId="45320"/>
    <cellStyle name="Comma 16 9 6" xfId="45321"/>
    <cellStyle name="Comma 17" xfId="4504"/>
    <cellStyle name="Comma 17 10" xfId="45322"/>
    <cellStyle name="Comma 17 10 2" xfId="45323"/>
    <cellStyle name="Comma 17 10 2 2" xfId="45324"/>
    <cellStyle name="Comma 17 10 2 3" xfId="45325"/>
    <cellStyle name="Comma 17 10 3" xfId="45326"/>
    <cellStyle name="Comma 17 10 3 2" xfId="45327"/>
    <cellStyle name="Comma 17 10 4" xfId="45328"/>
    <cellStyle name="Comma 17 10 5" xfId="45329"/>
    <cellStyle name="Comma 17 11" xfId="45330"/>
    <cellStyle name="Comma 17 11 2" xfId="45331"/>
    <cellStyle name="Comma 17 11 3" xfId="45332"/>
    <cellStyle name="Comma 17 12" xfId="45333"/>
    <cellStyle name="Comma 17 12 2" xfId="45334"/>
    <cellStyle name="Comma 17 12 3" xfId="45335"/>
    <cellStyle name="Comma 17 13" xfId="45336"/>
    <cellStyle name="Comma 17 13 2" xfId="45337"/>
    <cellStyle name="Comma 17 14" xfId="45338"/>
    <cellStyle name="Comma 17 15" xfId="45339"/>
    <cellStyle name="Comma 17 16" xfId="45340"/>
    <cellStyle name="Comma 17 2" xfId="4505"/>
    <cellStyle name="Comma 17 2 10" xfId="45341"/>
    <cellStyle name="Comma 17 2 10 2" xfId="45342"/>
    <cellStyle name="Comma 17 2 10 3" xfId="45343"/>
    <cellStyle name="Comma 17 2 11" xfId="45344"/>
    <cellStyle name="Comma 17 2 11 2" xfId="45345"/>
    <cellStyle name="Comma 17 2 11 3" xfId="45346"/>
    <cellStyle name="Comma 17 2 12" xfId="45347"/>
    <cellStyle name="Comma 17 2 12 2" xfId="45348"/>
    <cellStyle name="Comma 17 2 13" xfId="45349"/>
    <cellStyle name="Comma 17 2 14" xfId="45350"/>
    <cellStyle name="Comma 17 2 2" xfId="4506"/>
    <cellStyle name="Comma 17 2 2 10" xfId="45351"/>
    <cellStyle name="Comma 17 2 2 10 2" xfId="45352"/>
    <cellStyle name="Comma 17 2 2 10 3" xfId="45353"/>
    <cellStyle name="Comma 17 2 2 11" xfId="45354"/>
    <cellStyle name="Comma 17 2 2 11 2" xfId="45355"/>
    <cellStyle name="Comma 17 2 2 12" xfId="45356"/>
    <cellStyle name="Comma 17 2 2 13" xfId="45357"/>
    <cellStyle name="Comma 17 2 2 2" xfId="45358"/>
    <cellStyle name="Comma 17 2 2 2 10" xfId="45359"/>
    <cellStyle name="Comma 17 2 2 2 10 2" xfId="45360"/>
    <cellStyle name="Comma 17 2 2 2 11" xfId="45361"/>
    <cellStyle name="Comma 17 2 2 2 12" xfId="45362"/>
    <cellStyle name="Comma 17 2 2 2 2" xfId="45363"/>
    <cellStyle name="Comma 17 2 2 2 2 10" xfId="45364"/>
    <cellStyle name="Comma 17 2 2 2 2 2" xfId="45365"/>
    <cellStyle name="Comma 17 2 2 2 2 2 2" xfId="45366"/>
    <cellStyle name="Comma 17 2 2 2 2 2 2 2" xfId="45367"/>
    <cellStyle name="Comma 17 2 2 2 2 2 2 2 2" xfId="45368"/>
    <cellStyle name="Comma 17 2 2 2 2 2 2 2 3" xfId="45369"/>
    <cellStyle name="Comma 17 2 2 2 2 2 2 3" xfId="45370"/>
    <cellStyle name="Comma 17 2 2 2 2 2 2 3 2" xfId="45371"/>
    <cellStyle name="Comma 17 2 2 2 2 2 2 3 3" xfId="45372"/>
    <cellStyle name="Comma 17 2 2 2 2 2 2 4" xfId="45373"/>
    <cellStyle name="Comma 17 2 2 2 2 2 2 4 2" xfId="45374"/>
    <cellStyle name="Comma 17 2 2 2 2 2 2 5" xfId="45375"/>
    <cellStyle name="Comma 17 2 2 2 2 2 2 6" xfId="45376"/>
    <cellStyle name="Comma 17 2 2 2 2 2 3" xfId="45377"/>
    <cellStyle name="Comma 17 2 2 2 2 2 3 2" xfId="45378"/>
    <cellStyle name="Comma 17 2 2 2 2 2 3 2 2" xfId="45379"/>
    <cellStyle name="Comma 17 2 2 2 2 2 3 2 3" xfId="45380"/>
    <cellStyle name="Comma 17 2 2 2 2 2 3 3" xfId="45381"/>
    <cellStyle name="Comma 17 2 2 2 2 2 3 3 2" xfId="45382"/>
    <cellStyle name="Comma 17 2 2 2 2 2 3 3 3" xfId="45383"/>
    <cellStyle name="Comma 17 2 2 2 2 2 3 4" xfId="45384"/>
    <cellStyle name="Comma 17 2 2 2 2 2 3 4 2" xfId="45385"/>
    <cellStyle name="Comma 17 2 2 2 2 2 3 5" xfId="45386"/>
    <cellStyle name="Comma 17 2 2 2 2 2 3 6" xfId="45387"/>
    <cellStyle name="Comma 17 2 2 2 2 2 4" xfId="45388"/>
    <cellStyle name="Comma 17 2 2 2 2 2 4 2" xfId="45389"/>
    <cellStyle name="Comma 17 2 2 2 2 2 4 2 2" xfId="45390"/>
    <cellStyle name="Comma 17 2 2 2 2 2 4 2 3" xfId="45391"/>
    <cellStyle name="Comma 17 2 2 2 2 2 4 3" xfId="45392"/>
    <cellStyle name="Comma 17 2 2 2 2 2 4 3 2" xfId="45393"/>
    <cellStyle name="Comma 17 2 2 2 2 2 4 4" xfId="45394"/>
    <cellStyle name="Comma 17 2 2 2 2 2 4 5" xfId="45395"/>
    <cellStyle name="Comma 17 2 2 2 2 2 5" xfId="45396"/>
    <cellStyle name="Comma 17 2 2 2 2 2 5 2" xfId="45397"/>
    <cellStyle name="Comma 17 2 2 2 2 2 5 3" xfId="45398"/>
    <cellStyle name="Comma 17 2 2 2 2 2 6" xfId="45399"/>
    <cellStyle name="Comma 17 2 2 2 2 2 6 2" xfId="45400"/>
    <cellStyle name="Comma 17 2 2 2 2 2 6 3" xfId="45401"/>
    <cellStyle name="Comma 17 2 2 2 2 2 7" xfId="45402"/>
    <cellStyle name="Comma 17 2 2 2 2 2 7 2" xfId="45403"/>
    <cellStyle name="Comma 17 2 2 2 2 2 8" xfId="45404"/>
    <cellStyle name="Comma 17 2 2 2 2 2 9" xfId="45405"/>
    <cellStyle name="Comma 17 2 2 2 2 3" xfId="45406"/>
    <cellStyle name="Comma 17 2 2 2 2 3 2" xfId="45407"/>
    <cellStyle name="Comma 17 2 2 2 2 3 2 2" xfId="45408"/>
    <cellStyle name="Comma 17 2 2 2 2 3 2 3" xfId="45409"/>
    <cellStyle name="Comma 17 2 2 2 2 3 3" xfId="45410"/>
    <cellStyle name="Comma 17 2 2 2 2 3 3 2" xfId="45411"/>
    <cellStyle name="Comma 17 2 2 2 2 3 3 3" xfId="45412"/>
    <cellStyle name="Comma 17 2 2 2 2 3 4" xfId="45413"/>
    <cellStyle name="Comma 17 2 2 2 2 3 4 2" xfId="45414"/>
    <cellStyle name="Comma 17 2 2 2 2 3 5" xfId="45415"/>
    <cellStyle name="Comma 17 2 2 2 2 3 6" xfId="45416"/>
    <cellStyle name="Comma 17 2 2 2 2 4" xfId="45417"/>
    <cellStyle name="Comma 17 2 2 2 2 4 2" xfId="45418"/>
    <cellStyle name="Comma 17 2 2 2 2 4 2 2" xfId="45419"/>
    <cellStyle name="Comma 17 2 2 2 2 4 2 3" xfId="45420"/>
    <cellStyle name="Comma 17 2 2 2 2 4 3" xfId="45421"/>
    <cellStyle name="Comma 17 2 2 2 2 4 3 2" xfId="45422"/>
    <cellStyle name="Comma 17 2 2 2 2 4 3 3" xfId="45423"/>
    <cellStyle name="Comma 17 2 2 2 2 4 4" xfId="45424"/>
    <cellStyle name="Comma 17 2 2 2 2 4 4 2" xfId="45425"/>
    <cellStyle name="Comma 17 2 2 2 2 4 5" xfId="45426"/>
    <cellStyle name="Comma 17 2 2 2 2 4 6" xfId="45427"/>
    <cellStyle name="Comma 17 2 2 2 2 5" xfId="45428"/>
    <cellStyle name="Comma 17 2 2 2 2 5 2" xfId="45429"/>
    <cellStyle name="Comma 17 2 2 2 2 5 2 2" xfId="45430"/>
    <cellStyle name="Comma 17 2 2 2 2 5 2 3" xfId="45431"/>
    <cellStyle name="Comma 17 2 2 2 2 5 3" xfId="45432"/>
    <cellStyle name="Comma 17 2 2 2 2 5 3 2" xfId="45433"/>
    <cellStyle name="Comma 17 2 2 2 2 5 4" xfId="45434"/>
    <cellStyle name="Comma 17 2 2 2 2 5 5" xfId="45435"/>
    <cellStyle name="Comma 17 2 2 2 2 6" xfId="45436"/>
    <cellStyle name="Comma 17 2 2 2 2 6 2" xfId="45437"/>
    <cellStyle name="Comma 17 2 2 2 2 6 3" xfId="45438"/>
    <cellStyle name="Comma 17 2 2 2 2 7" xfId="45439"/>
    <cellStyle name="Comma 17 2 2 2 2 7 2" xfId="45440"/>
    <cellStyle name="Comma 17 2 2 2 2 7 3" xfId="45441"/>
    <cellStyle name="Comma 17 2 2 2 2 8" xfId="45442"/>
    <cellStyle name="Comma 17 2 2 2 2 8 2" xfId="45443"/>
    <cellStyle name="Comma 17 2 2 2 2 9" xfId="45444"/>
    <cellStyle name="Comma 17 2 2 2 3" xfId="45445"/>
    <cellStyle name="Comma 17 2 2 2 3 2" xfId="45446"/>
    <cellStyle name="Comma 17 2 2 2 3 2 2" xfId="45447"/>
    <cellStyle name="Comma 17 2 2 2 3 2 2 2" xfId="45448"/>
    <cellStyle name="Comma 17 2 2 2 3 2 2 3" xfId="45449"/>
    <cellStyle name="Comma 17 2 2 2 3 2 3" xfId="45450"/>
    <cellStyle name="Comma 17 2 2 2 3 2 3 2" xfId="45451"/>
    <cellStyle name="Comma 17 2 2 2 3 2 3 3" xfId="45452"/>
    <cellStyle name="Comma 17 2 2 2 3 2 4" xfId="45453"/>
    <cellStyle name="Comma 17 2 2 2 3 2 4 2" xfId="45454"/>
    <cellStyle name="Comma 17 2 2 2 3 2 5" xfId="45455"/>
    <cellStyle name="Comma 17 2 2 2 3 2 6" xfId="45456"/>
    <cellStyle name="Comma 17 2 2 2 3 3" xfId="45457"/>
    <cellStyle name="Comma 17 2 2 2 3 3 2" xfId="45458"/>
    <cellStyle name="Comma 17 2 2 2 3 3 2 2" xfId="45459"/>
    <cellStyle name="Comma 17 2 2 2 3 3 2 3" xfId="45460"/>
    <cellStyle name="Comma 17 2 2 2 3 3 3" xfId="45461"/>
    <cellStyle name="Comma 17 2 2 2 3 3 3 2" xfId="45462"/>
    <cellStyle name="Comma 17 2 2 2 3 3 3 3" xfId="45463"/>
    <cellStyle name="Comma 17 2 2 2 3 3 4" xfId="45464"/>
    <cellStyle name="Comma 17 2 2 2 3 3 4 2" xfId="45465"/>
    <cellStyle name="Comma 17 2 2 2 3 3 5" xfId="45466"/>
    <cellStyle name="Comma 17 2 2 2 3 3 6" xfId="45467"/>
    <cellStyle name="Comma 17 2 2 2 3 4" xfId="45468"/>
    <cellStyle name="Comma 17 2 2 2 3 4 2" xfId="45469"/>
    <cellStyle name="Comma 17 2 2 2 3 4 2 2" xfId="45470"/>
    <cellStyle name="Comma 17 2 2 2 3 4 2 3" xfId="45471"/>
    <cellStyle name="Comma 17 2 2 2 3 4 3" xfId="45472"/>
    <cellStyle name="Comma 17 2 2 2 3 4 3 2" xfId="45473"/>
    <cellStyle name="Comma 17 2 2 2 3 4 4" xfId="45474"/>
    <cellStyle name="Comma 17 2 2 2 3 4 5" xfId="45475"/>
    <cellStyle name="Comma 17 2 2 2 3 5" xfId="45476"/>
    <cellStyle name="Comma 17 2 2 2 3 5 2" xfId="45477"/>
    <cellStyle name="Comma 17 2 2 2 3 5 3" xfId="45478"/>
    <cellStyle name="Comma 17 2 2 2 3 6" xfId="45479"/>
    <cellStyle name="Comma 17 2 2 2 3 6 2" xfId="45480"/>
    <cellStyle name="Comma 17 2 2 2 3 6 3" xfId="45481"/>
    <cellStyle name="Comma 17 2 2 2 3 7" xfId="45482"/>
    <cellStyle name="Comma 17 2 2 2 3 7 2" xfId="45483"/>
    <cellStyle name="Comma 17 2 2 2 3 8" xfId="45484"/>
    <cellStyle name="Comma 17 2 2 2 3 9" xfId="45485"/>
    <cellStyle name="Comma 17 2 2 2 4" xfId="45486"/>
    <cellStyle name="Comma 17 2 2 2 4 2" xfId="45487"/>
    <cellStyle name="Comma 17 2 2 2 4 2 2" xfId="45488"/>
    <cellStyle name="Comma 17 2 2 2 4 2 2 2" xfId="45489"/>
    <cellStyle name="Comma 17 2 2 2 4 2 2 3" xfId="45490"/>
    <cellStyle name="Comma 17 2 2 2 4 2 3" xfId="45491"/>
    <cellStyle name="Comma 17 2 2 2 4 2 3 2" xfId="45492"/>
    <cellStyle name="Comma 17 2 2 2 4 2 3 3" xfId="45493"/>
    <cellStyle name="Comma 17 2 2 2 4 2 4" xfId="45494"/>
    <cellStyle name="Comma 17 2 2 2 4 2 4 2" xfId="45495"/>
    <cellStyle name="Comma 17 2 2 2 4 2 5" xfId="45496"/>
    <cellStyle name="Comma 17 2 2 2 4 2 6" xfId="45497"/>
    <cellStyle name="Comma 17 2 2 2 4 3" xfId="45498"/>
    <cellStyle name="Comma 17 2 2 2 4 3 2" xfId="45499"/>
    <cellStyle name="Comma 17 2 2 2 4 3 2 2" xfId="45500"/>
    <cellStyle name="Comma 17 2 2 2 4 3 2 3" xfId="45501"/>
    <cellStyle name="Comma 17 2 2 2 4 3 3" xfId="45502"/>
    <cellStyle name="Comma 17 2 2 2 4 3 3 2" xfId="45503"/>
    <cellStyle name="Comma 17 2 2 2 4 3 3 3" xfId="45504"/>
    <cellStyle name="Comma 17 2 2 2 4 3 4" xfId="45505"/>
    <cellStyle name="Comma 17 2 2 2 4 3 4 2" xfId="45506"/>
    <cellStyle name="Comma 17 2 2 2 4 3 5" xfId="45507"/>
    <cellStyle name="Comma 17 2 2 2 4 3 6" xfId="45508"/>
    <cellStyle name="Comma 17 2 2 2 4 4" xfId="45509"/>
    <cellStyle name="Comma 17 2 2 2 4 4 2" xfId="45510"/>
    <cellStyle name="Comma 17 2 2 2 4 4 2 2" xfId="45511"/>
    <cellStyle name="Comma 17 2 2 2 4 4 2 3" xfId="45512"/>
    <cellStyle name="Comma 17 2 2 2 4 4 3" xfId="45513"/>
    <cellStyle name="Comma 17 2 2 2 4 4 3 2" xfId="45514"/>
    <cellStyle name="Comma 17 2 2 2 4 4 4" xfId="45515"/>
    <cellStyle name="Comma 17 2 2 2 4 4 5" xfId="45516"/>
    <cellStyle name="Comma 17 2 2 2 4 5" xfId="45517"/>
    <cellStyle name="Comma 17 2 2 2 4 5 2" xfId="45518"/>
    <cellStyle name="Comma 17 2 2 2 4 5 3" xfId="45519"/>
    <cellStyle name="Comma 17 2 2 2 4 6" xfId="45520"/>
    <cellStyle name="Comma 17 2 2 2 4 6 2" xfId="45521"/>
    <cellStyle name="Comma 17 2 2 2 4 6 3" xfId="45522"/>
    <cellStyle name="Comma 17 2 2 2 4 7" xfId="45523"/>
    <cellStyle name="Comma 17 2 2 2 4 7 2" xfId="45524"/>
    <cellStyle name="Comma 17 2 2 2 4 8" xfId="45525"/>
    <cellStyle name="Comma 17 2 2 2 4 9" xfId="45526"/>
    <cellStyle name="Comma 17 2 2 2 5" xfId="45527"/>
    <cellStyle name="Comma 17 2 2 2 5 2" xfId="45528"/>
    <cellStyle name="Comma 17 2 2 2 5 2 2" xfId="45529"/>
    <cellStyle name="Comma 17 2 2 2 5 2 3" xfId="45530"/>
    <cellStyle name="Comma 17 2 2 2 5 3" xfId="45531"/>
    <cellStyle name="Comma 17 2 2 2 5 3 2" xfId="45532"/>
    <cellStyle name="Comma 17 2 2 2 5 3 3" xfId="45533"/>
    <cellStyle name="Comma 17 2 2 2 5 4" xfId="45534"/>
    <cellStyle name="Comma 17 2 2 2 5 4 2" xfId="45535"/>
    <cellStyle name="Comma 17 2 2 2 5 5" xfId="45536"/>
    <cellStyle name="Comma 17 2 2 2 5 6" xfId="45537"/>
    <cellStyle name="Comma 17 2 2 2 6" xfId="45538"/>
    <cellStyle name="Comma 17 2 2 2 6 2" xfId="45539"/>
    <cellStyle name="Comma 17 2 2 2 6 2 2" xfId="45540"/>
    <cellStyle name="Comma 17 2 2 2 6 2 3" xfId="45541"/>
    <cellStyle name="Comma 17 2 2 2 6 3" xfId="45542"/>
    <cellStyle name="Comma 17 2 2 2 6 3 2" xfId="45543"/>
    <cellStyle name="Comma 17 2 2 2 6 3 3" xfId="45544"/>
    <cellStyle name="Comma 17 2 2 2 6 4" xfId="45545"/>
    <cellStyle name="Comma 17 2 2 2 6 4 2" xfId="45546"/>
    <cellStyle name="Comma 17 2 2 2 6 5" xfId="45547"/>
    <cellStyle name="Comma 17 2 2 2 6 6" xfId="45548"/>
    <cellStyle name="Comma 17 2 2 2 7" xfId="45549"/>
    <cellStyle name="Comma 17 2 2 2 7 2" xfId="45550"/>
    <cellStyle name="Comma 17 2 2 2 7 2 2" xfId="45551"/>
    <cellStyle name="Comma 17 2 2 2 7 2 3" xfId="45552"/>
    <cellStyle name="Comma 17 2 2 2 7 3" xfId="45553"/>
    <cellStyle name="Comma 17 2 2 2 7 3 2" xfId="45554"/>
    <cellStyle name="Comma 17 2 2 2 7 4" xfId="45555"/>
    <cellStyle name="Comma 17 2 2 2 7 5" xfId="45556"/>
    <cellStyle name="Comma 17 2 2 2 8" xfId="45557"/>
    <cellStyle name="Comma 17 2 2 2 8 2" xfId="45558"/>
    <cellStyle name="Comma 17 2 2 2 8 3" xfId="45559"/>
    <cellStyle name="Comma 17 2 2 2 9" xfId="45560"/>
    <cellStyle name="Comma 17 2 2 2 9 2" xfId="45561"/>
    <cellStyle name="Comma 17 2 2 2 9 3" xfId="45562"/>
    <cellStyle name="Comma 17 2 2 3" xfId="45563"/>
    <cellStyle name="Comma 17 2 2 3 10" xfId="45564"/>
    <cellStyle name="Comma 17 2 2 3 2" xfId="45565"/>
    <cellStyle name="Comma 17 2 2 3 2 2" xfId="45566"/>
    <cellStyle name="Comma 17 2 2 3 2 2 2" xfId="45567"/>
    <cellStyle name="Comma 17 2 2 3 2 2 2 2" xfId="45568"/>
    <cellStyle name="Comma 17 2 2 3 2 2 2 3" xfId="45569"/>
    <cellStyle name="Comma 17 2 2 3 2 2 3" xfId="45570"/>
    <cellStyle name="Comma 17 2 2 3 2 2 3 2" xfId="45571"/>
    <cellStyle name="Comma 17 2 2 3 2 2 3 3" xfId="45572"/>
    <cellStyle name="Comma 17 2 2 3 2 2 4" xfId="45573"/>
    <cellStyle name="Comma 17 2 2 3 2 2 4 2" xfId="45574"/>
    <cellStyle name="Comma 17 2 2 3 2 2 5" xfId="45575"/>
    <cellStyle name="Comma 17 2 2 3 2 2 6" xfId="45576"/>
    <cellStyle name="Comma 17 2 2 3 2 3" xfId="45577"/>
    <cellStyle name="Comma 17 2 2 3 2 3 2" xfId="45578"/>
    <cellStyle name="Comma 17 2 2 3 2 3 2 2" xfId="45579"/>
    <cellStyle name="Comma 17 2 2 3 2 3 2 3" xfId="45580"/>
    <cellStyle name="Comma 17 2 2 3 2 3 3" xfId="45581"/>
    <cellStyle name="Comma 17 2 2 3 2 3 3 2" xfId="45582"/>
    <cellStyle name="Comma 17 2 2 3 2 3 3 3" xfId="45583"/>
    <cellStyle name="Comma 17 2 2 3 2 3 4" xfId="45584"/>
    <cellStyle name="Comma 17 2 2 3 2 3 4 2" xfId="45585"/>
    <cellStyle name="Comma 17 2 2 3 2 3 5" xfId="45586"/>
    <cellStyle name="Comma 17 2 2 3 2 3 6" xfId="45587"/>
    <cellStyle name="Comma 17 2 2 3 2 4" xfId="45588"/>
    <cellStyle name="Comma 17 2 2 3 2 4 2" xfId="45589"/>
    <cellStyle name="Comma 17 2 2 3 2 4 2 2" xfId="45590"/>
    <cellStyle name="Comma 17 2 2 3 2 4 2 3" xfId="45591"/>
    <cellStyle name="Comma 17 2 2 3 2 4 3" xfId="45592"/>
    <cellStyle name="Comma 17 2 2 3 2 4 3 2" xfId="45593"/>
    <cellStyle name="Comma 17 2 2 3 2 4 4" xfId="45594"/>
    <cellStyle name="Comma 17 2 2 3 2 4 5" xfId="45595"/>
    <cellStyle name="Comma 17 2 2 3 2 5" xfId="45596"/>
    <cellStyle name="Comma 17 2 2 3 2 5 2" xfId="45597"/>
    <cellStyle name="Comma 17 2 2 3 2 5 3" xfId="45598"/>
    <cellStyle name="Comma 17 2 2 3 2 6" xfId="45599"/>
    <cellStyle name="Comma 17 2 2 3 2 6 2" xfId="45600"/>
    <cellStyle name="Comma 17 2 2 3 2 6 3" xfId="45601"/>
    <cellStyle name="Comma 17 2 2 3 2 7" xfId="45602"/>
    <cellStyle name="Comma 17 2 2 3 2 7 2" xfId="45603"/>
    <cellStyle name="Comma 17 2 2 3 2 8" xfId="45604"/>
    <cellStyle name="Comma 17 2 2 3 2 9" xfId="45605"/>
    <cellStyle name="Comma 17 2 2 3 3" xfId="45606"/>
    <cellStyle name="Comma 17 2 2 3 3 2" xfId="45607"/>
    <cellStyle name="Comma 17 2 2 3 3 2 2" xfId="45608"/>
    <cellStyle name="Comma 17 2 2 3 3 2 3" xfId="45609"/>
    <cellStyle name="Comma 17 2 2 3 3 3" xfId="45610"/>
    <cellStyle name="Comma 17 2 2 3 3 3 2" xfId="45611"/>
    <cellStyle name="Comma 17 2 2 3 3 3 3" xfId="45612"/>
    <cellStyle name="Comma 17 2 2 3 3 4" xfId="45613"/>
    <cellStyle name="Comma 17 2 2 3 3 4 2" xfId="45614"/>
    <cellStyle name="Comma 17 2 2 3 3 5" xfId="45615"/>
    <cellStyle name="Comma 17 2 2 3 3 6" xfId="45616"/>
    <cellStyle name="Comma 17 2 2 3 4" xfId="45617"/>
    <cellStyle name="Comma 17 2 2 3 4 2" xfId="45618"/>
    <cellStyle name="Comma 17 2 2 3 4 2 2" xfId="45619"/>
    <cellStyle name="Comma 17 2 2 3 4 2 3" xfId="45620"/>
    <cellStyle name="Comma 17 2 2 3 4 3" xfId="45621"/>
    <cellStyle name="Comma 17 2 2 3 4 3 2" xfId="45622"/>
    <cellStyle name="Comma 17 2 2 3 4 3 3" xfId="45623"/>
    <cellStyle name="Comma 17 2 2 3 4 4" xfId="45624"/>
    <cellStyle name="Comma 17 2 2 3 4 4 2" xfId="45625"/>
    <cellStyle name="Comma 17 2 2 3 4 5" xfId="45626"/>
    <cellStyle name="Comma 17 2 2 3 4 6" xfId="45627"/>
    <cellStyle name="Comma 17 2 2 3 5" xfId="45628"/>
    <cellStyle name="Comma 17 2 2 3 5 2" xfId="45629"/>
    <cellStyle name="Comma 17 2 2 3 5 2 2" xfId="45630"/>
    <cellStyle name="Comma 17 2 2 3 5 2 3" xfId="45631"/>
    <cellStyle name="Comma 17 2 2 3 5 3" xfId="45632"/>
    <cellStyle name="Comma 17 2 2 3 5 3 2" xfId="45633"/>
    <cellStyle name="Comma 17 2 2 3 5 4" xfId="45634"/>
    <cellStyle name="Comma 17 2 2 3 5 5" xfId="45635"/>
    <cellStyle name="Comma 17 2 2 3 6" xfId="45636"/>
    <cellStyle name="Comma 17 2 2 3 6 2" xfId="45637"/>
    <cellStyle name="Comma 17 2 2 3 6 3" xfId="45638"/>
    <cellStyle name="Comma 17 2 2 3 7" xfId="45639"/>
    <cellStyle name="Comma 17 2 2 3 7 2" xfId="45640"/>
    <cellStyle name="Comma 17 2 2 3 7 3" xfId="45641"/>
    <cellStyle name="Comma 17 2 2 3 8" xfId="45642"/>
    <cellStyle name="Comma 17 2 2 3 8 2" xfId="45643"/>
    <cellStyle name="Comma 17 2 2 3 9" xfId="45644"/>
    <cellStyle name="Comma 17 2 2 4" xfId="45645"/>
    <cellStyle name="Comma 17 2 2 4 2" xfId="45646"/>
    <cellStyle name="Comma 17 2 2 4 2 2" xfId="45647"/>
    <cellStyle name="Comma 17 2 2 4 2 2 2" xfId="45648"/>
    <cellStyle name="Comma 17 2 2 4 2 2 3" xfId="45649"/>
    <cellStyle name="Comma 17 2 2 4 2 3" xfId="45650"/>
    <cellStyle name="Comma 17 2 2 4 2 3 2" xfId="45651"/>
    <cellStyle name="Comma 17 2 2 4 2 3 3" xfId="45652"/>
    <cellStyle name="Comma 17 2 2 4 2 4" xfId="45653"/>
    <cellStyle name="Comma 17 2 2 4 2 4 2" xfId="45654"/>
    <cellStyle name="Comma 17 2 2 4 2 5" xfId="45655"/>
    <cellStyle name="Comma 17 2 2 4 2 6" xfId="45656"/>
    <cellStyle name="Comma 17 2 2 4 3" xfId="45657"/>
    <cellStyle name="Comma 17 2 2 4 3 2" xfId="45658"/>
    <cellStyle name="Comma 17 2 2 4 3 2 2" xfId="45659"/>
    <cellStyle name="Comma 17 2 2 4 3 2 3" xfId="45660"/>
    <cellStyle name="Comma 17 2 2 4 3 3" xfId="45661"/>
    <cellStyle name="Comma 17 2 2 4 3 3 2" xfId="45662"/>
    <cellStyle name="Comma 17 2 2 4 3 3 3" xfId="45663"/>
    <cellStyle name="Comma 17 2 2 4 3 4" xfId="45664"/>
    <cellStyle name="Comma 17 2 2 4 3 4 2" xfId="45665"/>
    <cellStyle name="Comma 17 2 2 4 3 5" xfId="45666"/>
    <cellStyle name="Comma 17 2 2 4 3 6" xfId="45667"/>
    <cellStyle name="Comma 17 2 2 4 4" xfId="45668"/>
    <cellStyle name="Comma 17 2 2 4 4 2" xfId="45669"/>
    <cellStyle name="Comma 17 2 2 4 4 2 2" xfId="45670"/>
    <cellStyle name="Comma 17 2 2 4 4 2 3" xfId="45671"/>
    <cellStyle name="Comma 17 2 2 4 4 3" xfId="45672"/>
    <cellStyle name="Comma 17 2 2 4 4 3 2" xfId="45673"/>
    <cellStyle name="Comma 17 2 2 4 4 4" xfId="45674"/>
    <cellStyle name="Comma 17 2 2 4 4 5" xfId="45675"/>
    <cellStyle name="Comma 17 2 2 4 5" xfId="45676"/>
    <cellStyle name="Comma 17 2 2 4 5 2" xfId="45677"/>
    <cellStyle name="Comma 17 2 2 4 5 3" xfId="45678"/>
    <cellStyle name="Comma 17 2 2 4 6" xfId="45679"/>
    <cellStyle name="Comma 17 2 2 4 6 2" xfId="45680"/>
    <cellStyle name="Comma 17 2 2 4 6 3" xfId="45681"/>
    <cellStyle name="Comma 17 2 2 4 7" xfId="45682"/>
    <cellStyle name="Comma 17 2 2 4 7 2" xfId="45683"/>
    <cellStyle name="Comma 17 2 2 4 8" xfId="45684"/>
    <cellStyle name="Comma 17 2 2 4 9" xfId="45685"/>
    <cellStyle name="Comma 17 2 2 5" xfId="45686"/>
    <cellStyle name="Comma 17 2 2 5 2" xfId="45687"/>
    <cellStyle name="Comma 17 2 2 5 2 2" xfId="45688"/>
    <cellStyle name="Comma 17 2 2 5 2 2 2" xfId="45689"/>
    <cellStyle name="Comma 17 2 2 5 2 2 3" xfId="45690"/>
    <cellStyle name="Comma 17 2 2 5 2 3" xfId="45691"/>
    <cellStyle name="Comma 17 2 2 5 2 3 2" xfId="45692"/>
    <cellStyle name="Comma 17 2 2 5 2 3 3" xfId="45693"/>
    <cellStyle name="Comma 17 2 2 5 2 4" xfId="45694"/>
    <cellStyle name="Comma 17 2 2 5 2 4 2" xfId="45695"/>
    <cellStyle name="Comma 17 2 2 5 2 5" xfId="45696"/>
    <cellStyle name="Comma 17 2 2 5 2 6" xfId="45697"/>
    <cellStyle name="Comma 17 2 2 5 3" xfId="45698"/>
    <cellStyle name="Comma 17 2 2 5 3 2" xfId="45699"/>
    <cellStyle name="Comma 17 2 2 5 3 2 2" xfId="45700"/>
    <cellStyle name="Comma 17 2 2 5 3 2 3" xfId="45701"/>
    <cellStyle name="Comma 17 2 2 5 3 3" xfId="45702"/>
    <cellStyle name="Comma 17 2 2 5 3 3 2" xfId="45703"/>
    <cellStyle name="Comma 17 2 2 5 3 3 3" xfId="45704"/>
    <cellStyle name="Comma 17 2 2 5 3 4" xfId="45705"/>
    <cellStyle name="Comma 17 2 2 5 3 4 2" xfId="45706"/>
    <cellStyle name="Comma 17 2 2 5 3 5" xfId="45707"/>
    <cellStyle name="Comma 17 2 2 5 3 6" xfId="45708"/>
    <cellStyle name="Comma 17 2 2 5 4" xfId="45709"/>
    <cellStyle name="Comma 17 2 2 5 4 2" xfId="45710"/>
    <cellStyle name="Comma 17 2 2 5 4 2 2" xfId="45711"/>
    <cellStyle name="Comma 17 2 2 5 4 2 3" xfId="45712"/>
    <cellStyle name="Comma 17 2 2 5 4 3" xfId="45713"/>
    <cellStyle name="Comma 17 2 2 5 4 3 2" xfId="45714"/>
    <cellStyle name="Comma 17 2 2 5 4 4" xfId="45715"/>
    <cellStyle name="Comma 17 2 2 5 4 5" xfId="45716"/>
    <cellStyle name="Comma 17 2 2 5 5" xfId="45717"/>
    <cellStyle name="Comma 17 2 2 5 5 2" xfId="45718"/>
    <cellStyle name="Comma 17 2 2 5 5 3" xfId="45719"/>
    <cellStyle name="Comma 17 2 2 5 6" xfId="45720"/>
    <cellStyle name="Comma 17 2 2 5 6 2" xfId="45721"/>
    <cellStyle name="Comma 17 2 2 5 6 3" xfId="45722"/>
    <cellStyle name="Comma 17 2 2 5 7" xfId="45723"/>
    <cellStyle name="Comma 17 2 2 5 7 2" xfId="45724"/>
    <cellStyle name="Comma 17 2 2 5 8" xfId="45725"/>
    <cellStyle name="Comma 17 2 2 5 9" xfId="45726"/>
    <cellStyle name="Comma 17 2 2 6" xfId="45727"/>
    <cellStyle name="Comma 17 2 2 6 2" xfId="45728"/>
    <cellStyle name="Comma 17 2 2 6 2 2" xfId="45729"/>
    <cellStyle name="Comma 17 2 2 6 2 3" xfId="45730"/>
    <cellStyle name="Comma 17 2 2 6 3" xfId="45731"/>
    <cellStyle name="Comma 17 2 2 6 3 2" xfId="45732"/>
    <cellStyle name="Comma 17 2 2 6 3 3" xfId="45733"/>
    <cellStyle name="Comma 17 2 2 6 4" xfId="45734"/>
    <cellStyle name="Comma 17 2 2 6 4 2" xfId="45735"/>
    <cellStyle name="Comma 17 2 2 6 5" xfId="45736"/>
    <cellStyle name="Comma 17 2 2 6 6" xfId="45737"/>
    <cellStyle name="Comma 17 2 2 7" xfId="45738"/>
    <cellStyle name="Comma 17 2 2 7 2" xfId="45739"/>
    <cellStyle name="Comma 17 2 2 7 2 2" xfId="45740"/>
    <cellStyle name="Comma 17 2 2 7 2 3" xfId="45741"/>
    <cellStyle name="Comma 17 2 2 7 3" xfId="45742"/>
    <cellStyle name="Comma 17 2 2 7 3 2" xfId="45743"/>
    <cellStyle name="Comma 17 2 2 7 3 3" xfId="45744"/>
    <cellStyle name="Comma 17 2 2 7 4" xfId="45745"/>
    <cellStyle name="Comma 17 2 2 7 4 2" xfId="45746"/>
    <cellStyle name="Comma 17 2 2 7 5" xfId="45747"/>
    <cellStyle name="Comma 17 2 2 7 6" xfId="45748"/>
    <cellStyle name="Comma 17 2 2 8" xfId="45749"/>
    <cellStyle name="Comma 17 2 2 8 2" xfId="45750"/>
    <cellStyle name="Comma 17 2 2 8 2 2" xfId="45751"/>
    <cellStyle name="Comma 17 2 2 8 2 3" xfId="45752"/>
    <cellStyle name="Comma 17 2 2 8 3" xfId="45753"/>
    <cellStyle name="Comma 17 2 2 8 3 2" xfId="45754"/>
    <cellStyle name="Comma 17 2 2 8 4" xfId="45755"/>
    <cellStyle name="Comma 17 2 2 8 5" xfId="45756"/>
    <cellStyle name="Comma 17 2 2 9" xfId="45757"/>
    <cellStyle name="Comma 17 2 2 9 2" xfId="45758"/>
    <cellStyle name="Comma 17 2 2 9 3" xfId="45759"/>
    <cellStyle name="Comma 17 2 3" xfId="45760"/>
    <cellStyle name="Comma 17 2 3 10" xfId="45761"/>
    <cellStyle name="Comma 17 2 3 10 2" xfId="45762"/>
    <cellStyle name="Comma 17 2 3 11" xfId="45763"/>
    <cellStyle name="Comma 17 2 3 12" xfId="45764"/>
    <cellStyle name="Comma 17 2 3 2" xfId="45765"/>
    <cellStyle name="Comma 17 2 3 2 10" xfId="45766"/>
    <cellStyle name="Comma 17 2 3 2 2" xfId="45767"/>
    <cellStyle name="Comma 17 2 3 2 2 2" xfId="45768"/>
    <cellStyle name="Comma 17 2 3 2 2 2 2" xfId="45769"/>
    <cellStyle name="Comma 17 2 3 2 2 2 2 2" xfId="45770"/>
    <cellStyle name="Comma 17 2 3 2 2 2 2 3" xfId="45771"/>
    <cellStyle name="Comma 17 2 3 2 2 2 3" xfId="45772"/>
    <cellStyle name="Comma 17 2 3 2 2 2 3 2" xfId="45773"/>
    <cellStyle name="Comma 17 2 3 2 2 2 3 3" xfId="45774"/>
    <cellStyle name="Comma 17 2 3 2 2 2 4" xfId="45775"/>
    <cellStyle name="Comma 17 2 3 2 2 2 4 2" xfId="45776"/>
    <cellStyle name="Comma 17 2 3 2 2 2 5" xfId="45777"/>
    <cellStyle name="Comma 17 2 3 2 2 2 6" xfId="45778"/>
    <cellStyle name="Comma 17 2 3 2 2 3" xfId="45779"/>
    <cellStyle name="Comma 17 2 3 2 2 3 2" xfId="45780"/>
    <cellStyle name="Comma 17 2 3 2 2 3 2 2" xfId="45781"/>
    <cellStyle name="Comma 17 2 3 2 2 3 2 3" xfId="45782"/>
    <cellStyle name="Comma 17 2 3 2 2 3 3" xfId="45783"/>
    <cellStyle name="Comma 17 2 3 2 2 3 3 2" xfId="45784"/>
    <cellStyle name="Comma 17 2 3 2 2 3 3 3" xfId="45785"/>
    <cellStyle name="Comma 17 2 3 2 2 3 4" xfId="45786"/>
    <cellStyle name="Comma 17 2 3 2 2 3 4 2" xfId="45787"/>
    <cellStyle name="Comma 17 2 3 2 2 3 5" xfId="45788"/>
    <cellStyle name="Comma 17 2 3 2 2 3 6" xfId="45789"/>
    <cellStyle name="Comma 17 2 3 2 2 4" xfId="45790"/>
    <cellStyle name="Comma 17 2 3 2 2 4 2" xfId="45791"/>
    <cellStyle name="Comma 17 2 3 2 2 4 2 2" xfId="45792"/>
    <cellStyle name="Comma 17 2 3 2 2 4 2 3" xfId="45793"/>
    <cellStyle name="Comma 17 2 3 2 2 4 3" xfId="45794"/>
    <cellStyle name="Comma 17 2 3 2 2 4 3 2" xfId="45795"/>
    <cellStyle name="Comma 17 2 3 2 2 4 4" xfId="45796"/>
    <cellStyle name="Comma 17 2 3 2 2 4 5" xfId="45797"/>
    <cellStyle name="Comma 17 2 3 2 2 5" xfId="45798"/>
    <cellStyle name="Comma 17 2 3 2 2 5 2" xfId="45799"/>
    <cellStyle name="Comma 17 2 3 2 2 5 3" xfId="45800"/>
    <cellStyle name="Comma 17 2 3 2 2 6" xfId="45801"/>
    <cellStyle name="Comma 17 2 3 2 2 6 2" xfId="45802"/>
    <cellStyle name="Comma 17 2 3 2 2 6 3" xfId="45803"/>
    <cellStyle name="Comma 17 2 3 2 2 7" xfId="45804"/>
    <cellStyle name="Comma 17 2 3 2 2 7 2" xfId="45805"/>
    <cellStyle name="Comma 17 2 3 2 2 8" xfId="45806"/>
    <cellStyle name="Comma 17 2 3 2 2 9" xfId="45807"/>
    <cellStyle name="Comma 17 2 3 2 3" xfId="45808"/>
    <cellStyle name="Comma 17 2 3 2 3 2" xfId="45809"/>
    <cellStyle name="Comma 17 2 3 2 3 2 2" xfId="45810"/>
    <cellStyle name="Comma 17 2 3 2 3 2 3" xfId="45811"/>
    <cellStyle name="Comma 17 2 3 2 3 3" xfId="45812"/>
    <cellStyle name="Comma 17 2 3 2 3 3 2" xfId="45813"/>
    <cellStyle name="Comma 17 2 3 2 3 3 3" xfId="45814"/>
    <cellStyle name="Comma 17 2 3 2 3 4" xfId="45815"/>
    <cellStyle name="Comma 17 2 3 2 3 4 2" xfId="45816"/>
    <cellStyle name="Comma 17 2 3 2 3 5" xfId="45817"/>
    <cellStyle name="Comma 17 2 3 2 3 6" xfId="45818"/>
    <cellStyle name="Comma 17 2 3 2 4" xfId="45819"/>
    <cellStyle name="Comma 17 2 3 2 4 2" xfId="45820"/>
    <cellStyle name="Comma 17 2 3 2 4 2 2" xfId="45821"/>
    <cellStyle name="Comma 17 2 3 2 4 2 3" xfId="45822"/>
    <cellStyle name="Comma 17 2 3 2 4 3" xfId="45823"/>
    <cellStyle name="Comma 17 2 3 2 4 3 2" xfId="45824"/>
    <cellStyle name="Comma 17 2 3 2 4 3 3" xfId="45825"/>
    <cellStyle name="Comma 17 2 3 2 4 4" xfId="45826"/>
    <cellStyle name="Comma 17 2 3 2 4 4 2" xfId="45827"/>
    <cellStyle name="Comma 17 2 3 2 4 5" xfId="45828"/>
    <cellStyle name="Comma 17 2 3 2 4 6" xfId="45829"/>
    <cellStyle name="Comma 17 2 3 2 5" xfId="45830"/>
    <cellStyle name="Comma 17 2 3 2 5 2" xfId="45831"/>
    <cellStyle name="Comma 17 2 3 2 5 2 2" xfId="45832"/>
    <cellStyle name="Comma 17 2 3 2 5 2 3" xfId="45833"/>
    <cellStyle name="Comma 17 2 3 2 5 3" xfId="45834"/>
    <cellStyle name="Comma 17 2 3 2 5 3 2" xfId="45835"/>
    <cellStyle name="Comma 17 2 3 2 5 4" xfId="45836"/>
    <cellStyle name="Comma 17 2 3 2 5 5" xfId="45837"/>
    <cellStyle name="Comma 17 2 3 2 6" xfId="45838"/>
    <cellStyle name="Comma 17 2 3 2 6 2" xfId="45839"/>
    <cellStyle name="Comma 17 2 3 2 6 3" xfId="45840"/>
    <cellStyle name="Comma 17 2 3 2 7" xfId="45841"/>
    <cellStyle name="Comma 17 2 3 2 7 2" xfId="45842"/>
    <cellStyle name="Comma 17 2 3 2 7 3" xfId="45843"/>
    <cellStyle name="Comma 17 2 3 2 8" xfId="45844"/>
    <cellStyle name="Comma 17 2 3 2 8 2" xfId="45845"/>
    <cellStyle name="Comma 17 2 3 2 9" xfId="45846"/>
    <cellStyle name="Comma 17 2 3 3" xfId="45847"/>
    <cellStyle name="Comma 17 2 3 3 2" xfId="45848"/>
    <cellStyle name="Comma 17 2 3 3 2 2" xfId="45849"/>
    <cellStyle name="Comma 17 2 3 3 2 2 2" xfId="45850"/>
    <cellStyle name="Comma 17 2 3 3 2 2 3" xfId="45851"/>
    <cellStyle name="Comma 17 2 3 3 2 3" xfId="45852"/>
    <cellStyle name="Comma 17 2 3 3 2 3 2" xfId="45853"/>
    <cellStyle name="Comma 17 2 3 3 2 3 3" xfId="45854"/>
    <cellStyle name="Comma 17 2 3 3 2 4" xfId="45855"/>
    <cellStyle name="Comma 17 2 3 3 2 4 2" xfId="45856"/>
    <cellStyle name="Comma 17 2 3 3 2 5" xfId="45857"/>
    <cellStyle name="Comma 17 2 3 3 2 6" xfId="45858"/>
    <cellStyle name="Comma 17 2 3 3 3" xfId="45859"/>
    <cellStyle name="Comma 17 2 3 3 3 2" xfId="45860"/>
    <cellStyle name="Comma 17 2 3 3 3 2 2" xfId="45861"/>
    <cellStyle name="Comma 17 2 3 3 3 2 3" xfId="45862"/>
    <cellStyle name="Comma 17 2 3 3 3 3" xfId="45863"/>
    <cellStyle name="Comma 17 2 3 3 3 3 2" xfId="45864"/>
    <cellStyle name="Comma 17 2 3 3 3 3 3" xfId="45865"/>
    <cellStyle name="Comma 17 2 3 3 3 4" xfId="45866"/>
    <cellStyle name="Comma 17 2 3 3 3 4 2" xfId="45867"/>
    <cellStyle name="Comma 17 2 3 3 3 5" xfId="45868"/>
    <cellStyle name="Comma 17 2 3 3 3 6" xfId="45869"/>
    <cellStyle name="Comma 17 2 3 3 4" xfId="45870"/>
    <cellStyle name="Comma 17 2 3 3 4 2" xfId="45871"/>
    <cellStyle name="Comma 17 2 3 3 4 2 2" xfId="45872"/>
    <cellStyle name="Comma 17 2 3 3 4 2 3" xfId="45873"/>
    <cellStyle name="Comma 17 2 3 3 4 3" xfId="45874"/>
    <cellStyle name="Comma 17 2 3 3 4 3 2" xfId="45875"/>
    <cellStyle name="Comma 17 2 3 3 4 4" xfId="45876"/>
    <cellStyle name="Comma 17 2 3 3 4 5" xfId="45877"/>
    <cellStyle name="Comma 17 2 3 3 5" xfId="45878"/>
    <cellStyle name="Comma 17 2 3 3 5 2" xfId="45879"/>
    <cellStyle name="Comma 17 2 3 3 5 3" xfId="45880"/>
    <cellStyle name="Comma 17 2 3 3 6" xfId="45881"/>
    <cellStyle name="Comma 17 2 3 3 6 2" xfId="45882"/>
    <cellStyle name="Comma 17 2 3 3 6 3" xfId="45883"/>
    <cellStyle name="Comma 17 2 3 3 7" xfId="45884"/>
    <cellStyle name="Comma 17 2 3 3 7 2" xfId="45885"/>
    <cellStyle name="Comma 17 2 3 3 8" xfId="45886"/>
    <cellStyle name="Comma 17 2 3 3 9" xfId="45887"/>
    <cellStyle name="Comma 17 2 3 4" xfId="45888"/>
    <cellStyle name="Comma 17 2 3 4 2" xfId="45889"/>
    <cellStyle name="Comma 17 2 3 4 2 2" xfId="45890"/>
    <cellStyle name="Comma 17 2 3 4 2 2 2" xfId="45891"/>
    <cellStyle name="Comma 17 2 3 4 2 2 3" xfId="45892"/>
    <cellStyle name="Comma 17 2 3 4 2 3" xfId="45893"/>
    <cellStyle name="Comma 17 2 3 4 2 3 2" xfId="45894"/>
    <cellStyle name="Comma 17 2 3 4 2 3 3" xfId="45895"/>
    <cellStyle name="Comma 17 2 3 4 2 4" xfId="45896"/>
    <cellStyle name="Comma 17 2 3 4 2 4 2" xfId="45897"/>
    <cellStyle name="Comma 17 2 3 4 2 5" xfId="45898"/>
    <cellStyle name="Comma 17 2 3 4 2 6" xfId="45899"/>
    <cellStyle name="Comma 17 2 3 4 3" xfId="45900"/>
    <cellStyle name="Comma 17 2 3 4 3 2" xfId="45901"/>
    <cellStyle name="Comma 17 2 3 4 3 2 2" xfId="45902"/>
    <cellStyle name="Comma 17 2 3 4 3 2 3" xfId="45903"/>
    <cellStyle name="Comma 17 2 3 4 3 3" xfId="45904"/>
    <cellStyle name="Comma 17 2 3 4 3 3 2" xfId="45905"/>
    <cellStyle name="Comma 17 2 3 4 3 3 3" xfId="45906"/>
    <cellStyle name="Comma 17 2 3 4 3 4" xfId="45907"/>
    <cellStyle name="Comma 17 2 3 4 3 4 2" xfId="45908"/>
    <cellStyle name="Comma 17 2 3 4 3 5" xfId="45909"/>
    <cellStyle name="Comma 17 2 3 4 3 6" xfId="45910"/>
    <cellStyle name="Comma 17 2 3 4 4" xfId="45911"/>
    <cellStyle name="Comma 17 2 3 4 4 2" xfId="45912"/>
    <cellStyle name="Comma 17 2 3 4 4 2 2" xfId="45913"/>
    <cellStyle name="Comma 17 2 3 4 4 2 3" xfId="45914"/>
    <cellStyle name="Comma 17 2 3 4 4 3" xfId="45915"/>
    <cellStyle name="Comma 17 2 3 4 4 3 2" xfId="45916"/>
    <cellStyle name="Comma 17 2 3 4 4 4" xfId="45917"/>
    <cellStyle name="Comma 17 2 3 4 4 5" xfId="45918"/>
    <cellStyle name="Comma 17 2 3 4 5" xfId="45919"/>
    <cellStyle name="Comma 17 2 3 4 5 2" xfId="45920"/>
    <cellStyle name="Comma 17 2 3 4 5 3" xfId="45921"/>
    <cellStyle name="Comma 17 2 3 4 6" xfId="45922"/>
    <cellStyle name="Comma 17 2 3 4 6 2" xfId="45923"/>
    <cellStyle name="Comma 17 2 3 4 6 3" xfId="45924"/>
    <cellStyle name="Comma 17 2 3 4 7" xfId="45925"/>
    <cellStyle name="Comma 17 2 3 4 7 2" xfId="45926"/>
    <cellStyle name="Comma 17 2 3 4 8" xfId="45927"/>
    <cellStyle name="Comma 17 2 3 4 9" xfId="45928"/>
    <cellStyle name="Comma 17 2 3 5" xfId="45929"/>
    <cellStyle name="Comma 17 2 3 5 2" xfId="45930"/>
    <cellStyle name="Comma 17 2 3 5 2 2" xfId="45931"/>
    <cellStyle name="Comma 17 2 3 5 2 3" xfId="45932"/>
    <cellStyle name="Comma 17 2 3 5 3" xfId="45933"/>
    <cellStyle name="Comma 17 2 3 5 3 2" xfId="45934"/>
    <cellStyle name="Comma 17 2 3 5 3 3" xfId="45935"/>
    <cellStyle name="Comma 17 2 3 5 4" xfId="45936"/>
    <cellStyle name="Comma 17 2 3 5 4 2" xfId="45937"/>
    <cellStyle name="Comma 17 2 3 5 5" xfId="45938"/>
    <cellStyle name="Comma 17 2 3 5 6" xfId="45939"/>
    <cellStyle name="Comma 17 2 3 6" xfId="45940"/>
    <cellStyle name="Comma 17 2 3 6 2" xfId="45941"/>
    <cellStyle name="Comma 17 2 3 6 2 2" xfId="45942"/>
    <cellStyle name="Comma 17 2 3 6 2 3" xfId="45943"/>
    <cellStyle name="Comma 17 2 3 6 3" xfId="45944"/>
    <cellStyle name="Comma 17 2 3 6 3 2" xfId="45945"/>
    <cellStyle name="Comma 17 2 3 6 3 3" xfId="45946"/>
    <cellStyle name="Comma 17 2 3 6 4" xfId="45947"/>
    <cellStyle name="Comma 17 2 3 6 4 2" xfId="45948"/>
    <cellStyle name="Comma 17 2 3 6 5" xfId="45949"/>
    <cellStyle name="Comma 17 2 3 6 6" xfId="45950"/>
    <cellStyle name="Comma 17 2 3 7" xfId="45951"/>
    <cellStyle name="Comma 17 2 3 7 2" xfId="45952"/>
    <cellStyle name="Comma 17 2 3 7 2 2" xfId="45953"/>
    <cellStyle name="Comma 17 2 3 7 2 3" xfId="45954"/>
    <cellStyle name="Comma 17 2 3 7 3" xfId="45955"/>
    <cellStyle name="Comma 17 2 3 7 3 2" xfId="45956"/>
    <cellStyle name="Comma 17 2 3 7 4" xfId="45957"/>
    <cellStyle name="Comma 17 2 3 7 5" xfId="45958"/>
    <cellStyle name="Comma 17 2 3 8" xfId="45959"/>
    <cellStyle name="Comma 17 2 3 8 2" xfId="45960"/>
    <cellStyle name="Comma 17 2 3 8 3" xfId="45961"/>
    <cellStyle name="Comma 17 2 3 9" xfId="45962"/>
    <cellStyle name="Comma 17 2 3 9 2" xfId="45963"/>
    <cellStyle name="Comma 17 2 3 9 3" xfId="45964"/>
    <cellStyle name="Comma 17 2 4" xfId="45965"/>
    <cellStyle name="Comma 17 2 4 10" xfId="45966"/>
    <cellStyle name="Comma 17 2 4 2" xfId="45967"/>
    <cellStyle name="Comma 17 2 4 2 2" xfId="45968"/>
    <cellStyle name="Comma 17 2 4 2 2 2" xfId="45969"/>
    <cellStyle name="Comma 17 2 4 2 2 2 2" xfId="45970"/>
    <cellStyle name="Comma 17 2 4 2 2 2 3" xfId="45971"/>
    <cellStyle name="Comma 17 2 4 2 2 3" xfId="45972"/>
    <cellStyle name="Comma 17 2 4 2 2 3 2" xfId="45973"/>
    <cellStyle name="Comma 17 2 4 2 2 3 3" xfId="45974"/>
    <cellStyle name="Comma 17 2 4 2 2 4" xfId="45975"/>
    <cellStyle name="Comma 17 2 4 2 2 4 2" xfId="45976"/>
    <cellStyle name="Comma 17 2 4 2 2 5" xfId="45977"/>
    <cellStyle name="Comma 17 2 4 2 2 6" xfId="45978"/>
    <cellStyle name="Comma 17 2 4 2 3" xfId="45979"/>
    <cellStyle name="Comma 17 2 4 2 3 2" xfId="45980"/>
    <cellStyle name="Comma 17 2 4 2 3 2 2" xfId="45981"/>
    <cellStyle name="Comma 17 2 4 2 3 2 3" xfId="45982"/>
    <cellStyle name="Comma 17 2 4 2 3 3" xfId="45983"/>
    <cellStyle name="Comma 17 2 4 2 3 3 2" xfId="45984"/>
    <cellStyle name="Comma 17 2 4 2 3 3 3" xfId="45985"/>
    <cellStyle name="Comma 17 2 4 2 3 4" xfId="45986"/>
    <cellStyle name="Comma 17 2 4 2 3 4 2" xfId="45987"/>
    <cellStyle name="Comma 17 2 4 2 3 5" xfId="45988"/>
    <cellStyle name="Comma 17 2 4 2 3 6" xfId="45989"/>
    <cellStyle name="Comma 17 2 4 2 4" xfId="45990"/>
    <cellStyle name="Comma 17 2 4 2 4 2" xfId="45991"/>
    <cellStyle name="Comma 17 2 4 2 4 2 2" xfId="45992"/>
    <cellStyle name="Comma 17 2 4 2 4 2 3" xfId="45993"/>
    <cellStyle name="Comma 17 2 4 2 4 3" xfId="45994"/>
    <cellStyle name="Comma 17 2 4 2 4 3 2" xfId="45995"/>
    <cellStyle name="Comma 17 2 4 2 4 4" xfId="45996"/>
    <cellStyle name="Comma 17 2 4 2 4 5" xfId="45997"/>
    <cellStyle name="Comma 17 2 4 2 5" xfId="45998"/>
    <cellStyle name="Comma 17 2 4 2 5 2" xfId="45999"/>
    <cellStyle name="Comma 17 2 4 2 5 3" xfId="46000"/>
    <cellStyle name="Comma 17 2 4 2 6" xfId="46001"/>
    <cellStyle name="Comma 17 2 4 2 6 2" xfId="46002"/>
    <cellStyle name="Comma 17 2 4 2 6 3" xfId="46003"/>
    <cellStyle name="Comma 17 2 4 2 7" xfId="46004"/>
    <cellStyle name="Comma 17 2 4 2 7 2" xfId="46005"/>
    <cellStyle name="Comma 17 2 4 2 8" xfId="46006"/>
    <cellStyle name="Comma 17 2 4 2 9" xfId="46007"/>
    <cellStyle name="Comma 17 2 4 3" xfId="46008"/>
    <cellStyle name="Comma 17 2 4 3 2" xfId="46009"/>
    <cellStyle name="Comma 17 2 4 3 2 2" xfId="46010"/>
    <cellStyle name="Comma 17 2 4 3 2 3" xfId="46011"/>
    <cellStyle name="Comma 17 2 4 3 3" xfId="46012"/>
    <cellStyle name="Comma 17 2 4 3 3 2" xfId="46013"/>
    <cellStyle name="Comma 17 2 4 3 3 3" xfId="46014"/>
    <cellStyle name="Comma 17 2 4 3 4" xfId="46015"/>
    <cellStyle name="Comma 17 2 4 3 4 2" xfId="46016"/>
    <cellStyle name="Comma 17 2 4 3 5" xfId="46017"/>
    <cellStyle name="Comma 17 2 4 3 6" xfId="46018"/>
    <cellStyle name="Comma 17 2 4 4" xfId="46019"/>
    <cellStyle name="Comma 17 2 4 4 2" xfId="46020"/>
    <cellStyle name="Comma 17 2 4 4 2 2" xfId="46021"/>
    <cellStyle name="Comma 17 2 4 4 2 3" xfId="46022"/>
    <cellStyle name="Comma 17 2 4 4 3" xfId="46023"/>
    <cellStyle name="Comma 17 2 4 4 3 2" xfId="46024"/>
    <cellStyle name="Comma 17 2 4 4 3 3" xfId="46025"/>
    <cellStyle name="Comma 17 2 4 4 4" xfId="46026"/>
    <cellStyle name="Comma 17 2 4 4 4 2" xfId="46027"/>
    <cellStyle name="Comma 17 2 4 4 5" xfId="46028"/>
    <cellStyle name="Comma 17 2 4 4 6" xfId="46029"/>
    <cellStyle name="Comma 17 2 4 5" xfId="46030"/>
    <cellStyle name="Comma 17 2 4 5 2" xfId="46031"/>
    <cellStyle name="Comma 17 2 4 5 2 2" xfId="46032"/>
    <cellStyle name="Comma 17 2 4 5 2 3" xfId="46033"/>
    <cellStyle name="Comma 17 2 4 5 3" xfId="46034"/>
    <cellStyle name="Comma 17 2 4 5 3 2" xfId="46035"/>
    <cellStyle name="Comma 17 2 4 5 4" xfId="46036"/>
    <cellStyle name="Comma 17 2 4 5 5" xfId="46037"/>
    <cellStyle name="Comma 17 2 4 6" xfId="46038"/>
    <cellStyle name="Comma 17 2 4 6 2" xfId="46039"/>
    <cellStyle name="Comma 17 2 4 6 3" xfId="46040"/>
    <cellStyle name="Comma 17 2 4 7" xfId="46041"/>
    <cellStyle name="Comma 17 2 4 7 2" xfId="46042"/>
    <cellStyle name="Comma 17 2 4 7 3" xfId="46043"/>
    <cellStyle name="Comma 17 2 4 8" xfId="46044"/>
    <cellStyle name="Comma 17 2 4 8 2" xfId="46045"/>
    <cellStyle name="Comma 17 2 4 9" xfId="46046"/>
    <cellStyle name="Comma 17 2 5" xfId="46047"/>
    <cellStyle name="Comma 17 2 5 2" xfId="46048"/>
    <cellStyle name="Comma 17 2 5 2 2" xfId="46049"/>
    <cellStyle name="Comma 17 2 5 2 2 2" xfId="46050"/>
    <cellStyle name="Comma 17 2 5 2 2 3" xfId="46051"/>
    <cellStyle name="Comma 17 2 5 2 3" xfId="46052"/>
    <cellStyle name="Comma 17 2 5 2 3 2" xfId="46053"/>
    <cellStyle name="Comma 17 2 5 2 3 3" xfId="46054"/>
    <cellStyle name="Comma 17 2 5 2 4" xfId="46055"/>
    <cellStyle name="Comma 17 2 5 2 4 2" xfId="46056"/>
    <cellStyle name="Comma 17 2 5 2 5" xfId="46057"/>
    <cellStyle name="Comma 17 2 5 2 6" xfId="46058"/>
    <cellStyle name="Comma 17 2 5 3" xfId="46059"/>
    <cellStyle name="Comma 17 2 5 3 2" xfId="46060"/>
    <cellStyle name="Comma 17 2 5 3 2 2" xfId="46061"/>
    <cellStyle name="Comma 17 2 5 3 2 3" xfId="46062"/>
    <cellStyle name="Comma 17 2 5 3 3" xfId="46063"/>
    <cellStyle name="Comma 17 2 5 3 3 2" xfId="46064"/>
    <cellStyle name="Comma 17 2 5 3 3 3" xfId="46065"/>
    <cellStyle name="Comma 17 2 5 3 4" xfId="46066"/>
    <cellStyle name="Comma 17 2 5 3 4 2" xfId="46067"/>
    <cellStyle name="Comma 17 2 5 3 5" xfId="46068"/>
    <cellStyle name="Comma 17 2 5 3 6" xfId="46069"/>
    <cellStyle name="Comma 17 2 5 4" xfId="46070"/>
    <cellStyle name="Comma 17 2 5 4 2" xfId="46071"/>
    <cellStyle name="Comma 17 2 5 4 2 2" xfId="46072"/>
    <cellStyle name="Comma 17 2 5 4 2 3" xfId="46073"/>
    <cellStyle name="Comma 17 2 5 4 3" xfId="46074"/>
    <cellStyle name="Comma 17 2 5 4 3 2" xfId="46075"/>
    <cellStyle name="Comma 17 2 5 4 4" xfId="46076"/>
    <cellStyle name="Comma 17 2 5 4 5" xfId="46077"/>
    <cellStyle name="Comma 17 2 5 5" xfId="46078"/>
    <cellStyle name="Comma 17 2 5 5 2" xfId="46079"/>
    <cellStyle name="Comma 17 2 5 5 3" xfId="46080"/>
    <cellStyle name="Comma 17 2 5 6" xfId="46081"/>
    <cellStyle name="Comma 17 2 5 6 2" xfId="46082"/>
    <cellStyle name="Comma 17 2 5 6 3" xfId="46083"/>
    <cellStyle name="Comma 17 2 5 7" xfId="46084"/>
    <cellStyle name="Comma 17 2 5 7 2" xfId="46085"/>
    <cellStyle name="Comma 17 2 5 8" xfId="46086"/>
    <cellStyle name="Comma 17 2 5 9" xfId="46087"/>
    <cellStyle name="Comma 17 2 6" xfId="46088"/>
    <cellStyle name="Comma 17 2 6 2" xfId="46089"/>
    <cellStyle name="Comma 17 2 6 2 2" xfId="46090"/>
    <cellStyle name="Comma 17 2 6 2 2 2" xfId="46091"/>
    <cellStyle name="Comma 17 2 6 2 2 3" xfId="46092"/>
    <cellStyle name="Comma 17 2 6 2 3" xfId="46093"/>
    <cellStyle name="Comma 17 2 6 2 3 2" xfId="46094"/>
    <cellStyle name="Comma 17 2 6 2 3 3" xfId="46095"/>
    <cellStyle name="Comma 17 2 6 2 4" xfId="46096"/>
    <cellStyle name="Comma 17 2 6 2 4 2" xfId="46097"/>
    <cellStyle name="Comma 17 2 6 2 5" xfId="46098"/>
    <cellStyle name="Comma 17 2 6 2 6" xfId="46099"/>
    <cellStyle name="Comma 17 2 6 3" xfId="46100"/>
    <cellStyle name="Comma 17 2 6 3 2" xfId="46101"/>
    <cellStyle name="Comma 17 2 6 3 2 2" xfId="46102"/>
    <cellStyle name="Comma 17 2 6 3 2 3" xfId="46103"/>
    <cellStyle name="Comma 17 2 6 3 3" xfId="46104"/>
    <cellStyle name="Comma 17 2 6 3 3 2" xfId="46105"/>
    <cellStyle name="Comma 17 2 6 3 3 3" xfId="46106"/>
    <cellStyle name="Comma 17 2 6 3 4" xfId="46107"/>
    <cellStyle name="Comma 17 2 6 3 4 2" xfId="46108"/>
    <cellStyle name="Comma 17 2 6 3 5" xfId="46109"/>
    <cellStyle name="Comma 17 2 6 3 6" xfId="46110"/>
    <cellStyle name="Comma 17 2 6 4" xfId="46111"/>
    <cellStyle name="Comma 17 2 6 4 2" xfId="46112"/>
    <cellStyle name="Comma 17 2 6 4 2 2" xfId="46113"/>
    <cellStyle name="Comma 17 2 6 4 2 3" xfId="46114"/>
    <cellStyle name="Comma 17 2 6 4 3" xfId="46115"/>
    <cellStyle name="Comma 17 2 6 4 3 2" xfId="46116"/>
    <cellStyle name="Comma 17 2 6 4 4" xfId="46117"/>
    <cellStyle name="Comma 17 2 6 4 5" xfId="46118"/>
    <cellStyle name="Comma 17 2 6 5" xfId="46119"/>
    <cellStyle name="Comma 17 2 6 5 2" xfId="46120"/>
    <cellStyle name="Comma 17 2 6 5 3" xfId="46121"/>
    <cellStyle name="Comma 17 2 6 6" xfId="46122"/>
    <cellStyle name="Comma 17 2 6 6 2" xfId="46123"/>
    <cellStyle name="Comma 17 2 6 6 3" xfId="46124"/>
    <cellStyle name="Comma 17 2 6 7" xfId="46125"/>
    <cellStyle name="Comma 17 2 6 7 2" xfId="46126"/>
    <cellStyle name="Comma 17 2 6 8" xfId="46127"/>
    <cellStyle name="Comma 17 2 6 9" xfId="46128"/>
    <cellStyle name="Comma 17 2 7" xfId="46129"/>
    <cellStyle name="Comma 17 2 7 2" xfId="46130"/>
    <cellStyle name="Comma 17 2 7 2 2" xfId="46131"/>
    <cellStyle name="Comma 17 2 7 2 3" xfId="46132"/>
    <cellStyle name="Comma 17 2 7 3" xfId="46133"/>
    <cellStyle name="Comma 17 2 7 3 2" xfId="46134"/>
    <cellStyle name="Comma 17 2 7 3 3" xfId="46135"/>
    <cellStyle name="Comma 17 2 7 4" xfId="46136"/>
    <cellStyle name="Comma 17 2 7 4 2" xfId="46137"/>
    <cellStyle name="Comma 17 2 7 5" xfId="46138"/>
    <cellStyle name="Comma 17 2 7 6" xfId="46139"/>
    <cellStyle name="Comma 17 2 8" xfId="46140"/>
    <cellStyle name="Comma 17 2 8 2" xfId="46141"/>
    <cellStyle name="Comma 17 2 8 2 2" xfId="46142"/>
    <cellStyle name="Comma 17 2 8 2 3" xfId="46143"/>
    <cellStyle name="Comma 17 2 8 3" xfId="46144"/>
    <cellStyle name="Comma 17 2 8 3 2" xfId="46145"/>
    <cellStyle name="Comma 17 2 8 3 3" xfId="46146"/>
    <cellStyle name="Comma 17 2 8 4" xfId="46147"/>
    <cellStyle name="Comma 17 2 8 4 2" xfId="46148"/>
    <cellStyle name="Comma 17 2 8 5" xfId="46149"/>
    <cellStyle name="Comma 17 2 8 6" xfId="46150"/>
    <cellStyle name="Comma 17 2 9" xfId="46151"/>
    <cellStyle name="Comma 17 2 9 2" xfId="46152"/>
    <cellStyle name="Comma 17 2 9 2 2" xfId="46153"/>
    <cellStyle name="Comma 17 2 9 2 3" xfId="46154"/>
    <cellStyle name="Comma 17 2 9 3" xfId="46155"/>
    <cellStyle name="Comma 17 2 9 3 2" xfId="46156"/>
    <cellStyle name="Comma 17 2 9 4" xfId="46157"/>
    <cellStyle name="Comma 17 2 9 5" xfId="46158"/>
    <cellStyle name="Comma 17 3" xfId="4507"/>
    <cellStyle name="Comma 17 3 10" xfId="46159"/>
    <cellStyle name="Comma 17 3 10 2" xfId="46160"/>
    <cellStyle name="Comma 17 3 10 3" xfId="46161"/>
    <cellStyle name="Comma 17 3 11" xfId="46162"/>
    <cellStyle name="Comma 17 3 11 2" xfId="46163"/>
    <cellStyle name="Comma 17 3 12" xfId="46164"/>
    <cellStyle name="Comma 17 3 13" xfId="46165"/>
    <cellStyle name="Comma 17 3 2" xfId="46166"/>
    <cellStyle name="Comma 17 3 2 10" xfId="46167"/>
    <cellStyle name="Comma 17 3 2 10 2" xfId="46168"/>
    <cellStyle name="Comma 17 3 2 11" xfId="46169"/>
    <cellStyle name="Comma 17 3 2 12" xfId="46170"/>
    <cellStyle name="Comma 17 3 2 2" xfId="46171"/>
    <cellStyle name="Comma 17 3 2 2 10" xfId="46172"/>
    <cellStyle name="Comma 17 3 2 2 2" xfId="46173"/>
    <cellStyle name="Comma 17 3 2 2 2 2" xfId="46174"/>
    <cellStyle name="Comma 17 3 2 2 2 2 2" xfId="46175"/>
    <cellStyle name="Comma 17 3 2 2 2 2 2 2" xfId="46176"/>
    <cellStyle name="Comma 17 3 2 2 2 2 2 3" xfId="46177"/>
    <cellStyle name="Comma 17 3 2 2 2 2 3" xfId="46178"/>
    <cellStyle name="Comma 17 3 2 2 2 2 3 2" xfId="46179"/>
    <cellStyle name="Comma 17 3 2 2 2 2 3 3" xfId="46180"/>
    <cellStyle name="Comma 17 3 2 2 2 2 4" xfId="46181"/>
    <cellStyle name="Comma 17 3 2 2 2 2 4 2" xfId="46182"/>
    <cellStyle name="Comma 17 3 2 2 2 2 5" xfId="46183"/>
    <cellStyle name="Comma 17 3 2 2 2 2 6" xfId="46184"/>
    <cellStyle name="Comma 17 3 2 2 2 3" xfId="46185"/>
    <cellStyle name="Comma 17 3 2 2 2 3 2" xfId="46186"/>
    <cellStyle name="Comma 17 3 2 2 2 3 2 2" xfId="46187"/>
    <cellStyle name="Comma 17 3 2 2 2 3 2 3" xfId="46188"/>
    <cellStyle name="Comma 17 3 2 2 2 3 3" xfId="46189"/>
    <cellStyle name="Comma 17 3 2 2 2 3 3 2" xfId="46190"/>
    <cellStyle name="Comma 17 3 2 2 2 3 3 3" xfId="46191"/>
    <cellStyle name="Comma 17 3 2 2 2 3 4" xfId="46192"/>
    <cellStyle name="Comma 17 3 2 2 2 3 4 2" xfId="46193"/>
    <cellStyle name="Comma 17 3 2 2 2 3 5" xfId="46194"/>
    <cellStyle name="Comma 17 3 2 2 2 3 6" xfId="46195"/>
    <cellStyle name="Comma 17 3 2 2 2 4" xfId="46196"/>
    <cellStyle name="Comma 17 3 2 2 2 4 2" xfId="46197"/>
    <cellStyle name="Comma 17 3 2 2 2 4 2 2" xfId="46198"/>
    <cellStyle name="Comma 17 3 2 2 2 4 2 3" xfId="46199"/>
    <cellStyle name="Comma 17 3 2 2 2 4 3" xfId="46200"/>
    <cellStyle name="Comma 17 3 2 2 2 4 3 2" xfId="46201"/>
    <cellStyle name="Comma 17 3 2 2 2 4 4" xfId="46202"/>
    <cellStyle name="Comma 17 3 2 2 2 4 5" xfId="46203"/>
    <cellStyle name="Comma 17 3 2 2 2 5" xfId="46204"/>
    <cellStyle name="Comma 17 3 2 2 2 5 2" xfId="46205"/>
    <cellStyle name="Comma 17 3 2 2 2 5 3" xfId="46206"/>
    <cellStyle name="Comma 17 3 2 2 2 6" xfId="46207"/>
    <cellStyle name="Comma 17 3 2 2 2 6 2" xfId="46208"/>
    <cellStyle name="Comma 17 3 2 2 2 6 3" xfId="46209"/>
    <cellStyle name="Comma 17 3 2 2 2 7" xfId="46210"/>
    <cellStyle name="Comma 17 3 2 2 2 7 2" xfId="46211"/>
    <cellStyle name="Comma 17 3 2 2 2 8" xfId="46212"/>
    <cellStyle name="Comma 17 3 2 2 2 9" xfId="46213"/>
    <cellStyle name="Comma 17 3 2 2 3" xfId="46214"/>
    <cellStyle name="Comma 17 3 2 2 3 2" xfId="46215"/>
    <cellStyle name="Comma 17 3 2 2 3 2 2" xfId="46216"/>
    <cellStyle name="Comma 17 3 2 2 3 2 3" xfId="46217"/>
    <cellStyle name="Comma 17 3 2 2 3 3" xfId="46218"/>
    <cellStyle name="Comma 17 3 2 2 3 3 2" xfId="46219"/>
    <cellStyle name="Comma 17 3 2 2 3 3 3" xfId="46220"/>
    <cellStyle name="Comma 17 3 2 2 3 4" xfId="46221"/>
    <cellStyle name="Comma 17 3 2 2 3 4 2" xfId="46222"/>
    <cellStyle name="Comma 17 3 2 2 3 5" xfId="46223"/>
    <cellStyle name="Comma 17 3 2 2 3 6" xfId="46224"/>
    <cellStyle name="Comma 17 3 2 2 4" xfId="46225"/>
    <cellStyle name="Comma 17 3 2 2 4 2" xfId="46226"/>
    <cellStyle name="Comma 17 3 2 2 4 2 2" xfId="46227"/>
    <cellStyle name="Comma 17 3 2 2 4 2 3" xfId="46228"/>
    <cellStyle name="Comma 17 3 2 2 4 3" xfId="46229"/>
    <cellStyle name="Comma 17 3 2 2 4 3 2" xfId="46230"/>
    <cellStyle name="Comma 17 3 2 2 4 3 3" xfId="46231"/>
    <cellStyle name="Comma 17 3 2 2 4 4" xfId="46232"/>
    <cellStyle name="Comma 17 3 2 2 4 4 2" xfId="46233"/>
    <cellStyle name="Comma 17 3 2 2 4 5" xfId="46234"/>
    <cellStyle name="Comma 17 3 2 2 4 6" xfId="46235"/>
    <cellStyle name="Comma 17 3 2 2 5" xfId="46236"/>
    <cellStyle name="Comma 17 3 2 2 5 2" xfId="46237"/>
    <cellStyle name="Comma 17 3 2 2 5 2 2" xfId="46238"/>
    <cellStyle name="Comma 17 3 2 2 5 2 3" xfId="46239"/>
    <cellStyle name="Comma 17 3 2 2 5 3" xfId="46240"/>
    <cellStyle name="Comma 17 3 2 2 5 3 2" xfId="46241"/>
    <cellStyle name="Comma 17 3 2 2 5 4" xfId="46242"/>
    <cellStyle name="Comma 17 3 2 2 5 5" xfId="46243"/>
    <cellStyle name="Comma 17 3 2 2 6" xfId="46244"/>
    <cellStyle name="Comma 17 3 2 2 6 2" xfId="46245"/>
    <cellStyle name="Comma 17 3 2 2 6 3" xfId="46246"/>
    <cellStyle name="Comma 17 3 2 2 7" xfId="46247"/>
    <cellStyle name="Comma 17 3 2 2 7 2" xfId="46248"/>
    <cellStyle name="Comma 17 3 2 2 7 3" xfId="46249"/>
    <cellStyle name="Comma 17 3 2 2 8" xfId="46250"/>
    <cellStyle name="Comma 17 3 2 2 8 2" xfId="46251"/>
    <cellStyle name="Comma 17 3 2 2 9" xfId="46252"/>
    <cellStyle name="Comma 17 3 2 3" xfId="46253"/>
    <cellStyle name="Comma 17 3 2 3 2" xfId="46254"/>
    <cellStyle name="Comma 17 3 2 3 2 2" xfId="46255"/>
    <cellStyle name="Comma 17 3 2 3 2 2 2" xfId="46256"/>
    <cellStyle name="Comma 17 3 2 3 2 2 3" xfId="46257"/>
    <cellStyle name="Comma 17 3 2 3 2 3" xfId="46258"/>
    <cellStyle name="Comma 17 3 2 3 2 3 2" xfId="46259"/>
    <cellStyle name="Comma 17 3 2 3 2 3 3" xfId="46260"/>
    <cellStyle name="Comma 17 3 2 3 2 4" xfId="46261"/>
    <cellStyle name="Comma 17 3 2 3 2 4 2" xfId="46262"/>
    <cellStyle name="Comma 17 3 2 3 2 5" xfId="46263"/>
    <cellStyle name="Comma 17 3 2 3 2 6" xfId="46264"/>
    <cellStyle name="Comma 17 3 2 3 3" xfId="46265"/>
    <cellStyle name="Comma 17 3 2 3 3 2" xfId="46266"/>
    <cellStyle name="Comma 17 3 2 3 3 2 2" xfId="46267"/>
    <cellStyle name="Comma 17 3 2 3 3 2 3" xfId="46268"/>
    <cellStyle name="Comma 17 3 2 3 3 3" xfId="46269"/>
    <cellStyle name="Comma 17 3 2 3 3 3 2" xfId="46270"/>
    <cellStyle name="Comma 17 3 2 3 3 3 3" xfId="46271"/>
    <cellStyle name="Comma 17 3 2 3 3 4" xfId="46272"/>
    <cellStyle name="Comma 17 3 2 3 3 4 2" xfId="46273"/>
    <cellStyle name="Comma 17 3 2 3 3 5" xfId="46274"/>
    <cellStyle name="Comma 17 3 2 3 3 6" xfId="46275"/>
    <cellStyle name="Comma 17 3 2 3 4" xfId="46276"/>
    <cellStyle name="Comma 17 3 2 3 4 2" xfId="46277"/>
    <cellStyle name="Comma 17 3 2 3 4 2 2" xfId="46278"/>
    <cellStyle name="Comma 17 3 2 3 4 2 3" xfId="46279"/>
    <cellStyle name="Comma 17 3 2 3 4 3" xfId="46280"/>
    <cellStyle name="Comma 17 3 2 3 4 3 2" xfId="46281"/>
    <cellStyle name="Comma 17 3 2 3 4 4" xfId="46282"/>
    <cellStyle name="Comma 17 3 2 3 4 5" xfId="46283"/>
    <cellStyle name="Comma 17 3 2 3 5" xfId="46284"/>
    <cellStyle name="Comma 17 3 2 3 5 2" xfId="46285"/>
    <cellStyle name="Comma 17 3 2 3 5 3" xfId="46286"/>
    <cellStyle name="Comma 17 3 2 3 6" xfId="46287"/>
    <cellStyle name="Comma 17 3 2 3 6 2" xfId="46288"/>
    <cellStyle name="Comma 17 3 2 3 6 3" xfId="46289"/>
    <cellStyle name="Comma 17 3 2 3 7" xfId="46290"/>
    <cellStyle name="Comma 17 3 2 3 7 2" xfId="46291"/>
    <cellStyle name="Comma 17 3 2 3 8" xfId="46292"/>
    <cellStyle name="Comma 17 3 2 3 9" xfId="46293"/>
    <cellStyle name="Comma 17 3 2 4" xfId="46294"/>
    <cellStyle name="Comma 17 3 2 4 2" xfId="46295"/>
    <cellStyle name="Comma 17 3 2 4 2 2" xfId="46296"/>
    <cellStyle name="Comma 17 3 2 4 2 2 2" xfId="46297"/>
    <cellStyle name="Comma 17 3 2 4 2 2 3" xfId="46298"/>
    <cellStyle name="Comma 17 3 2 4 2 3" xfId="46299"/>
    <cellStyle name="Comma 17 3 2 4 2 3 2" xfId="46300"/>
    <cellStyle name="Comma 17 3 2 4 2 3 3" xfId="46301"/>
    <cellStyle name="Comma 17 3 2 4 2 4" xfId="46302"/>
    <cellStyle name="Comma 17 3 2 4 2 4 2" xfId="46303"/>
    <cellStyle name="Comma 17 3 2 4 2 5" xfId="46304"/>
    <cellStyle name="Comma 17 3 2 4 2 6" xfId="46305"/>
    <cellStyle name="Comma 17 3 2 4 3" xfId="46306"/>
    <cellStyle name="Comma 17 3 2 4 3 2" xfId="46307"/>
    <cellStyle name="Comma 17 3 2 4 3 2 2" xfId="46308"/>
    <cellStyle name="Comma 17 3 2 4 3 2 3" xfId="46309"/>
    <cellStyle name="Comma 17 3 2 4 3 3" xfId="46310"/>
    <cellStyle name="Comma 17 3 2 4 3 3 2" xfId="46311"/>
    <cellStyle name="Comma 17 3 2 4 3 3 3" xfId="46312"/>
    <cellStyle name="Comma 17 3 2 4 3 4" xfId="46313"/>
    <cellStyle name="Comma 17 3 2 4 3 4 2" xfId="46314"/>
    <cellStyle name="Comma 17 3 2 4 3 5" xfId="46315"/>
    <cellStyle name="Comma 17 3 2 4 3 6" xfId="46316"/>
    <cellStyle name="Comma 17 3 2 4 4" xfId="46317"/>
    <cellStyle name="Comma 17 3 2 4 4 2" xfId="46318"/>
    <cellStyle name="Comma 17 3 2 4 4 2 2" xfId="46319"/>
    <cellStyle name="Comma 17 3 2 4 4 2 3" xfId="46320"/>
    <cellStyle name="Comma 17 3 2 4 4 3" xfId="46321"/>
    <cellStyle name="Comma 17 3 2 4 4 3 2" xfId="46322"/>
    <cellStyle name="Comma 17 3 2 4 4 4" xfId="46323"/>
    <cellStyle name="Comma 17 3 2 4 4 5" xfId="46324"/>
    <cellStyle name="Comma 17 3 2 4 5" xfId="46325"/>
    <cellStyle name="Comma 17 3 2 4 5 2" xfId="46326"/>
    <cellStyle name="Comma 17 3 2 4 5 3" xfId="46327"/>
    <cellStyle name="Comma 17 3 2 4 6" xfId="46328"/>
    <cellStyle name="Comma 17 3 2 4 6 2" xfId="46329"/>
    <cellStyle name="Comma 17 3 2 4 6 3" xfId="46330"/>
    <cellStyle name="Comma 17 3 2 4 7" xfId="46331"/>
    <cellStyle name="Comma 17 3 2 4 7 2" xfId="46332"/>
    <cellStyle name="Comma 17 3 2 4 8" xfId="46333"/>
    <cellStyle name="Comma 17 3 2 4 9" xfId="46334"/>
    <cellStyle name="Comma 17 3 2 5" xfId="46335"/>
    <cellStyle name="Comma 17 3 2 5 2" xfId="46336"/>
    <cellStyle name="Comma 17 3 2 5 2 2" xfId="46337"/>
    <cellStyle name="Comma 17 3 2 5 2 3" xfId="46338"/>
    <cellStyle name="Comma 17 3 2 5 3" xfId="46339"/>
    <cellStyle name="Comma 17 3 2 5 3 2" xfId="46340"/>
    <cellStyle name="Comma 17 3 2 5 3 3" xfId="46341"/>
    <cellStyle name="Comma 17 3 2 5 4" xfId="46342"/>
    <cellStyle name="Comma 17 3 2 5 4 2" xfId="46343"/>
    <cellStyle name="Comma 17 3 2 5 5" xfId="46344"/>
    <cellStyle name="Comma 17 3 2 5 6" xfId="46345"/>
    <cellStyle name="Comma 17 3 2 6" xfId="46346"/>
    <cellStyle name="Comma 17 3 2 6 2" xfId="46347"/>
    <cellStyle name="Comma 17 3 2 6 2 2" xfId="46348"/>
    <cellStyle name="Comma 17 3 2 6 2 3" xfId="46349"/>
    <cellStyle name="Comma 17 3 2 6 3" xfId="46350"/>
    <cellStyle name="Comma 17 3 2 6 3 2" xfId="46351"/>
    <cellStyle name="Comma 17 3 2 6 3 3" xfId="46352"/>
    <cellStyle name="Comma 17 3 2 6 4" xfId="46353"/>
    <cellStyle name="Comma 17 3 2 6 4 2" xfId="46354"/>
    <cellStyle name="Comma 17 3 2 6 5" xfId="46355"/>
    <cellStyle name="Comma 17 3 2 6 6" xfId="46356"/>
    <cellStyle name="Comma 17 3 2 7" xfId="46357"/>
    <cellStyle name="Comma 17 3 2 7 2" xfId="46358"/>
    <cellStyle name="Comma 17 3 2 7 2 2" xfId="46359"/>
    <cellStyle name="Comma 17 3 2 7 2 3" xfId="46360"/>
    <cellStyle name="Comma 17 3 2 7 3" xfId="46361"/>
    <cellStyle name="Comma 17 3 2 7 3 2" xfId="46362"/>
    <cellStyle name="Comma 17 3 2 7 4" xfId="46363"/>
    <cellStyle name="Comma 17 3 2 7 5" xfId="46364"/>
    <cellStyle name="Comma 17 3 2 8" xfId="46365"/>
    <cellStyle name="Comma 17 3 2 8 2" xfId="46366"/>
    <cellStyle name="Comma 17 3 2 8 3" xfId="46367"/>
    <cellStyle name="Comma 17 3 2 9" xfId="46368"/>
    <cellStyle name="Comma 17 3 2 9 2" xfId="46369"/>
    <cellStyle name="Comma 17 3 2 9 3" xfId="46370"/>
    <cellStyle name="Comma 17 3 3" xfId="46371"/>
    <cellStyle name="Comma 17 3 3 10" xfId="46372"/>
    <cellStyle name="Comma 17 3 3 2" xfId="46373"/>
    <cellStyle name="Comma 17 3 3 2 2" xfId="46374"/>
    <cellStyle name="Comma 17 3 3 2 2 2" xfId="46375"/>
    <cellStyle name="Comma 17 3 3 2 2 2 2" xfId="46376"/>
    <cellStyle name="Comma 17 3 3 2 2 2 3" xfId="46377"/>
    <cellStyle name="Comma 17 3 3 2 2 3" xfId="46378"/>
    <cellStyle name="Comma 17 3 3 2 2 3 2" xfId="46379"/>
    <cellStyle name="Comma 17 3 3 2 2 3 3" xfId="46380"/>
    <cellStyle name="Comma 17 3 3 2 2 4" xfId="46381"/>
    <cellStyle name="Comma 17 3 3 2 2 4 2" xfId="46382"/>
    <cellStyle name="Comma 17 3 3 2 2 5" xfId="46383"/>
    <cellStyle name="Comma 17 3 3 2 2 6" xfId="46384"/>
    <cellStyle name="Comma 17 3 3 2 3" xfId="46385"/>
    <cellStyle name="Comma 17 3 3 2 3 2" xfId="46386"/>
    <cellStyle name="Comma 17 3 3 2 3 2 2" xfId="46387"/>
    <cellStyle name="Comma 17 3 3 2 3 2 3" xfId="46388"/>
    <cellStyle name="Comma 17 3 3 2 3 3" xfId="46389"/>
    <cellStyle name="Comma 17 3 3 2 3 3 2" xfId="46390"/>
    <cellStyle name="Comma 17 3 3 2 3 3 3" xfId="46391"/>
    <cellStyle name="Comma 17 3 3 2 3 4" xfId="46392"/>
    <cellStyle name="Comma 17 3 3 2 3 4 2" xfId="46393"/>
    <cellStyle name="Comma 17 3 3 2 3 5" xfId="46394"/>
    <cellStyle name="Comma 17 3 3 2 3 6" xfId="46395"/>
    <cellStyle name="Comma 17 3 3 2 4" xfId="46396"/>
    <cellStyle name="Comma 17 3 3 2 4 2" xfId="46397"/>
    <cellStyle name="Comma 17 3 3 2 4 2 2" xfId="46398"/>
    <cellStyle name="Comma 17 3 3 2 4 2 3" xfId="46399"/>
    <cellStyle name="Comma 17 3 3 2 4 3" xfId="46400"/>
    <cellStyle name="Comma 17 3 3 2 4 3 2" xfId="46401"/>
    <cellStyle name="Comma 17 3 3 2 4 4" xfId="46402"/>
    <cellStyle name="Comma 17 3 3 2 4 5" xfId="46403"/>
    <cellStyle name="Comma 17 3 3 2 5" xfId="46404"/>
    <cellStyle name="Comma 17 3 3 2 5 2" xfId="46405"/>
    <cellStyle name="Comma 17 3 3 2 5 3" xfId="46406"/>
    <cellStyle name="Comma 17 3 3 2 6" xfId="46407"/>
    <cellStyle name="Comma 17 3 3 2 6 2" xfId="46408"/>
    <cellStyle name="Comma 17 3 3 2 6 3" xfId="46409"/>
    <cellStyle name="Comma 17 3 3 2 7" xfId="46410"/>
    <cellStyle name="Comma 17 3 3 2 7 2" xfId="46411"/>
    <cellStyle name="Comma 17 3 3 2 8" xfId="46412"/>
    <cellStyle name="Comma 17 3 3 2 9" xfId="46413"/>
    <cellStyle name="Comma 17 3 3 3" xfId="46414"/>
    <cellStyle name="Comma 17 3 3 3 2" xfId="46415"/>
    <cellStyle name="Comma 17 3 3 3 2 2" xfId="46416"/>
    <cellStyle name="Comma 17 3 3 3 2 3" xfId="46417"/>
    <cellStyle name="Comma 17 3 3 3 3" xfId="46418"/>
    <cellStyle name="Comma 17 3 3 3 3 2" xfId="46419"/>
    <cellStyle name="Comma 17 3 3 3 3 3" xfId="46420"/>
    <cellStyle name="Comma 17 3 3 3 4" xfId="46421"/>
    <cellStyle name="Comma 17 3 3 3 4 2" xfId="46422"/>
    <cellStyle name="Comma 17 3 3 3 5" xfId="46423"/>
    <cellStyle name="Comma 17 3 3 3 6" xfId="46424"/>
    <cellStyle name="Comma 17 3 3 4" xfId="46425"/>
    <cellStyle name="Comma 17 3 3 4 2" xfId="46426"/>
    <cellStyle name="Comma 17 3 3 4 2 2" xfId="46427"/>
    <cellStyle name="Comma 17 3 3 4 2 3" xfId="46428"/>
    <cellStyle name="Comma 17 3 3 4 3" xfId="46429"/>
    <cellStyle name="Comma 17 3 3 4 3 2" xfId="46430"/>
    <cellStyle name="Comma 17 3 3 4 3 3" xfId="46431"/>
    <cellStyle name="Comma 17 3 3 4 4" xfId="46432"/>
    <cellStyle name="Comma 17 3 3 4 4 2" xfId="46433"/>
    <cellStyle name="Comma 17 3 3 4 5" xfId="46434"/>
    <cellStyle name="Comma 17 3 3 4 6" xfId="46435"/>
    <cellStyle name="Comma 17 3 3 5" xfId="46436"/>
    <cellStyle name="Comma 17 3 3 5 2" xfId="46437"/>
    <cellStyle name="Comma 17 3 3 5 2 2" xfId="46438"/>
    <cellStyle name="Comma 17 3 3 5 2 3" xfId="46439"/>
    <cellStyle name="Comma 17 3 3 5 3" xfId="46440"/>
    <cellStyle name="Comma 17 3 3 5 3 2" xfId="46441"/>
    <cellStyle name="Comma 17 3 3 5 4" xfId="46442"/>
    <cellStyle name="Comma 17 3 3 5 5" xfId="46443"/>
    <cellStyle name="Comma 17 3 3 6" xfId="46444"/>
    <cellStyle name="Comma 17 3 3 6 2" xfId="46445"/>
    <cellStyle name="Comma 17 3 3 6 3" xfId="46446"/>
    <cellStyle name="Comma 17 3 3 7" xfId="46447"/>
    <cellStyle name="Comma 17 3 3 7 2" xfId="46448"/>
    <cellStyle name="Comma 17 3 3 7 3" xfId="46449"/>
    <cellStyle name="Comma 17 3 3 8" xfId="46450"/>
    <cellStyle name="Comma 17 3 3 8 2" xfId="46451"/>
    <cellStyle name="Comma 17 3 3 9" xfId="46452"/>
    <cellStyle name="Comma 17 3 4" xfId="46453"/>
    <cellStyle name="Comma 17 3 4 2" xfId="46454"/>
    <cellStyle name="Comma 17 3 4 2 2" xfId="46455"/>
    <cellStyle name="Comma 17 3 4 2 2 2" xfId="46456"/>
    <cellStyle name="Comma 17 3 4 2 2 3" xfId="46457"/>
    <cellStyle name="Comma 17 3 4 2 3" xfId="46458"/>
    <cellStyle name="Comma 17 3 4 2 3 2" xfId="46459"/>
    <cellStyle name="Comma 17 3 4 2 3 3" xfId="46460"/>
    <cellStyle name="Comma 17 3 4 2 4" xfId="46461"/>
    <cellStyle name="Comma 17 3 4 2 4 2" xfId="46462"/>
    <cellStyle name="Comma 17 3 4 2 5" xfId="46463"/>
    <cellStyle name="Comma 17 3 4 2 6" xfId="46464"/>
    <cellStyle name="Comma 17 3 4 3" xfId="46465"/>
    <cellStyle name="Comma 17 3 4 3 2" xfId="46466"/>
    <cellStyle name="Comma 17 3 4 3 2 2" xfId="46467"/>
    <cellStyle name="Comma 17 3 4 3 2 3" xfId="46468"/>
    <cellStyle name="Comma 17 3 4 3 3" xfId="46469"/>
    <cellStyle name="Comma 17 3 4 3 3 2" xfId="46470"/>
    <cellStyle name="Comma 17 3 4 3 3 3" xfId="46471"/>
    <cellStyle name="Comma 17 3 4 3 4" xfId="46472"/>
    <cellStyle name="Comma 17 3 4 3 4 2" xfId="46473"/>
    <cellStyle name="Comma 17 3 4 3 5" xfId="46474"/>
    <cellStyle name="Comma 17 3 4 3 6" xfId="46475"/>
    <cellStyle name="Comma 17 3 4 4" xfId="46476"/>
    <cellStyle name="Comma 17 3 4 4 2" xfId="46477"/>
    <cellStyle name="Comma 17 3 4 4 2 2" xfId="46478"/>
    <cellStyle name="Comma 17 3 4 4 2 3" xfId="46479"/>
    <cellStyle name="Comma 17 3 4 4 3" xfId="46480"/>
    <cellStyle name="Comma 17 3 4 4 3 2" xfId="46481"/>
    <cellStyle name="Comma 17 3 4 4 4" xfId="46482"/>
    <cellStyle name="Comma 17 3 4 4 5" xfId="46483"/>
    <cellStyle name="Comma 17 3 4 5" xfId="46484"/>
    <cellStyle name="Comma 17 3 4 5 2" xfId="46485"/>
    <cellStyle name="Comma 17 3 4 5 3" xfId="46486"/>
    <cellStyle name="Comma 17 3 4 6" xfId="46487"/>
    <cellStyle name="Comma 17 3 4 6 2" xfId="46488"/>
    <cellStyle name="Comma 17 3 4 6 3" xfId="46489"/>
    <cellStyle name="Comma 17 3 4 7" xfId="46490"/>
    <cellStyle name="Comma 17 3 4 7 2" xfId="46491"/>
    <cellStyle name="Comma 17 3 4 8" xfId="46492"/>
    <cellStyle name="Comma 17 3 4 9" xfId="46493"/>
    <cellStyle name="Comma 17 3 5" xfId="46494"/>
    <cellStyle name="Comma 17 3 5 2" xfId="46495"/>
    <cellStyle name="Comma 17 3 5 2 2" xfId="46496"/>
    <cellStyle name="Comma 17 3 5 2 2 2" xfId="46497"/>
    <cellStyle name="Comma 17 3 5 2 2 3" xfId="46498"/>
    <cellStyle name="Comma 17 3 5 2 3" xfId="46499"/>
    <cellStyle name="Comma 17 3 5 2 3 2" xfId="46500"/>
    <cellStyle name="Comma 17 3 5 2 3 3" xfId="46501"/>
    <cellStyle name="Comma 17 3 5 2 4" xfId="46502"/>
    <cellStyle name="Comma 17 3 5 2 4 2" xfId="46503"/>
    <cellStyle name="Comma 17 3 5 2 5" xfId="46504"/>
    <cellStyle name="Comma 17 3 5 2 6" xfId="46505"/>
    <cellStyle name="Comma 17 3 5 3" xfId="46506"/>
    <cellStyle name="Comma 17 3 5 3 2" xfId="46507"/>
    <cellStyle name="Comma 17 3 5 3 2 2" xfId="46508"/>
    <cellStyle name="Comma 17 3 5 3 2 3" xfId="46509"/>
    <cellStyle name="Comma 17 3 5 3 3" xfId="46510"/>
    <cellStyle name="Comma 17 3 5 3 3 2" xfId="46511"/>
    <cellStyle name="Comma 17 3 5 3 3 3" xfId="46512"/>
    <cellStyle name="Comma 17 3 5 3 4" xfId="46513"/>
    <cellStyle name="Comma 17 3 5 3 4 2" xfId="46514"/>
    <cellStyle name="Comma 17 3 5 3 5" xfId="46515"/>
    <cellStyle name="Comma 17 3 5 3 6" xfId="46516"/>
    <cellStyle name="Comma 17 3 5 4" xfId="46517"/>
    <cellStyle name="Comma 17 3 5 4 2" xfId="46518"/>
    <cellStyle name="Comma 17 3 5 4 2 2" xfId="46519"/>
    <cellStyle name="Comma 17 3 5 4 2 3" xfId="46520"/>
    <cellStyle name="Comma 17 3 5 4 3" xfId="46521"/>
    <cellStyle name="Comma 17 3 5 4 3 2" xfId="46522"/>
    <cellStyle name="Comma 17 3 5 4 4" xfId="46523"/>
    <cellStyle name="Comma 17 3 5 4 5" xfId="46524"/>
    <cellStyle name="Comma 17 3 5 5" xfId="46525"/>
    <cellStyle name="Comma 17 3 5 5 2" xfId="46526"/>
    <cellStyle name="Comma 17 3 5 5 3" xfId="46527"/>
    <cellStyle name="Comma 17 3 5 6" xfId="46528"/>
    <cellStyle name="Comma 17 3 5 6 2" xfId="46529"/>
    <cellStyle name="Comma 17 3 5 6 3" xfId="46530"/>
    <cellStyle name="Comma 17 3 5 7" xfId="46531"/>
    <cellStyle name="Comma 17 3 5 7 2" xfId="46532"/>
    <cellStyle name="Comma 17 3 5 8" xfId="46533"/>
    <cellStyle name="Comma 17 3 5 9" xfId="46534"/>
    <cellStyle name="Comma 17 3 6" xfId="46535"/>
    <cellStyle name="Comma 17 3 6 2" xfId="46536"/>
    <cellStyle name="Comma 17 3 6 2 2" xfId="46537"/>
    <cellStyle name="Comma 17 3 6 2 3" xfId="46538"/>
    <cellStyle name="Comma 17 3 6 3" xfId="46539"/>
    <cellStyle name="Comma 17 3 6 3 2" xfId="46540"/>
    <cellStyle name="Comma 17 3 6 3 3" xfId="46541"/>
    <cellStyle name="Comma 17 3 6 4" xfId="46542"/>
    <cellStyle name="Comma 17 3 6 4 2" xfId="46543"/>
    <cellStyle name="Comma 17 3 6 5" xfId="46544"/>
    <cellStyle name="Comma 17 3 6 6" xfId="46545"/>
    <cellStyle name="Comma 17 3 7" xfId="46546"/>
    <cellStyle name="Comma 17 3 7 2" xfId="46547"/>
    <cellStyle name="Comma 17 3 7 2 2" xfId="46548"/>
    <cellStyle name="Comma 17 3 7 2 3" xfId="46549"/>
    <cellStyle name="Comma 17 3 7 3" xfId="46550"/>
    <cellStyle name="Comma 17 3 7 3 2" xfId="46551"/>
    <cellStyle name="Comma 17 3 7 3 3" xfId="46552"/>
    <cellStyle name="Comma 17 3 7 4" xfId="46553"/>
    <cellStyle name="Comma 17 3 7 4 2" xfId="46554"/>
    <cellStyle name="Comma 17 3 7 5" xfId="46555"/>
    <cellStyle name="Comma 17 3 7 6" xfId="46556"/>
    <cellStyle name="Comma 17 3 8" xfId="46557"/>
    <cellStyle name="Comma 17 3 8 2" xfId="46558"/>
    <cellStyle name="Comma 17 3 8 2 2" xfId="46559"/>
    <cellStyle name="Comma 17 3 8 2 3" xfId="46560"/>
    <cellStyle name="Comma 17 3 8 3" xfId="46561"/>
    <cellStyle name="Comma 17 3 8 3 2" xfId="46562"/>
    <cellStyle name="Comma 17 3 8 4" xfId="46563"/>
    <cellStyle name="Comma 17 3 8 5" xfId="46564"/>
    <cellStyle name="Comma 17 3 9" xfId="46565"/>
    <cellStyle name="Comma 17 3 9 2" xfId="46566"/>
    <cellStyle name="Comma 17 3 9 3" xfId="46567"/>
    <cellStyle name="Comma 17 4" xfId="4508"/>
    <cellStyle name="Comma 17 4 10" xfId="46568"/>
    <cellStyle name="Comma 17 4 10 2" xfId="46569"/>
    <cellStyle name="Comma 17 4 11" xfId="46570"/>
    <cellStyle name="Comma 17 4 12" xfId="46571"/>
    <cellStyle name="Comma 17 4 2" xfId="46572"/>
    <cellStyle name="Comma 17 4 2 10" xfId="46573"/>
    <cellStyle name="Comma 17 4 2 2" xfId="46574"/>
    <cellStyle name="Comma 17 4 2 2 2" xfId="46575"/>
    <cellStyle name="Comma 17 4 2 2 2 2" xfId="46576"/>
    <cellStyle name="Comma 17 4 2 2 2 2 2" xfId="46577"/>
    <cellStyle name="Comma 17 4 2 2 2 2 3" xfId="46578"/>
    <cellStyle name="Comma 17 4 2 2 2 3" xfId="46579"/>
    <cellStyle name="Comma 17 4 2 2 2 3 2" xfId="46580"/>
    <cellStyle name="Comma 17 4 2 2 2 3 3" xfId="46581"/>
    <cellStyle name="Comma 17 4 2 2 2 4" xfId="46582"/>
    <cellStyle name="Comma 17 4 2 2 2 4 2" xfId="46583"/>
    <cellStyle name="Comma 17 4 2 2 2 5" xfId="46584"/>
    <cellStyle name="Comma 17 4 2 2 2 6" xfId="46585"/>
    <cellStyle name="Comma 17 4 2 2 3" xfId="46586"/>
    <cellStyle name="Comma 17 4 2 2 3 2" xfId="46587"/>
    <cellStyle name="Comma 17 4 2 2 3 2 2" xfId="46588"/>
    <cellStyle name="Comma 17 4 2 2 3 2 3" xfId="46589"/>
    <cellStyle name="Comma 17 4 2 2 3 3" xfId="46590"/>
    <cellStyle name="Comma 17 4 2 2 3 3 2" xfId="46591"/>
    <cellStyle name="Comma 17 4 2 2 3 3 3" xfId="46592"/>
    <cellStyle name="Comma 17 4 2 2 3 4" xfId="46593"/>
    <cellStyle name="Comma 17 4 2 2 3 4 2" xfId="46594"/>
    <cellStyle name="Comma 17 4 2 2 3 5" xfId="46595"/>
    <cellStyle name="Comma 17 4 2 2 3 6" xfId="46596"/>
    <cellStyle name="Comma 17 4 2 2 4" xfId="46597"/>
    <cellStyle name="Comma 17 4 2 2 4 2" xfId="46598"/>
    <cellStyle name="Comma 17 4 2 2 4 2 2" xfId="46599"/>
    <cellStyle name="Comma 17 4 2 2 4 2 3" xfId="46600"/>
    <cellStyle name="Comma 17 4 2 2 4 3" xfId="46601"/>
    <cellStyle name="Comma 17 4 2 2 4 3 2" xfId="46602"/>
    <cellStyle name="Comma 17 4 2 2 4 4" xfId="46603"/>
    <cellStyle name="Comma 17 4 2 2 4 5" xfId="46604"/>
    <cellStyle name="Comma 17 4 2 2 5" xfId="46605"/>
    <cellStyle name="Comma 17 4 2 2 5 2" xfId="46606"/>
    <cellStyle name="Comma 17 4 2 2 5 3" xfId="46607"/>
    <cellStyle name="Comma 17 4 2 2 6" xfId="46608"/>
    <cellStyle name="Comma 17 4 2 2 6 2" xfId="46609"/>
    <cellStyle name="Comma 17 4 2 2 6 3" xfId="46610"/>
    <cellStyle name="Comma 17 4 2 2 7" xfId="46611"/>
    <cellStyle name="Comma 17 4 2 2 7 2" xfId="46612"/>
    <cellStyle name="Comma 17 4 2 2 8" xfId="46613"/>
    <cellStyle name="Comma 17 4 2 2 9" xfId="46614"/>
    <cellStyle name="Comma 17 4 2 3" xfId="46615"/>
    <cellStyle name="Comma 17 4 2 3 2" xfId="46616"/>
    <cellStyle name="Comma 17 4 2 3 2 2" xfId="46617"/>
    <cellStyle name="Comma 17 4 2 3 2 3" xfId="46618"/>
    <cellStyle name="Comma 17 4 2 3 3" xfId="46619"/>
    <cellStyle name="Comma 17 4 2 3 3 2" xfId="46620"/>
    <cellStyle name="Comma 17 4 2 3 3 3" xfId="46621"/>
    <cellStyle name="Comma 17 4 2 3 4" xfId="46622"/>
    <cellStyle name="Comma 17 4 2 3 4 2" xfId="46623"/>
    <cellStyle name="Comma 17 4 2 3 5" xfId="46624"/>
    <cellStyle name="Comma 17 4 2 3 6" xfId="46625"/>
    <cellStyle name="Comma 17 4 2 4" xfId="46626"/>
    <cellStyle name="Comma 17 4 2 4 2" xfId="46627"/>
    <cellStyle name="Comma 17 4 2 4 2 2" xfId="46628"/>
    <cellStyle name="Comma 17 4 2 4 2 3" xfId="46629"/>
    <cellStyle name="Comma 17 4 2 4 3" xfId="46630"/>
    <cellStyle name="Comma 17 4 2 4 3 2" xfId="46631"/>
    <cellStyle name="Comma 17 4 2 4 3 3" xfId="46632"/>
    <cellStyle name="Comma 17 4 2 4 4" xfId="46633"/>
    <cellStyle name="Comma 17 4 2 4 4 2" xfId="46634"/>
    <cellStyle name="Comma 17 4 2 4 5" xfId="46635"/>
    <cellStyle name="Comma 17 4 2 4 6" xfId="46636"/>
    <cellStyle name="Comma 17 4 2 5" xfId="46637"/>
    <cellStyle name="Comma 17 4 2 5 2" xfId="46638"/>
    <cellStyle name="Comma 17 4 2 5 2 2" xfId="46639"/>
    <cellStyle name="Comma 17 4 2 5 2 3" xfId="46640"/>
    <cellStyle name="Comma 17 4 2 5 3" xfId="46641"/>
    <cellStyle name="Comma 17 4 2 5 3 2" xfId="46642"/>
    <cellStyle name="Comma 17 4 2 5 4" xfId="46643"/>
    <cellStyle name="Comma 17 4 2 5 5" xfId="46644"/>
    <cellStyle name="Comma 17 4 2 6" xfId="46645"/>
    <cellStyle name="Comma 17 4 2 6 2" xfId="46646"/>
    <cellStyle name="Comma 17 4 2 6 3" xfId="46647"/>
    <cellStyle name="Comma 17 4 2 7" xfId="46648"/>
    <cellStyle name="Comma 17 4 2 7 2" xfId="46649"/>
    <cellStyle name="Comma 17 4 2 7 3" xfId="46650"/>
    <cellStyle name="Comma 17 4 2 8" xfId="46651"/>
    <cellStyle name="Comma 17 4 2 8 2" xfId="46652"/>
    <cellStyle name="Comma 17 4 2 9" xfId="46653"/>
    <cellStyle name="Comma 17 4 3" xfId="46654"/>
    <cellStyle name="Comma 17 4 3 2" xfId="46655"/>
    <cellStyle name="Comma 17 4 3 2 2" xfId="46656"/>
    <cellStyle name="Comma 17 4 3 2 2 2" xfId="46657"/>
    <cellStyle name="Comma 17 4 3 2 2 3" xfId="46658"/>
    <cellStyle name="Comma 17 4 3 2 3" xfId="46659"/>
    <cellStyle name="Comma 17 4 3 2 3 2" xfId="46660"/>
    <cellStyle name="Comma 17 4 3 2 3 3" xfId="46661"/>
    <cellStyle name="Comma 17 4 3 2 4" xfId="46662"/>
    <cellStyle name="Comma 17 4 3 2 4 2" xfId="46663"/>
    <cellStyle name="Comma 17 4 3 2 5" xfId="46664"/>
    <cellStyle name="Comma 17 4 3 2 6" xfId="46665"/>
    <cellStyle name="Comma 17 4 3 3" xfId="46666"/>
    <cellStyle name="Comma 17 4 3 3 2" xfId="46667"/>
    <cellStyle name="Comma 17 4 3 3 2 2" xfId="46668"/>
    <cellStyle name="Comma 17 4 3 3 2 3" xfId="46669"/>
    <cellStyle name="Comma 17 4 3 3 3" xfId="46670"/>
    <cellStyle name="Comma 17 4 3 3 3 2" xfId="46671"/>
    <cellStyle name="Comma 17 4 3 3 3 3" xfId="46672"/>
    <cellStyle name="Comma 17 4 3 3 4" xfId="46673"/>
    <cellStyle name="Comma 17 4 3 3 4 2" xfId="46674"/>
    <cellStyle name="Comma 17 4 3 3 5" xfId="46675"/>
    <cellStyle name="Comma 17 4 3 3 6" xfId="46676"/>
    <cellStyle name="Comma 17 4 3 4" xfId="46677"/>
    <cellStyle name="Comma 17 4 3 4 2" xfId="46678"/>
    <cellStyle name="Comma 17 4 3 4 2 2" xfId="46679"/>
    <cellStyle name="Comma 17 4 3 4 2 3" xfId="46680"/>
    <cellStyle name="Comma 17 4 3 4 3" xfId="46681"/>
    <cellStyle name="Comma 17 4 3 4 3 2" xfId="46682"/>
    <cellStyle name="Comma 17 4 3 4 4" xfId="46683"/>
    <cellStyle name="Comma 17 4 3 4 5" xfId="46684"/>
    <cellStyle name="Comma 17 4 3 5" xfId="46685"/>
    <cellStyle name="Comma 17 4 3 5 2" xfId="46686"/>
    <cellStyle name="Comma 17 4 3 5 3" xfId="46687"/>
    <cellStyle name="Comma 17 4 3 6" xfId="46688"/>
    <cellStyle name="Comma 17 4 3 6 2" xfId="46689"/>
    <cellStyle name="Comma 17 4 3 6 3" xfId="46690"/>
    <cellStyle name="Comma 17 4 3 7" xfId="46691"/>
    <cellStyle name="Comma 17 4 3 7 2" xfId="46692"/>
    <cellStyle name="Comma 17 4 3 8" xfId="46693"/>
    <cellStyle name="Comma 17 4 3 9" xfId="46694"/>
    <cellStyle name="Comma 17 4 4" xfId="46695"/>
    <cellStyle name="Comma 17 4 4 2" xfId="46696"/>
    <cellStyle name="Comma 17 4 4 2 2" xfId="46697"/>
    <cellStyle name="Comma 17 4 4 2 2 2" xfId="46698"/>
    <cellStyle name="Comma 17 4 4 2 2 3" xfId="46699"/>
    <cellStyle name="Comma 17 4 4 2 3" xfId="46700"/>
    <cellStyle name="Comma 17 4 4 2 3 2" xfId="46701"/>
    <cellStyle name="Comma 17 4 4 2 3 3" xfId="46702"/>
    <cellStyle name="Comma 17 4 4 2 4" xfId="46703"/>
    <cellStyle name="Comma 17 4 4 2 4 2" xfId="46704"/>
    <cellStyle name="Comma 17 4 4 2 5" xfId="46705"/>
    <cellStyle name="Comma 17 4 4 2 6" xfId="46706"/>
    <cellStyle name="Comma 17 4 4 3" xfId="46707"/>
    <cellStyle name="Comma 17 4 4 3 2" xfId="46708"/>
    <cellStyle name="Comma 17 4 4 3 2 2" xfId="46709"/>
    <cellStyle name="Comma 17 4 4 3 2 3" xfId="46710"/>
    <cellStyle name="Comma 17 4 4 3 3" xfId="46711"/>
    <cellStyle name="Comma 17 4 4 3 3 2" xfId="46712"/>
    <cellStyle name="Comma 17 4 4 3 3 3" xfId="46713"/>
    <cellStyle name="Comma 17 4 4 3 4" xfId="46714"/>
    <cellStyle name="Comma 17 4 4 3 4 2" xfId="46715"/>
    <cellStyle name="Comma 17 4 4 3 5" xfId="46716"/>
    <cellStyle name="Comma 17 4 4 3 6" xfId="46717"/>
    <cellStyle name="Comma 17 4 4 4" xfId="46718"/>
    <cellStyle name="Comma 17 4 4 4 2" xfId="46719"/>
    <cellStyle name="Comma 17 4 4 4 2 2" xfId="46720"/>
    <cellStyle name="Comma 17 4 4 4 2 3" xfId="46721"/>
    <cellStyle name="Comma 17 4 4 4 3" xfId="46722"/>
    <cellStyle name="Comma 17 4 4 4 3 2" xfId="46723"/>
    <cellStyle name="Comma 17 4 4 4 4" xfId="46724"/>
    <cellStyle name="Comma 17 4 4 4 5" xfId="46725"/>
    <cellStyle name="Comma 17 4 4 5" xfId="46726"/>
    <cellStyle name="Comma 17 4 4 5 2" xfId="46727"/>
    <cellStyle name="Comma 17 4 4 5 3" xfId="46728"/>
    <cellStyle name="Comma 17 4 4 6" xfId="46729"/>
    <cellStyle name="Comma 17 4 4 6 2" xfId="46730"/>
    <cellStyle name="Comma 17 4 4 6 3" xfId="46731"/>
    <cellStyle name="Comma 17 4 4 7" xfId="46732"/>
    <cellStyle name="Comma 17 4 4 7 2" xfId="46733"/>
    <cellStyle name="Comma 17 4 4 8" xfId="46734"/>
    <cellStyle name="Comma 17 4 4 9" xfId="46735"/>
    <cellStyle name="Comma 17 4 5" xfId="46736"/>
    <cellStyle name="Comma 17 4 5 2" xfId="46737"/>
    <cellStyle name="Comma 17 4 5 2 2" xfId="46738"/>
    <cellStyle name="Comma 17 4 5 2 3" xfId="46739"/>
    <cellStyle name="Comma 17 4 5 3" xfId="46740"/>
    <cellStyle name="Comma 17 4 5 3 2" xfId="46741"/>
    <cellStyle name="Comma 17 4 5 3 3" xfId="46742"/>
    <cellStyle name="Comma 17 4 5 4" xfId="46743"/>
    <cellStyle name="Comma 17 4 5 4 2" xfId="46744"/>
    <cellStyle name="Comma 17 4 5 5" xfId="46745"/>
    <cellStyle name="Comma 17 4 5 6" xfId="46746"/>
    <cellStyle name="Comma 17 4 6" xfId="46747"/>
    <cellStyle name="Comma 17 4 6 2" xfId="46748"/>
    <cellStyle name="Comma 17 4 6 2 2" xfId="46749"/>
    <cellStyle name="Comma 17 4 6 2 3" xfId="46750"/>
    <cellStyle name="Comma 17 4 6 3" xfId="46751"/>
    <cellStyle name="Comma 17 4 6 3 2" xfId="46752"/>
    <cellStyle name="Comma 17 4 6 3 3" xfId="46753"/>
    <cellStyle name="Comma 17 4 6 4" xfId="46754"/>
    <cellStyle name="Comma 17 4 6 4 2" xfId="46755"/>
    <cellStyle name="Comma 17 4 6 5" xfId="46756"/>
    <cellStyle name="Comma 17 4 6 6" xfId="46757"/>
    <cellStyle name="Comma 17 4 7" xfId="46758"/>
    <cellStyle name="Comma 17 4 7 2" xfId="46759"/>
    <cellStyle name="Comma 17 4 7 2 2" xfId="46760"/>
    <cellStyle name="Comma 17 4 7 2 3" xfId="46761"/>
    <cellStyle name="Comma 17 4 7 3" xfId="46762"/>
    <cellStyle name="Comma 17 4 7 3 2" xfId="46763"/>
    <cellStyle name="Comma 17 4 7 4" xfId="46764"/>
    <cellStyle name="Comma 17 4 7 5" xfId="46765"/>
    <cellStyle name="Comma 17 4 8" xfId="46766"/>
    <cellStyle name="Comma 17 4 8 2" xfId="46767"/>
    <cellStyle name="Comma 17 4 8 3" xfId="46768"/>
    <cellStyle name="Comma 17 4 9" xfId="46769"/>
    <cellStyle name="Comma 17 4 9 2" xfId="46770"/>
    <cellStyle name="Comma 17 4 9 3" xfId="46771"/>
    <cellStyle name="Comma 17 5" xfId="4509"/>
    <cellStyle name="Comma 17 5 10" xfId="46772"/>
    <cellStyle name="Comma 17 5 2" xfId="46773"/>
    <cellStyle name="Comma 17 5 2 2" xfId="46774"/>
    <cellStyle name="Comma 17 5 2 2 2" xfId="46775"/>
    <cellStyle name="Comma 17 5 2 2 2 2" xfId="46776"/>
    <cellStyle name="Comma 17 5 2 2 2 3" xfId="46777"/>
    <cellStyle name="Comma 17 5 2 2 3" xfId="46778"/>
    <cellStyle name="Comma 17 5 2 2 3 2" xfId="46779"/>
    <cellStyle name="Comma 17 5 2 2 3 3" xfId="46780"/>
    <cellStyle name="Comma 17 5 2 2 4" xfId="46781"/>
    <cellStyle name="Comma 17 5 2 2 4 2" xfId="46782"/>
    <cellStyle name="Comma 17 5 2 2 5" xfId="46783"/>
    <cellStyle name="Comma 17 5 2 2 6" xfId="46784"/>
    <cellStyle name="Comma 17 5 2 3" xfId="46785"/>
    <cellStyle name="Comma 17 5 2 3 2" xfId="46786"/>
    <cellStyle name="Comma 17 5 2 3 2 2" xfId="46787"/>
    <cellStyle name="Comma 17 5 2 3 2 3" xfId="46788"/>
    <cellStyle name="Comma 17 5 2 3 3" xfId="46789"/>
    <cellStyle name="Comma 17 5 2 3 3 2" xfId="46790"/>
    <cellStyle name="Comma 17 5 2 3 3 3" xfId="46791"/>
    <cellStyle name="Comma 17 5 2 3 4" xfId="46792"/>
    <cellStyle name="Comma 17 5 2 3 4 2" xfId="46793"/>
    <cellStyle name="Comma 17 5 2 3 5" xfId="46794"/>
    <cellStyle name="Comma 17 5 2 3 6" xfId="46795"/>
    <cellStyle name="Comma 17 5 2 4" xfId="46796"/>
    <cellStyle name="Comma 17 5 2 4 2" xfId="46797"/>
    <cellStyle name="Comma 17 5 2 4 2 2" xfId="46798"/>
    <cellStyle name="Comma 17 5 2 4 2 3" xfId="46799"/>
    <cellStyle name="Comma 17 5 2 4 3" xfId="46800"/>
    <cellStyle name="Comma 17 5 2 4 3 2" xfId="46801"/>
    <cellStyle name="Comma 17 5 2 4 4" xfId="46802"/>
    <cellStyle name="Comma 17 5 2 4 5" xfId="46803"/>
    <cellStyle name="Comma 17 5 2 5" xfId="46804"/>
    <cellStyle name="Comma 17 5 2 5 2" xfId="46805"/>
    <cellStyle name="Comma 17 5 2 5 3" xfId="46806"/>
    <cellStyle name="Comma 17 5 2 6" xfId="46807"/>
    <cellStyle name="Comma 17 5 2 6 2" xfId="46808"/>
    <cellStyle name="Comma 17 5 2 6 3" xfId="46809"/>
    <cellStyle name="Comma 17 5 2 7" xfId="46810"/>
    <cellStyle name="Comma 17 5 2 7 2" xfId="46811"/>
    <cellStyle name="Comma 17 5 2 8" xfId="46812"/>
    <cellStyle name="Comma 17 5 2 9" xfId="46813"/>
    <cellStyle name="Comma 17 5 3" xfId="46814"/>
    <cellStyle name="Comma 17 5 3 2" xfId="46815"/>
    <cellStyle name="Comma 17 5 3 2 2" xfId="46816"/>
    <cellStyle name="Comma 17 5 3 2 3" xfId="46817"/>
    <cellStyle name="Comma 17 5 3 3" xfId="46818"/>
    <cellStyle name="Comma 17 5 3 3 2" xfId="46819"/>
    <cellStyle name="Comma 17 5 3 3 3" xfId="46820"/>
    <cellStyle name="Comma 17 5 3 4" xfId="46821"/>
    <cellStyle name="Comma 17 5 3 4 2" xfId="46822"/>
    <cellStyle name="Comma 17 5 3 5" xfId="46823"/>
    <cellStyle name="Comma 17 5 3 6" xfId="46824"/>
    <cellStyle name="Comma 17 5 4" xfId="46825"/>
    <cellStyle name="Comma 17 5 4 2" xfId="46826"/>
    <cellStyle name="Comma 17 5 4 2 2" xfId="46827"/>
    <cellStyle name="Comma 17 5 4 2 3" xfId="46828"/>
    <cellStyle name="Comma 17 5 4 3" xfId="46829"/>
    <cellStyle name="Comma 17 5 4 3 2" xfId="46830"/>
    <cellStyle name="Comma 17 5 4 3 3" xfId="46831"/>
    <cellStyle name="Comma 17 5 4 4" xfId="46832"/>
    <cellStyle name="Comma 17 5 4 4 2" xfId="46833"/>
    <cellStyle name="Comma 17 5 4 5" xfId="46834"/>
    <cellStyle name="Comma 17 5 4 6" xfId="46835"/>
    <cellStyle name="Comma 17 5 5" xfId="46836"/>
    <cellStyle name="Comma 17 5 5 2" xfId="46837"/>
    <cellStyle name="Comma 17 5 5 2 2" xfId="46838"/>
    <cellStyle name="Comma 17 5 5 2 3" xfId="46839"/>
    <cellStyle name="Comma 17 5 5 3" xfId="46840"/>
    <cellStyle name="Comma 17 5 5 3 2" xfId="46841"/>
    <cellStyle name="Comma 17 5 5 4" xfId="46842"/>
    <cellStyle name="Comma 17 5 5 5" xfId="46843"/>
    <cellStyle name="Comma 17 5 6" xfId="46844"/>
    <cellStyle name="Comma 17 5 6 2" xfId="46845"/>
    <cellStyle name="Comma 17 5 6 3" xfId="46846"/>
    <cellStyle name="Comma 17 5 7" xfId="46847"/>
    <cellStyle name="Comma 17 5 7 2" xfId="46848"/>
    <cellStyle name="Comma 17 5 7 3" xfId="46849"/>
    <cellStyle name="Comma 17 5 8" xfId="46850"/>
    <cellStyle name="Comma 17 5 8 2" xfId="46851"/>
    <cellStyle name="Comma 17 5 9" xfId="46852"/>
    <cellStyle name="Comma 17 6" xfId="46853"/>
    <cellStyle name="Comma 17 6 2" xfId="46854"/>
    <cellStyle name="Comma 17 6 2 2" xfId="46855"/>
    <cellStyle name="Comma 17 6 2 2 2" xfId="46856"/>
    <cellStyle name="Comma 17 6 2 2 3" xfId="46857"/>
    <cellStyle name="Comma 17 6 2 3" xfId="46858"/>
    <cellStyle name="Comma 17 6 2 3 2" xfId="46859"/>
    <cellStyle name="Comma 17 6 2 3 3" xfId="46860"/>
    <cellStyle name="Comma 17 6 2 4" xfId="46861"/>
    <cellStyle name="Comma 17 6 2 4 2" xfId="46862"/>
    <cellStyle name="Comma 17 6 2 5" xfId="46863"/>
    <cellStyle name="Comma 17 6 2 6" xfId="46864"/>
    <cellStyle name="Comma 17 6 3" xfId="46865"/>
    <cellStyle name="Comma 17 6 3 2" xfId="46866"/>
    <cellStyle name="Comma 17 6 3 2 2" xfId="46867"/>
    <cellStyle name="Comma 17 6 3 2 3" xfId="46868"/>
    <cellStyle name="Comma 17 6 3 3" xfId="46869"/>
    <cellStyle name="Comma 17 6 3 3 2" xfId="46870"/>
    <cellStyle name="Comma 17 6 3 3 3" xfId="46871"/>
    <cellStyle name="Comma 17 6 3 4" xfId="46872"/>
    <cellStyle name="Comma 17 6 3 4 2" xfId="46873"/>
    <cellStyle name="Comma 17 6 3 5" xfId="46874"/>
    <cellStyle name="Comma 17 6 3 6" xfId="46875"/>
    <cellStyle name="Comma 17 6 4" xfId="46876"/>
    <cellStyle name="Comma 17 6 4 2" xfId="46877"/>
    <cellStyle name="Comma 17 6 4 2 2" xfId="46878"/>
    <cellStyle name="Comma 17 6 4 2 3" xfId="46879"/>
    <cellStyle name="Comma 17 6 4 3" xfId="46880"/>
    <cellStyle name="Comma 17 6 4 3 2" xfId="46881"/>
    <cellStyle name="Comma 17 6 4 4" xfId="46882"/>
    <cellStyle name="Comma 17 6 4 5" xfId="46883"/>
    <cellStyle name="Comma 17 6 5" xfId="46884"/>
    <cellStyle name="Comma 17 6 5 2" xfId="46885"/>
    <cellStyle name="Comma 17 6 5 3" xfId="46886"/>
    <cellStyle name="Comma 17 6 6" xfId="46887"/>
    <cellStyle name="Comma 17 6 6 2" xfId="46888"/>
    <cellStyle name="Comma 17 6 6 3" xfId="46889"/>
    <cellStyle name="Comma 17 6 7" xfId="46890"/>
    <cellStyle name="Comma 17 6 7 2" xfId="46891"/>
    <cellStyle name="Comma 17 6 8" xfId="46892"/>
    <cellStyle name="Comma 17 6 9" xfId="46893"/>
    <cellStyle name="Comma 17 7" xfId="46894"/>
    <cellStyle name="Comma 17 7 2" xfId="46895"/>
    <cellStyle name="Comma 17 7 2 2" xfId="46896"/>
    <cellStyle name="Comma 17 7 2 2 2" xfId="46897"/>
    <cellStyle name="Comma 17 7 2 2 3" xfId="46898"/>
    <cellStyle name="Comma 17 7 2 3" xfId="46899"/>
    <cellStyle name="Comma 17 7 2 3 2" xfId="46900"/>
    <cellStyle name="Comma 17 7 2 3 3" xfId="46901"/>
    <cellStyle name="Comma 17 7 2 4" xfId="46902"/>
    <cellStyle name="Comma 17 7 2 4 2" xfId="46903"/>
    <cellStyle name="Comma 17 7 2 5" xfId="46904"/>
    <cellStyle name="Comma 17 7 2 6" xfId="46905"/>
    <cellStyle name="Comma 17 7 3" xfId="46906"/>
    <cellStyle name="Comma 17 7 3 2" xfId="46907"/>
    <cellStyle name="Comma 17 7 3 2 2" xfId="46908"/>
    <cellStyle name="Comma 17 7 3 2 3" xfId="46909"/>
    <cellStyle name="Comma 17 7 3 3" xfId="46910"/>
    <cellStyle name="Comma 17 7 3 3 2" xfId="46911"/>
    <cellStyle name="Comma 17 7 3 3 3" xfId="46912"/>
    <cellStyle name="Comma 17 7 3 4" xfId="46913"/>
    <cellStyle name="Comma 17 7 3 4 2" xfId="46914"/>
    <cellStyle name="Comma 17 7 3 5" xfId="46915"/>
    <cellStyle name="Comma 17 7 3 6" xfId="46916"/>
    <cellStyle name="Comma 17 7 4" xfId="46917"/>
    <cellStyle name="Comma 17 7 4 2" xfId="46918"/>
    <cellStyle name="Comma 17 7 4 2 2" xfId="46919"/>
    <cellStyle name="Comma 17 7 4 2 3" xfId="46920"/>
    <cellStyle name="Comma 17 7 4 3" xfId="46921"/>
    <cellStyle name="Comma 17 7 4 3 2" xfId="46922"/>
    <cellStyle name="Comma 17 7 4 4" xfId="46923"/>
    <cellStyle name="Comma 17 7 4 5" xfId="46924"/>
    <cellStyle name="Comma 17 7 5" xfId="46925"/>
    <cellStyle name="Comma 17 7 5 2" xfId="46926"/>
    <cellStyle name="Comma 17 7 5 3" xfId="46927"/>
    <cellStyle name="Comma 17 7 6" xfId="46928"/>
    <cellStyle name="Comma 17 7 6 2" xfId="46929"/>
    <cellStyle name="Comma 17 7 6 3" xfId="46930"/>
    <cellStyle name="Comma 17 7 7" xfId="46931"/>
    <cellStyle name="Comma 17 7 7 2" xfId="46932"/>
    <cellStyle name="Comma 17 7 8" xfId="46933"/>
    <cellStyle name="Comma 17 7 9" xfId="46934"/>
    <cellStyle name="Comma 17 8" xfId="46935"/>
    <cellStyle name="Comma 17 8 2" xfId="46936"/>
    <cellStyle name="Comma 17 8 2 2" xfId="46937"/>
    <cellStyle name="Comma 17 8 2 3" xfId="46938"/>
    <cellStyle name="Comma 17 8 3" xfId="46939"/>
    <cellStyle name="Comma 17 8 3 2" xfId="46940"/>
    <cellStyle name="Comma 17 8 3 3" xfId="46941"/>
    <cellStyle name="Comma 17 8 4" xfId="46942"/>
    <cellStyle name="Comma 17 8 4 2" xfId="46943"/>
    <cellStyle name="Comma 17 8 5" xfId="46944"/>
    <cellStyle name="Comma 17 8 6" xfId="46945"/>
    <cellStyle name="Comma 17 9" xfId="46946"/>
    <cellStyle name="Comma 17 9 2" xfId="46947"/>
    <cellStyle name="Comma 17 9 2 2" xfId="46948"/>
    <cellStyle name="Comma 17 9 2 3" xfId="46949"/>
    <cellStyle name="Comma 17 9 3" xfId="46950"/>
    <cellStyle name="Comma 17 9 3 2" xfId="46951"/>
    <cellStyle name="Comma 17 9 3 3" xfId="46952"/>
    <cellStyle name="Comma 17 9 4" xfId="46953"/>
    <cellStyle name="Comma 17 9 4 2" xfId="46954"/>
    <cellStyle name="Comma 17 9 5" xfId="46955"/>
    <cellStyle name="Comma 17 9 6" xfId="46956"/>
    <cellStyle name="Comma 18" xfId="4510"/>
    <cellStyle name="Comma 18 10" xfId="46957"/>
    <cellStyle name="Comma 18 10 2" xfId="46958"/>
    <cellStyle name="Comma 18 10 2 2" xfId="46959"/>
    <cellStyle name="Comma 18 10 2 3" xfId="46960"/>
    <cellStyle name="Comma 18 10 3" xfId="46961"/>
    <cellStyle name="Comma 18 10 3 2" xfId="46962"/>
    <cellStyle name="Comma 18 10 4" xfId="46963"/>
    <cellStyle name="Comma 18 10 5" xfId="46964"/>
    <cellStyle name="Comma 18 11" xfId="46965"/>
    <cellStyle name="Comma 18 11 2" xfId="46966"/>
    <cellStyle name="Comma 18 11 3" xfId="46967"/>
    <cellStyle name="Comma 18 12" xfId="46968"/>
    <cellStyle name="Comma 18 12 2" xfId="46969"/>
    <cellStyle name="Comma 18 12 3" xfId="46970"/>
    <cellStyle name="Comma 18 13" xfId="46971"/>
    <cellStyle name="Comma 18 13 2" xfId="46972"/>
    <cellStyle name="Comma 18 14" xfId="46973"/>
    <cellStyle name="Comma 18 15" xfId="46974"/>
    <cellStyle name="Comma 18 16" xfId="46975"/>
    <cellStyle name="Comma 18 2" xfId="4511"/>
    <cellStyle name="Comma 18 2 10" xfId="46976"/>
    <cellStyle name="Comma 18 2 10 2" xfId="46977"/>
    <cellStyle name="Comma 18 2 10 3" xfId="46978"/>
    <cellStyle name="Comma 18 2 11" xfId="46979"/>
    <cellStyle name="Comma 18 2 11 2" xfId="46980"/>
    <cellStyle name="Comma 18 2 11 3" xfId="46981"/>
    <cellStyle name="Comma 18 2 12" xfId="46982"/>
    <cellStyle name="Comma 18 2 12 2" xfId="46983"/>
    <cellStyle name="Comma 18 2 13" xfId="46984"/>
    <cellStyle name="Comma 18 2 14" xfId="46985"/>
    <cellStyle name="Comma 18 2 2" xfId="4512"/>
    <cellStyle name="Comma 18 2 2 10" xfId="46986"/>
    <cellStyle name="Comma 18 2 2 10 2" xfId="46987"/>
    <cellStyle name="Comma 18 2 2 10 3" xfId="46988"/>
    <cellStyle name="Comma 18 2 2 11" xfId="46989"/>
    <cellStyle name="Comma 18 2 2 11 2" xfId="46990"/>
    <cellStyle name="Comma 18 2 2 12" xfId="46991"/>
    <cellStyle name="Comma 18 2 2 13" xfId="46992"/>
    <cellStyle name="Comma 18 2 2 2" xfId="46993"/>
    <cellStyle name="Comma 18 2 2 2 10" xfId="46994"/>
    <cellStyle name="Comma 18 2 2 2 10 2" xfId="46995"/>
    <cellStyle name="Comma 18 2 2 2 11" xfId="46996"/>
    <cellStyle name="Comma 18 2 2 2 12" xfId="46997"/>
    <cellStyle name="Comma 18 2 2 2 2" xfId="46998"/>
    <cellStyle name="Comma 18 2 2 2 2 10" xfId="46999"/>
    <cellStyle name="Comma 18 2 2 2 2 2" xfId="47000"/>
    <cellStyle name="Comma 18 2 2 2 2 2 2" xfId="47001"/>
    <cellStyle name="Comma 18 2 2 2 2 2 2 2" xfId="47002"/>
    <cellStyle name="Comma 18 2 2 2 2 2 2 2 2" xfId="47003"/>
    <cellStyle name="Comma 18 2 2 2 2 2 2 2 3" xfId="47004"/>
    <cellStyle name="Comma 18 2 2 2 2 2 2 3" xfId="47005"/>
    <cellStyle name="Comma 18 2 2 2 2 2 2 3 2" xfId="47006"/>
    <cellStyle name="Comma 18 2 2 2 2 2 2 3 3" xfId="47007"/>
    <cellStyle name="Comma 18 2 2 2 2 2 2 4" xfId="47008"/>
    <cellStyle name="Comma 18 2 2 2 2 2 2 4 2" xfId="47009"/>
    <cellStyle name="Comma 18 2 2 2 2 2 2 5" xfId="47010"/>
    <cellStyle name="Comma 18 2 2 2 2 2 2 6" xfId="47011"/>
    <cellStyle name="Comma 18 2 2 2 2 2 3" xfId="47012"/>
    <cellStyle name="Comma 18 2 2 2 2 2 3 2" xfId="47013"/>
    <cellStyle name="Comma 18 2 2 2 2 2 3 2 2" xfId="47014"/>
    <cellStyle name="Comma 18 2 2 2 2 2 3 2 3" xfId="47015"/>
    <cellStyle name="Comma 18 2 2 2 2 2 3 3" xfId="47016"/>
    <cellStyle name="Comma 18 2 2 2 2 2 3 3 2" xfId="47017"/>
    <cellStyle name="Comma 18 2 2 2 2 2 3 3 3" xfId="47018"/>
    <cellStyle name="Comma 18 2 2 2 2 2 3 4" xfId="47019"/>
    <cellStyle name="Comma 18 2 2 2 2 2 3 4 2" xfId="47020"/>
    <cellStyle name="Comma 18 2 2 2 2 2 3 5" xfId="47021"/>
    <cellStyle name="Comma 18 2 2 2 2 2 3 6" xfId="47022"/>
    <cellStyle name="Comma 18 2 2 2 2 2 4" xfId="47023"/>
    <cellStyle name="Comma 18 2 2 2 2 2 4 2" xfId="47024"/>
    <cellStyle name="Comma 18 2 2 2 2 2 4 2 2" xfId="47025"/>
    <cellStyle name="Comma 18 2 2 2 2 2 4 2 3" xfId="47026"/>
    <cellStyle name="Comma 18 2 2 2 2 2 4 3" xfId="47027"/>
    <cellStyle name="Comma 18 2 2 2 2 2 4 3 2" xfId="47028"/>
    <cellStyle name="Comma 18 2 2 2 2 2 4 4" xfId="47029"/>
    <cellStyle name="Comma 18 2 2 2 2 2 4 5" xfId="47030"/>
    <cellStyle name="Comma 18 2 2 2 2 2 5" xfId="47031"/>
    <cellStyle name="Comma 18 2 2 2 2 2 5 2" xfId="47032"/>
    <cellStyle name="Comma 18 2 2 2 2 2 5 3" xfId="47033"/>
    <cellStyle name="Comma 18 2 2 2 2 2 6" xfId="47034"/>
    <cellStyle name="Comma 18 2 2 2 2 2 6 2" xfId="47035"/>
    <cellStyle name="Comma 18 2 2 2 2 2 6 3" xfId="47036"/>
    <cellStyle name="Comma 18 2 2 2 2 2 7" xfId="47037"/>
    <cellStyle name="Comma 18 2 2 2 2 2 7 2" xfId="47038"/>
    <cellStyle name="Comma 18 2 2 2 2 2 8" xfId="47039"/>
    <cellStyle name="Comma 18 2 2 2 2 2 9" xfId="47040"/>
    <cellStyle name="Comma 18 2 2 2 2 3" xfId="47041"/>
    <cellStyle name="Comma 18 2 2 2 2 3 2" xfId="47042"/>
    <cellStyle name="Comma 18 2 2 2 2 3 2 2" xfId="47043"/>
    <cellStyle name="Comma 18 2 2 2 2 3 2 3" xfId="47044"/>
    <cellStyle name="Comma 18 2 2 2 2 3 3" xfId="47045"/>
    <cellStyle name="Comma 18 2 2 2 2 3 3 2" xfId="47046"/>
    <cellStyle name="Comma 18 2 2 2 2 3 3 3" xfId="47047"/>
    <cellStyle name="Comma 18 2 2 2 2 3 4" xfId="47048"/>
    <cellStyle name="Comma 18 2 2 2 2 3 4 2" xfId="47049"/>
    <cellStyle name="Comma 18 2 2 2 2 3 5" xfId="47050"/>
    <cellStyle name="Comma 18 2 2 2 2 3 6" xfId="47051"/>
    <cellStyle name="Comma 18 2 2 2 2 4" xfId="47052"/>
    <cellStyle name="Comma 18 2 2 2 2 4 2" xfId="47053"/>
    <cellStyle name="Comma 18 2 2 2 2 4 2 2" xfId="47054"/>
    <cellStyle name="Comma 18 2 2 2 2 4 2 3" xfId="47055"/>
    <cellStyle name="Comma 18 2 2 2 2 4 3" xfId="47056"/>
    <cellStyle name="Comma 18 2 2 2 2 4 3 2" xfId="47057"/>
    <cellStyle name="Comma 18 2 2 2 2 4 3 3" xfId="47058"/>
    <cellStyle name="Comma 18 2 2 2 2 4 4" xfId="47059"/>
    <cellStyle name="Comma 18 2 2 2 2 4 4 2" xfId="47060"/>
    <cellStyle name="Comma 18 2 2 2 2 4 5" xfId="47061"/>
    <cellStyle name="Comma 18 2 2 2 2 4 6" xfId="47062"/>
    <cellStyle name="Comma 18 2 2 2 2 5" xfId="47063"/>
    <cellStyle name="Comma 18 2 2 2 2 5 2" xfId="47064"/>
    <cellStyle name="Comma 18 2 2 2 2 5 2 2" xfId="47065"/>
    <cellStyle name="Comma 18 2 2 2 2 5 2 3" xfId="47066"/>
    <cellStyle name="Comma 18 2 2 2 2 5 3" xfId="47067"/>
    <cellStyle name="Comma 18 2 2 2 2 5 3 2" xfId="47068"/>
    <cellStyle name="Comma 18 2 2 2 2 5 4" xfId="47069"/>
    <cellStyle name="Comma 18 2 2 2 2 5 5" xfId="47070"/>
    <cellStyle name="Comma 18 2 2 2 2 6" xfId="47071"/>
    <cellStyle name="Comma 18 2 2 2 2 6 2" xfId="47072"/>
    <cellStyle name="Comma 18 2 2 2 2 6 3" xfId="47073"/>
    <cellStyle name="Comma 18 2 2 2 2 7" xfId="47074"/>
    <cellStyle name="Comma 18 2 2 2 2 7 2" xfId="47075"/>
    <cellStyle name="Comma 18 2 2 2 2 7 3" xfId="47076"/>
    <cellStyle name="Comma 18 2 2 2 2 8" xfId="47077"/>
    <cellStyle name="Comma 18 2 2 2 2 8 2" xfId="47078"/>
    <cellStyle name="Comma 18 2 2 2 2 9" xfId="47079"/>
    <cellStyle name="Comma 18 2 2 2 3" xfId="47080"/>
    <cellStyle name="Comma 18 2 2 2 3 2" xfId="47081"/>
    <cellStyle name="Comma 18 2 2 2 3 2 2" xfId="47082"/>
    <cellStyle name="Comma 18 2 2 2 3 2 2 2" xfId="47083"/>
    <cellStyle name="Comma 18 2 2 2 3 2 2 3" xfId="47084"/>
    <cellStyle name="Comma 18 2 2 2 3 2 3" xfId="47085"/>
    <cellStyle name="Comma 18 2 2 2 3 2 3 2" xfId="47086"/>
    <cellStyle name="Comma 18 2 2 2 3 2 3 3" xfId="47087"/>
    <cellStyle name="Comma 18 2 2 2 3 2 4" xfId="47088"/>
    <cellStyle name="Comma 18 2 2 2 3 2 4 2" xfId="47089"/>
    <cellStyle name="Comma 18 2 2 2 3 2 5" xfId="47090"/>
    <cellStyle name="Comma 18 2 2 2 3 2 6" xfId="47091"/>
    <cellStyle name="Comma 18 2 2 2 3 3" xfId="47092"/>
    <cellStyle name="Comma 18 2 2 2 3 3 2" xfId="47093"/>
    <cellStyle name="Comma 18 2 2 2 3 3 2 2" xfId="47094"/>
    <cellStyle name="Comma 18 2 2 2 3 3 2 3" xfId="47095"/>
    <cellStyle name="Comma 18 2 2 2 3 3 3" xfId="47096"/>
    <cellStyle name="Comma 18 2 2 2 3 3 3 2" xfId="47097"/>
    <cellStyle name="Comma 18 2 2 2 3 3 3 3" xfId="47098"/>
    <cellStyle name="Comma 18 2 2 2 3 3 4" xfId="47099"/>
    <cellStyle name="Comma 18 2 2 2 3 3 4 2" xfId="47100"/>
    <cellStyle name="Comma 18 2 2 2 3 3 5" xfId="47101"/>
    <cellStyle name="Comma 18 2 2 2 3 3 6" xfId="47102"/>
    <cellStyle name="Comma 18 2 2 2 3 4" xfId="47103"/>
    <cellStyle name="Comma 18 2 2 2 3 4 2" xfId="47104"/>
    <cellStyle name="Comma 18 2 2 2 3 4 2 2" xfId="47105"/>
    <cellStyle name="Comma 18 2 2 2 3 4 2 3" xfId="47106"/>
    <cellStyle name="Comma 18 2 2 2 3 4 3" xfId="47107"/>
    <cellStyle name="Comma 18 2 2 2 3 4 3 2" xfId="47108"/>
    <cellStyle name="Comma 18 2 2 2 3 4 4" xfId="47109"/>
    <cellStyle name="Comma 18 2 2 2 3 4 5" xfId="47110"/>
    <cellStyle name="Comma 18 2 2 2 3 5" xfId="47111"/>
    <cellStyle name="Comma 18 2 2 2 3 5 2" xfId="47112"/>
    <cellStyle name="Comma 18 2 2 2 3 5 3" xfId="47113"/>
    <cellStyle name="Comma 18 2 2 2 3 6" xfId="47114"/>
    <cellStyle name="Comma 18 2 2 2 3 6 2" xfId="47115"/>
    <cellStyle name="Comma 18 2 2 2 3 6 3" xfId="47116"/>
    <cellStyle name="Comma 18 2 2 2 3 7" xfId="47117"/>
    <cellStyle name="Comma 18 2 2 2 3 7 2" xfId="47118"/>
    <cellStyle name="Comma 18 2 2 2 3 8" xfId="47119"/>
    <cellStyle name="Comma 18 2 2 2 3 9" xfId="47120"/>
    <cellStyle name="Comma 18 2 2 2 4" xfId="47121"/>
    <cellStyle name="Comma 18 2 2 2 4 2" xfId="47122"/>
    <cellStyle name="Comma 18 2 2 2 4 2 2" xfId="47123"/>
    <cellStyle name="Comma 18 2 2 2 4 2 2 2" xfId="47124"/>
    <cellStyle name="Comma 18 2 2 2 4 2 2 3" xfId="47125"/>
    <cellStyle name="Comma 18 2 2 2 4 2 3" xfId="47126"/>
    <cellStyle name="Comma 18 2 2 2 4 2 3 2" xfId="47127"/>
    <cellStyle name="Comma 18 2 2 2 4 2 3 3" xfId="47128"/>
    <cellStyle name="Comma 18 2 2 2 4 2 4" xfId="47129"/>
    <cellStyle name="Comma 18 2 2 2 4 2 4 2" xfId="47130"/>
    <cellStyle name="Comma 18 2 2 2 4 2 5" xfId="47131"/>
    <cellStyle name="Comma 18 2 2 2 4 2 6" xfId="47132"/>
    <cellStyle name="Comma 18 2 2 2 4 3" xfId="47133"/>
    <cellStyle name="Comma 18 2 2 2 4 3 2" xfId="47134"/>
    <cellStyle name="Comma 18 2 2 2 4 3 2 2" xfId="47135"/>
    <cellStyle name="Comma 18 2 2 2 4 3 2 3" xfId="47136"/>
    <cellStyle name="Comma 18 2 2 2 4 3 3" xfId="47137"/>
    <cellStyle name="Comma 18 2 2 2 4 3 3 2" xfId="47138"/>
    <cellStyle name="Comma 18 2 2 2 4 3 3 3" xfId="47139"/>
    <cellStyle name="Comma 18 2 2 2 4 3 4" xfId="47140"/>
    <cellStyle name="Comma 18 2 2 2 4 3 4 2" xfId="47141"/>
    <cellStyle name="Comma 18 2 2 2 4 3 5" xfId="47142"/>
    <cellStyle name="Comma 18 2 2 2 4 3 6" xfId="47143"/>
    <cellStyle name="Comma 18 2 2 2 4 4" xfId="47144"/>
    <cellStyle name="Comma 18 2 2 2 4 4 2" xfId="47145"/>
    <cellStyle name="Comma 18 2 2 2 4 4 2 2" xfId="47146"/>
    <cellStyle name="Comma 18 2 2 2 4 4 2 3" xfId="47147"/>
    <cellStyle name="Comma 18 2 2 2 4 4 3" xfId="47148"/>
    <cellStyle name="Comma 18 2 2 2 4 4 3 2" xfId="47149"/>
    <cellStyle name="Comma 18 2 2 2 4 4 4" xfId="47150"/>
    <cellStyle name="Comma 18 2 2 2 4 4 5" xfId="47151"/>
    <cellStyle name="Comma 18 2 2 2 4 5" xfId="47152"/>
    <cellStyle name="Comma 18 2 2 2 4 5 2" xfId="47153"/>
    <cellStyle name="Comma 18 2 2 2 4 5 3" xfId="47154"/>
    <cellStyle name="Comma 18 2 2 2 4 6" xfId="47155"/>
    <cellStyle name="Comma 18 2 2 2 4 6 2" xfId="47156"/>
    <cellStyle name="Comma 18 2 2 2 4 6 3" xfId="47157"/>
    <cellStyle name="Comma 18 2 2 2 4 7" xfId="47158"/>
    <cellStyle name="Comma 18 2 2 2 4 7 2" xfId="47159"/>
    <cellStyle name="Comma 18 2 2 2 4 8" xfId="47160"/>
    <cellStyle name="Comma 18 2 2 2 4 9" xfId="47161"/>
    <cellStyle name="Comma 18 2 2 2 5" xfId="47162"/>
    <cellStyle name="Comma 18 2 2 2 5 2" xfId="47163"/>
    <cellStyle name="Comma 18 2 2 2 5 2 2" xfId="47164"/>
    <cellStyle name="Comma 18 2 2 2 5 2 3" xfId="47165"/>
    <cellStyle name="Comma 18 2 2 2 5 3" xfId="47166"/>
    <cellStyle name="Comma 18 2 2 2 5 3 2" xfId="47167"/>
    <cellStyle name="Comma 18 2 2 2 5 3 3" xfId="47168"/>
    <cellStyle name="Comma 18 2 2 2 5 4" xfId="47169"/>
    <cellStyle name="Comma 18 2 2 2 5 4 2" xfId="47170"/>
    <cellStyle name="Comma 18 2 2 2 5 5" xfId="47171"/>
    <cellStyle name="Comma 18 2 2 2 5 6" xfId="47172"/>
    <cellStyle name="Comma 18 2 2 2 6" xfId="47173"/>
    <cellStyle name="Comma 18 2 2 2 6 2" xfId="47174"/>
    <cellStyle name="Comma 18 2 2 2 6 2 2" xfId="47175"/>
    <cellStyle name="Comma 18 2 2 2 6 2 3" xfId="47176"/>
    <cellStyle name="Comma 18 2 2 2 6 3" xfId="47177"/>
    <cellStyle name="Comma 18 2 2 2 6 3 2" xfId="47178"/>
    <cellStyle name="Comma 18 2 2 2 6 3 3" xfId="47179"/>
    <cellStyle name="Comma 18 2 2 2 6 4" xfId="47180"/>
    <cellStyle name="Comma 18 2 2 2 6 4 2" xfId="47181"/>
    <cellStyle name="Comma 18 2 2 2 6 5" xfId="47182"/>
    <cellStyle name="Comma 18 2 2 2 6 6" xfId="47183"/>
    <cellStyle name="Comma 18 2 2 2 7" xfId="47184"/>
    <cellStyle name="Comma 18 2 2 2 7 2" xfId="47185"/>
    <cellStyle name="Comma 18 2 2 2 7 2 2" xfId="47186"/>
    <cellStyle name="Comma 18 2 2 2 7 2 3" xfId="47187"/>
    <cellStyle name="Comma 18 2 2 2 7 3" xfId="47188"/>
    <cellStyle name="Comma 18 2 2 2 7 3 2" xfId="47189"/>
    <cellStyle name="Comma 18 2 2 2 7 4" xfId="47190"/>
    <cellStyle name="Comma 18 2 2 2 7 5" xfId="47191"/>
    <cellStyle name="Comma 18 2 2 2 8" xfId="47192"/>
    <cellStyle name="Comma 18 2 2 2 8 2" xfId="47193"/>
    <cellStyle name="Comma 18 2 2 2 8 3" xfId="47194"/>
    <cellStyle name="Comma 18 2 2 2 9" xfId="47195"/>
    <cellStyle name="Comma 18 2 2 2 9 2" xfId="47196"/>
    <cellStyle name="Comma 18 2 2 2 9 3" xfId="47197"/>
    <cellStyle name="Comma 18 2 2 3" xfId="47198"/>
    <cellStyle name="Comma 18 2 2 3 10" xfId="47199"/>
    <cellStyle name="Comma 18 2 2 3 2" xfId="47200"/>
    <cellStyle name="Comma 18 2 2 3 2 2" xfId="47201"/>
    <cellStyle name="Comma 18 2 2 3 2 2 2" xfId="47202"/>
    <cellStyle name="Comma 18 2 2 3 2 2 2 2" xfId="47203"/>
    <cellStyle name="Comma 18 2 2 3 2 2 2 3" xfId="47204"/>
    <cellStyle name="Comma 18 2 2 3 2 2 3" xfId="47205"/>
    <cellStyle name="Comma 18 2 2 3 2 2 3 2" xfId="47206"/>
    <cellStyle name="Comma 18 2 2 3 2 2 3 3" xfId="47207"/>
    <cellStyle name="Comma 18 2 2 3 2 2 4" xfId="47208"/>
    <cellStyle name="Comma 18 2 2 3 2 2 4 2" xfId="47209"/>
    <cellStyle name="Comma 18 2 2 3 2 2 5" xfId="47210"/>
    <cellStyle name="Comma 18 2 2 3 2 2 6" xfId="47211"/>
    <cellStyle name="Comma 18 2 2 3 2 3" xfId="47212"/>
    <cellStyle name="Comma 18 2 2 3 2 3 2" xfId="47213"/>
    <cellStyle name="Comma 18 2 2 3 2 3 2 2" xfId="47214"/>
    <cellStyle name="Comma 18 2 2 3 2 3 2 3" xfId="47215"/>
    <cellStyle name="Comma 18 2 2 3 2 3 3" xfId="47216"/>
    <cellStyle name="Comma 18 2 2 3 2 3 3 2" xfId="47217"/>
    <cellStyle name="Comma 18 2 2 3 2 3 3 3" xfId="47218"/>
    <cellStyle name="Comma 18 2 2 3 2 3 4" xfId="47219"/>
    <cellStyle name="Comma 18 2 2 3 2 3 4 2" xfId="47220"/>
    <cellStyle name="Comma 18 2 2 3 2 3 5" xfId="47221"/>
    <cellStyle name="Comma 18 2 2 3 2 3 6" xfId="47222"/>
    <cellStyle name="Comma 18 2 2 3 2 4" xfId="47223"/>
    <cellStyle name="Comma 18 2 2 3 2 4 2" xfId="47224"/>
    <cellStyle name="Comma 18 2 2 3 2 4 2 2" xfId="47225"/>
    <cellStyle name="Comma 18 2 2 3 2 4 2 3" xfId="47226"/>
    <cellStyle name="Comma 18 2 2 3 2 4 3" xfId="47227"/>
    <cellStyle name="Comma 18 2 2 3 2 4 3 2" xfId="47228"/>
    <cellStyle name="Comma 18 2 2 3 2 4 4" xfId="47229"/>
    <cellStyle name="Comma 18 2 2 3 2 4 5" xfId="47230"/>
    <cellStyle name="Comma 18 2 2 3 2 5" xfId="47231"/>
    <cellStyle name="Comma 18 2 2 3 2 5 2" xfId="47232"/>
    <cellStyle name="Comma 18 2 2 3 2 5 3" xfId="47233"/>
    <cellStyle name="Comma 18 2 2 3 2 6" xfId="47234"/>
    <cellStyle name="Comma 18 2 2 3 2 6 2" xfId="47235"/>
    <cellStyle name="Comma 18 2 2 3 2 6 3" xfId="47236"/>
    <cellStyle name="Comma 18 2 2 3 2 7" xfId="47237"/>
    <cellStyle name="Comma 18 2 2 3 2 7 2" xfId="47238"/>
    <cellStyle name="Comma 18 2 2 3 2 8" xfId="47239"/>
    <cellStyle name="Comma 18 2 2 3 2 9" xfId="47240"/>
    <cellStyle name="Comma 18 2 2 3 3" xfId="47241"/>
    <cellStyle name="Comma 18 2 2 3 3 2" xfId="47242"/>
    <cellStyle name="Comma 18 2 2 3 3 2 2" xfId="47243"/>
    <cellStyle name="Comma 18 2 2 3 3 2 3" xfId="47244"/>
    <cellStyle name="Comma 18 2 2 3 3 3" xfId="47245"/>
    <cellStyle name="Comma 18 2 2 3 3 3 2" xfId="47246"/>
    <cellStyle name="Comma 18 2 2 3 3 3 3" xfId="47247"/>
    <cellStyle name="Comma 18 2 2 3 3 4" xfId="47248"/>
    <cellStyle name="Comma 18 2 2 3 3 4 2" xfId="47249"/>
    <cellStyle name="Comma 18 2 2 3 3 5" xfId="47250"/>
    <cellStyle name="Comma 18 2 2 3 3 6" xfId="47251"/>
    <cellStyle name="Comma 18 2 2 3 4" xfId="47252"/>
    <cellStyle name="Comma 18 2 2 3 4 2" xfId="47253"/>
    <cellStyle name="Comma 18 2 2 3 4 2 2" xfId="47254"/>
    <cellStyle name="Comma 18 2 2 3 4 2 3" xfId="47255"/>
    <cellStyle name="Comma 18 2 2 3 4 3" xfId="47256"/>
    <cellStyle name="Comma 18 2 2 3 4 3 2" xfId="47257"/>
    <cellStyle name="Comma 18 2 2 3 4 3 3" xfId="47258"/>
    <cellStyle name="Comma 18 2 2 3 4 4" xfId="47259"/>
    <cellStyle name="Comma 18 2 2 3 4 4 2" xfId="47260"/>
    <cellStyle name="Comma 18 2 2 3 4 5" xfId="47261"/>
    <cellStyle name="Comma 18 2 2 3 4 6" xfId="47262"/>
    <cellStyle name="Comma 18 2 2 3 5" xfId="47263"/>
    <cellStyle name="Comma 18 2 2 3 5 2" xfId="47264"/>
    <cellStyle name="Comma 18 2 2 3 5 2 2" xfId="47265"/>
    <cellStyle name="Comma 18 2 2 3 5 2 3" xfId="47266"/>
    <cellStyle name="Comma 18 2 2 3 5 3" xfId="47267"/>
    <cellStyle name="Comma 18 2 2 3 5 3 2" xfId="47268"/>
    <cellStyle name="Comma 18 2 2 3 5 4" xfId="47269"/>
    <cellStyle name="Comma 18 2 2 3 5 5" xfId="47270"/>
    <cellStyle name="Comma 18 2 2 3 6" xfId="47271"/>
    <cellStyle name="Comma 18 2 2 3 6 2" xfId="47272"/>
    <cellStyle name="Comma 18 2 2 3 6 3" xfId="47273"/>
    <cellStyle name="Comma 18 2 2 3 7" xfId="47274"/>
    <cellStyle name="Comma 18 2 2 3 7 2" xfId="47275"/>
    <cellStyle name="Comma 18 2 2 3 7 3" xfId="47276"/>
    <cellStyle name="Comma 18 2 2 3 8" xfId="47277"/>
    <cellStyle name="Comma 18 2 2 3 8 2" xfId="47278"/>
    <cellStyle name="Comma 18 2 2 3 9" xfId="47279"/>
    <cellStyle name="Comma 18 2 2 4" xfId="47280"/>
    <cellStyle name="Comma 18 2 2 4 2" xfId="47281"/>
    <cellStyle name="Comma 18 2 2 4 2 2" xfId="47282"/>
    <cellStyle name="Comma 18 2 2 4 2 2 2" xfId="47283"/>
    <cellStyle name="Comma 18 2 2 4 2 2 3" xfId="47284"/>
    <cellStyle name="Comma 18 2 2 4 2 3" xfId="47285"/>
    <cellStyle name="Comma 18 2 2 4 2 3 2" xfId="47286"/>
    <cellStyle name="Comma 18 2 2 4 2 3 3" xfId="47287"/>
    <cellStyle name="Comma 18 2 2 4 2 4" xfId="47288"/>
    <cellStyle name="Comma 18 2 2 4 2 4 2" xfId="47289"/>
    <cellStyle name="Comma 18 2 2 4 2 5" xfId="47290"/>
    <cellStyle name="Comma 18 2 2 4 2 6" xfId="47291"/>
    <cellStyle name="Comma 18 2 2 4 3" xfId="47292"/>
    <cellStyle name="Comma 18 2 2 4 3 2" xfId="47293"/>
    <cellStyle name="Comma 18 2 2 4 3 2 2" xfId="47294"/>
    <cellStyle name="Comma 18 2 2 4 3 2 3" xfId="47295"/>
    <cellStyle name="Comma 18 2 2 4 3 3" xfId="47296"/>
    <cellStyle name="Comma 18 2 2 4 3 3 2" xfId="47297"/>
    <cellStyle name="Comma 18 2 2 4 3 3 3" xfId="47298"/>
    <cellStyle name="Comma 18 2 2 4 3 4" xfId="47299"/>
    <cellStyle name="Comma 18 2 2 4 3 4 2" xfId="47300"/>
    <cellStyle name="Comma 18 2 2 4 3 5" xfId="47301"/>
    <cellStyle name="Comma 18 2 2 4 3 6" xfId="47302"/>
    <cellStyle name="Comma 18 2 2 4 4" xfId="47303"/>
    <cellStyle name="Comma 18 2 2 4 4 2" xfId="47304"/>
    <cellStyle name="Comma 18 2 2 4 4 2 2" xfId="47305"/>
    <cellStyle name="Comma 18 2 2 4 4 2 3" xfId="47306"/>
    <cellStyle name="Comma 18 2 2 4 4 3" xfId="47307"/>
    <cellStyle name="Comma 18 2 2 4 4 3 2" xfId="47308"/>
    <cellStyle name="Comma 18 2 2 4 4 4" xfId="47309"/>
    <cellStyle name="Comma 18 2 2 4 4 5" xfId="47310"/>
    <cellStyle name="Comma 18 2 2 4 5" xfId="47311"/>
    <cellStyle name="Comma 18 2 2 4 5 2" xfId="47312"/>
    <cellStyle name="Comma 18 2 2 4 5 3" xfId="47313"/>
    <cellStyle name="Comma 18 2 2 4 6" xfId="47314"/>
    <cellStyle name="Comma 18 2 2 4 6 2" xfId="47315"/>
    <cellStyle name="Comma 18 2 2 4 6 3" xfId="47316"/>
    <cellStyle name="Comma 18 2 2 4 7" xfId="47317"/>
    <cellStyle name="Comma 18 2 2 4 7 2" xfId="47318"/>
    <cellStyle name="Comma 18 2 2 4 8" xfId="47319"/>
    <cellStyle name="Comma 18 2 2 4 9" xfId="47320"/>
    <cellStyle name="Comma 18 2 2 5" xfId="47321"/>
    <cellStyle name="Comma 18 2 2 5 2" xfId="47322"/>
    <cellStyle name="Comma 18 2 2 5 2 2" xfId="47323"/>
    <cellStyle name="Comma 18 2 2 5 2 2 2" xfId="47324"/>
    <cellStyle name="Comma 18 2 2 5 2 2 3" xfId="47325"/>
    <cellStyle name="Comma 18 2 2 5 2 3" xfId="47326"/>
    <cellStyle name="Comma 18 2 2 5 2 3 2" xfId="47327"/>
    <cellStyle name="Comma 18 2 2 5 2 3 3" xfId="47328"/>
    <cellStyle name="Comma 18 2 2 5 2 4" xfId="47329"/>
    <cellStyle name="Comma 18 2 2 5 2 4 2" xfId="47330"/>
    <cellStyle name="Comma 18 2 2 5 2 5" xfId="47331"/>
    <cellStyle name="Comma 18 2 2 5 2 6" xfId="47332"/>
    <cellStyle name="Comma 18 2 2 5 3" xfId="47333"/>
    <cellStyle name="Comma 18 2 2 5 3 2" xfId="47334"/>
    <cellStyle name="Comma 18 2 2 5 3 2 2" xfId="47335"/>
    <cellStyle name="Comma 18 2 2 5 3 2 3" xfId="47336"/>
    <cellStyle name="Comma 18 2 2 5 3 3" xfId="47337"/>
    <cellStyle name="Comma 18 2 2 5 3 3 2" xfId="47338"/>
    <cellStyle name="Comma 18 2 2 5 3 3 3" xfId="47339"/>
    <cellStyle name="Comma 18 2 2 5 3 4" xfId="47340"/>
    <cellStyle name="Comma 18 2 2 5 3 4 2" xfId="47341"/>
    <cellStyle name="Comma 18 2 2 5 3 5" xfId="47342"/>
    <cellStyle name="Comma 18 2 2 5 3 6" xfId="47343"/>
    <cellStyle name="Comma 18 2 2 5 4" xfId="47344"/>
    <cellStyle name="Comma 18 2 2 5 4 2" xfId="47345"/>
    <cellStyle name="Comma 18 2 2 5 4 2 2" xfId="47346"/>
    <cellStyle name="Comma 18 2 2 5 4 2 3" xfId="47347"/>
    <cellStyle name="Comma 18 2 2 5 4 3" xfId="47348"/>
    <cellStyle name="Comma 18 2 2 5 4 3 2" xfId="47349"/>
    <cellStyle name="Comma 18 2 2 5 4 4" xfId="47350"/>
    <cellStyle name="Comma 18 2 2 5 4 5" xfId="47351"/>
    <cellStyle name="Comma 18 2 2 5 5" xfId="47352"/>
    <cellStyle name="Comma 18 2 2 5 5 2" xfId="47353"/>
    <cellStyle name="Comma 18 2 2 5 5 3" xfId="47354"/>
    <cellStyle name="Comma 18 2 2 5 6" xfId="47355"/>
    <cellStyle name="Comma 18 2 2 5 6 2" xfId="47356"/>
    <cellStyle name="Comma 18 2 2 5 6 3" xfId="47357"/>
    <cellStyle name="Comma 18 2 2 5 7" xfId="47358"/>
    <cellStyle name="Comma 18 2 2 5 7 2" xfId="47359"/>
    <cellStyle name="Comma 18 2 2 5 8" xfId="47360"/>
    <cellStyle name="Comma 18 2 2 5 9" xfId="47361"/>
    <cellStyle name="Comma 18 2 2 6" xfId="47362"/>
    <cellStyle name="Comma 18 2 2 6 2" xfId="47363"/>
    <cellStyle name="Comma 18 2 2 6 2 2" xfId="47364"/>
    <cellStyle name="Comma 18 2 2 6 2 3" xfId="47365"/>
    <cellStyle name="Comma 18 2 2 6 3" xfId="47366"/>
    <cellStyle name="Comma 18 2 2 6 3 2" xfId="47367"/>
    <cellStyle name="Comma 18 2 2 6 3 3" xfId="47368"/>
    <cellStyle name="Comma 18 2 2 6 4" xfId="47369"/>
    <cellStyle name="Comma 18 2 2 6 4 2" xfId="47370"/>
    <cellStyle name="Comma 18 2 2 6 5" xfId="47371"/>
    <cellStyle name="Comma 18 2 2 6 6" xfId="47372"/>
    <cellStyle name="Comma 18 2 2 7" xfId="47373"/>
    <cellStyle name="Comma 18 2 2 7 2" xfId="47374"/>
    <cellStyle name="Comma 18 2 2 7 2 2" xfId="47375"/>
    <cellStyle name="Comma 18 2 2 7 2 3" xfId="47376"/>
    <cellStyle name="Comma 18 2 2 7 3" xfId="47377"/>
    <cellStyle name="Comma 18 2 2 7 3 2" xfId="47378"/>
    <cellStyle name="Comma 18 2 2 7 3 3" xfId="47379"/>
    <cellStyle name="Comma 18 2 2 7 4" xfId="47380"/>
    <cellStyle name="Comma 18 2 2 7 4 2" xfId="47381"/>
    <cellStyle name="Comma 18 2 2 7 5" xfId="47382"/>
    <cellStyle name="Comma 18 2 2 7 6" xfId="47383"/>
    <cellStyle name="Comma 18 2 2 8" xfId="47384"/>
    <cellStyle name="Comma 18 2 2 8 2" xfId="47385"/>
    <cellStyle name="Comma 18 2 2 8 2 2" xfId="47386"/>
    <cellStyle name="Comma 18 2 2 8 2 3" xfId="47387"/>
    <cellStyle name="Comma 18 2 2 8 3" xfId="47388"/>
    <cellStyle name="Comma 18 2 2 8 3 2" xfId="47389"/>
    <cellStyle name="Comma 18 2 2 8 4" xfId="47390"/>
    <cellStyle name="Comma 18 2 2 8 5" xfId="47391"/>
    <cellStyle name="Comma 18 2 2 9" xfId="47392"/>
    <cellStyle name="Comma 18 2 2 9 2" xfId="47393"/>
    <cellStyle name="Comma 18 2 2 9 3" xfId="47394"/>
    <cellStyle name="Comma 18 2 3" xfId="47395"/>
    <cellStyle name="Comma 18 2 3 10" xfId="47396"/>
    <cellStyle name="Comma 18 2 3 10 2" xfId="47397"/>
    <cellStyle name="Comma 18 2 3 11" xfId="47398"/>
    <cellStyle name="Comma 18 2 3 12" xfId="47399"/>
    <cellStyle name="Comma 18 2 3 2" xfId="47400"/>
    <cellStyle name="Comma 18 2 3 2 10" xfId="47401"/>
    <cellStyle name="Comma 18 2 3 2 2" xfId="47402"/>
    <cellStyle name="Comma 18 2 3 2 2 2" xfId="47403"/>
    <cellStyle name="Comma 18 2 3 2 2 2 2" xfId="47404"/>
    <cellStyle name="Comma 18 2 3 2 2 2 2 2" xfId="47405"/>
    <cellStyle name="Comma 18 2 3 2 2 2 2 3" xfId="47406"/>
    <cellStyle name="Comma 18 2 3 2 2 2 3" xfId="47407"/>
    <cellStyle name="Comma 18 2 3 2 2 2 3 2" xfId="47408"/>
    <cellStyle name="Comma 18 2 3 2 2 2 3 3" xfId="47409"/>
    <cellStyle name="Comma 18 2 3 2 2 2 4" xfId="47410"/>
    <cellStyle name="Comma 18 2 3 2 2 2 4 2" xfId="47411"/>
    <cellStyle name="Comma 18 2 3 2 2 2 5" xfId="47412"/>
    <cellStyle name="Comma 18 2 3 2 2 2 6" xfId="47413"/>
    <cellStyle name="Comma 18 2 3 2 2 3" xfId="47414"/>
    <cellStyle name="Comma 18 2 3 2 2 3 2" xfId="47415"/>
    <cellStyle name="Comma 18 2 3 2 2 3 2 2" xfId="47416"/>
    <cellStyle name="Comma 18 2 3 2 2 3 2 3" xfId="47417"/>
    <cellStyle name="Comma 18 2 3 2 2 3 3" xfId="47418"/>
    <cellStyle name="Comma 18 2 3 2 2 3 3 2" xfId="47419"/>
    <cellStyle name="Comma 18 2 3 2 2 3 3 3" xfId="47420"/>
    <cellStyle name="Comma 18 2 3 2 2 3 4" xfId="47421"/>
    <cellStyle name="Comma 18 2 3 2 2 3 4 2" xfId="47422"/>
    <cellStyle name="Comma 18 2 3 2 2 3 5" xfId="47423"/>
    <cellStyle name="Comma 18 2 3 2 2 3 6" xfId="47424"/>
    <cellStyle name="Comma 18 2 3 2 2 4" xfId="47425"/>
    <cellStyle name="Comma 18 2 3 2 2 4 2" xfId="47426"/>
    <cellStyle name="Comma 18 2 3 2 2 4 2 2" xfId="47427"/>
    <cellStyle name="Comma 18 2 3 2 2 4 2 3" xfId="47428"/>
    <cellStyle name="Comma 18 2 3 2 2 4 3" xfId="47429"/>
    <cellStyle name="Comma 18 2 3 2 2 4 3 2" xfId="47430"/>
    <cellStyle name="Comma 18 2 3 2 2 4 4" xfId="47431"/>
    <cellStyle name="Comma 18 2 3 2 2 4 5" xfId="47432"/>
    <cellStyle name="Comma 18 2 3 2 2 5" xfId="47433"/>
    <cellStyle name="Comma 18 2 3 2 2 5 2" xfId="47434"/>
    <cellStyle name="Comma 18 2 3 2 2 5 3" xfId="47435"/>
    <cellStyle name="Comma 18 2 3 2 2 6" xfId="47436"/>
    <cellStyle name="Comma 18 2 3 2 2 6 2" xfId="47437"/>
    <cellStyle name="Comma 18 2 3 2 2 6 3" xfId="47438"/>
    <cellStyle name="Comma 18 2 3 2 2 7" xfId="47439"/>
    <cellStyle name="Comma 18 2 3 2 2 7 2" xfId="47440"/>
    <cellStyle name="Comma 18 2 3 2 2 8" xfId="47441"/>
    <cellStyle name="Comma 18 2 3 2 2 9" xfId="47442"/>
    <cellStyle name="Comma 18 2 3 2 3" xfId="47443"/>
    <cellStyle name="Comma 18 2 3 2 3 2" xfId="47444"/>
    <cellStyle name="Comma 18 2 3 2 3 2 2" xfId="47445"/>
    <cellStyle name="Comma 18 2 3 2 3 2 3" xfId="47446"/>
    <cellStyle name="Comma 18 2 3 2 3 3" xfId="47447"/>
    <cellStyle name="Comma 18 2 3 2 3 3 2" xfId="47448"/>
    <cellStyle name="Comma 18 2 3 2 3 3 3" xfId="47449"/>
    <cellStyle name="Comma 18 2 3 2 3 4" xfId="47450"/>
    <cellStyle name="Comma 18 2 3 2 3 4 2" xfId="47451"/>
    <cellStyle name="Comma 18 2 3 2 3 5" xfId="47452"/>
    <cellStyle name="Comma 18 2 3 2 3 6" xfId="47453"/>
    <cellStyle name="Comma 18 2 3 2 4" xfId="47454"/>
    <cellStyle name="Comma 18 2 3 2 4 2" xfId="47455"/>
    <cellStyle name="Comma 18 2 3 2 4 2 2" xfId="47456"/>
    <cellStyle name="Comma 18 2 3 2 4 2 3" xfId="47457"/>
    <cellStyle name="Comma 18 2 3 2 4 3" xfId="47458"/>
    <cellStyle name="Comma 18 2 3 2 4 3 2" xfId="47459"/>
    <cellStyle name="Comma 18 2 3 2 4 3 3" xfId="47460"/>
    <cellStyle name="Comma 18 2 3 2 4 4" xfId="47461"/>
    <cellStyle name="Comma 18 2 3 2 4 4 2" xfId="47462"/>
    <cellStyle name="Comma 18 2 3 2 4 5" xfId="47463"/>
    <cellStyle name="Comma 18 2 3 2 4 6" xfId="47464"/>
    <cellStyle name="Comma 18 2 3 2 5" xfId="47465"/>
    <cellStyle name="Comma 18 2 3 2 5 2" xfId="47466"/>
    <cellStyle name="Comma 18 2 3 2 5 2 2" xfId="47467"/>
    <cellStyle name="Comma 18 2 3 2 5 2 3" xfId="47468"/>
    <cellStyle name="Comma 18 2 3 2 5 3" xfId="47469"/>
    <cellStyle name="Comma 18 2 3 2 5 3 2" xfId="47470"/>
    <cellStyle name="Comma 18 2 3 2 5 4" xfId="47471"/>
    <cellStyle name="Comma 18 2 3 2 5 5" xfId="47472"/>
    <cellStyle name="Comma 18 2 3 2 6" xfId="47473"/>
    <cellStyle name="Comma 18 2 3 2 6 2" xfId="47474"/>
    <cellStyle name="Comma 18 2 3 2 6 3" xfId="47475"/>
    <cellStyle name="Comma 18 2 3 2 7" xfId="47476"/>
    <cellStyle name="Comma 18 2 3 2 7 2" xfId="47477"/>
    <cellStyle name="Comma 18 2 3 2 7 3" xfId="47478"/>
    <cellStyle name="Comma 18 2 3 2 8" xfId="47479"/>
    <cellStyle name="Comma 18 2 3 2 8 2" xfId="47480"/>
    <cellStyle name="Comma 18 2 3 2 9" xfId="47481"/>
    <cellStyle name="Comma 18 2 3 3" xfId="47482"/>
    <cellStyle name="Comma 18 2 3 3 2" xfId="47483"/>
    <cellStyle name="Comma 18 2 3 3 2 2" xfId="47484"/>
    <cellStyle name="Comma 18 2 3 3 2 2 2" xfId="47485"/>
    <cellStyle name="Comma 18 2 3 3 2 2 3" xfId="47486"/>
    <cellStyle name="Comma 18 2 3 3 2 3" xfId="47487"/>
    <cellStyle name="Comma 18 2 3 3 2 3 2" xfId="47488"/>
    <cellStyle name="Comma 18 2 3 3 2 3 3" xfId="47489"/>
    <cellStyle name="Comma 18 2 3 3 2 4" xfId="47490"/>
    <cellStyle name="Comma 18 2 3 3 2 4 2" xfId="47491"/>
    <cellStyle name="Comma 18 2 3 3 2 5" xfId="47492"/>
    <cellStyle name="Comma 18 2 3 3 2 6" xfId="47493"/>
    <cellStyle name="Comma 18 2 3 3 3" xfId="47494"/>
    <cellStyle name="Comma 18 2 3 3 3 2" xfId="47495"/>
    <cellStyle name="Comma 18 2 3 3 3 2 2" xfId="47496"/>
    <cellStyle name="Comma 18 2 3 3 3 2 3" xfId="47497"/>
    <cellStyle name="Comma 18 2 3 3 3 3" xfId="47498"/>
    <cellStyle name="Comma 18 2 3 3 3 3 2" xfId="47499"/>
    <cellStyle name="Comma 18 2 3 3 3 3 3" xfId="47500"/>
    <cellStyle name="Comma 18 2 3 3 3 4" xfId="47501"/>
    <cellStyle name="Comma 18 2 3 3 3 4 2" xfId="47502"/>
    <cellStyle name="Comma 18 2 3 3 3 5" xfId="47503"/>
    <cellStyle name="Comma 18 2 3 3 3 6" xfId="47504"/>
    <cellStyle name="Comma 18 2 3 3 4" xfId="47505"/>
    <cellStyle name="Comma 18 2 3 3 4 2" xfId="47506"/>
    <cellStyle name="Comma 18 2 3 3 4 2 2" xfId="47507"/>
    <cellStyle name="Comma 18 2 3 3 4 2 3" xfId="47508"/>
    <cellStyle name="Comma 18 2 3 3 4 3" xfId="47509"/>
    <cellStyle name="Comma 18 2 3 3 4 3 2" xfId="47510"/>
    <cellStyle name="Comma 18 2 3 3 4 4" xfId="47511"/>
    <cellStyle name="Comma 18 2 3 3 4 5" xfId="47512"/>
    <cellStyle name="Comma 18 2 3 3 5" xfId="47513"/>
    <cellStyle name="Comma 18 2 3 3 5 2" xfId="47514"/>
    <cellStyle name="Comma 18 2 3 3 5 3" xfId="47515"/>
    <cellStyle name="Comma 18 2 3 3 6" xfId="47516"/>
    <cellStyle name="Comma 18 2 3 3 6 2" xfId="47517"/>
    <cellStyle name="Comma 18 2 3 3 6 3" xfId="47518"/>
    <cellStyle name="Comma 18 2 3 3 7" xfId="47519"/>
    <cellStyle name="Comma 18 2 3 3 7 2" xfId="47520"/>
    <cellStyle name="Comma 18 2 3 3 8" xfId="47521"/>
    <cellStyle name="Comma 18 2 3 3 9" xfId="47522"/>
    <cellStyle name="Comma 18 2 3 4" xfId="47523"/>
    <cellStyle name="Comma 18 2 3 4 2" xfId="47524"/>
    <cellStyle name="Comma 18 2 3 4 2 2" xfId="47525"/>
    <cellStyle name="Comma 18 2 3 4 2 2 2" xfId="47526"/>
    <cellStyle name="Comma 18 2 3 4 2 2 3" xfId="47527"/>
    <cellStyle name="Comma 18 2 3 4 2 3" xfId="47528"/>
    <cellStyle name="Comma 18 2 3 4 2 3 2" xfId="47529"/>
    <cellStyle name="Comma 18 2 3 4 2 3 3" xfId="47530"/>
    <cellStyle name="Comma 18 2 3 4 2 4" xfId="47531"/>
    <cellStyle name="Comma 18 2 3 4 2 4 2" xfId="47532"/>
    <cellStyle name="Comma 18 2 3 4 2 5" xfId="47533"/>
    <cellStyle name="Comma 18 2 3 4 2 6" xfId="47534"/>
    <cellStyle name="Comma 18 2 3 4 3" xfId="47535"/>
    <cellStyle name="Comma 18 2 3 4 3 2" xfId="47536"/>
    <cellStyle name="Comma 18 2 3 4 3 2 2" xfId="47537"/>
    <cellStyle name="Comma 18 2 3 4 3 2 3" xfId="47538"/>
    <cellStyle name="Comma 18 2 3 4 3 3" xfId="47539"/>
    <cellStyle name="Comma 18 2 3 4 3 3 2" xfId="47540"/>
    <cellStyle name="Comma 18 2 3 4 3 3 3" xfId="47541"/>
    <cellStyle name="Comma 18 2 3 4 3 4" xfId="47542"/>
    <cellStyle name="Comma 18 2 3 4 3 4 2" xfId="47543"/>
    <cellStyle name="Comma 18 2 3 4 3 5" xfId="47544"/>
    <cellStyle name="Comma 18 2 3 4 3 6" xfId="47545"/>
    <cellStyle name="Comma 18 2 3 4 4" xfId="47546"/>
    <cellStyle name="Comma 18 2 3 4 4 2" xfId="47547"/>
    <cellStyle name="Comma 18 2 3 4 4 2 2" xfId="47548"/>
    <cellStyle name="Comma 18 2 3 4 4 2 3" xfId="47549"/>
    <cellStyle name="Comma 18 2 3 4 4 3" xfId="47550"/>
    <cellStyle name="Comma 18 2 3 4 4 3 2" xfId="47551"/>
    <cellStyle name="Comma 18 2 3 4 4 4" xfId="47552"/>
    <cellStyle name="Comma 18 2 3 4 4 5" xfId="47553"/>
    <cellStyle name="Comma 18 2 3 4 5" xfId="47554"/>
    <cellStyle name="Comma 18 2 3 4 5 2" xfId="47555"/>
    <cellStyle name="Comma 18 2 3 4 5 3" xfId="47556"/>
    <cellStyle name="Comma 18 2 3 4 6" xfId="47557"/>
    <cellStyle name="Comma 18 2 3 4 6 2" xfId="47558"/>
    <cellStyle name="Comma 18 2 3 4 6 3" xfId="47559"/>
    <cellStyle name="Comma 18 2 3 4 7" xfId="47560"/>
    <cellStyle name="Comma 18 2 3 4 7 2" xfId="47561"/>
    <cellStyle name="Comma 18 2 3 4 8" xfId="47562"/>
    <cellStyle name="Comma 18 2 3 4 9" xfId="47563"/>
    <cellStyle name="Comma 18 2 3 5" xfId="47564"/>
    <cellStyle name="Comma 18 2 3 5 2" xfId="47565"/>
    <cellStyle name="Comma 18 2 3 5 2 2" xfId="47566"/>
    <cellStyle name="Comma 18 2 3 5 2 3" xfId="47567"/>
    <cellStyle name="Comma 18 2 3 5 3" xfId="47568"/>
    <cellStyle name="Comma 18 2 3 5 3 2" xfId="47569"/>
    <cellStyle name="Comma 18 2 3 5 3 3" xfId="47570"/>
    <cellStyle name="Comma 18 2 3 5 4" xfId="47571"/>
    <cellStyle name="Comma 18 2 3 5 4 2" xfId="47572"/>
    <cellStyle name="Comma 18 2 3 5 5" xfId="47573"/>
    <cellStyle name="Comma 18 2 3 5 6" xfId="47574"/>
    <cellStyle name="Comma 18 2 3 6" xfId="47575"/>
    <cellStyle name="Comma 18 2 3 6 2" xfId="47576"/>
    <cellStyle name="Comma 18 2 3 6 2 2" xfId="47577"/>
    <cellStyle name="Comma 18 2 3 6 2 3" xfId="47578"/>
    <cellStyle name="Comma 18 2 3 6 3" xfId="47579"/>
    <cellStyle name="Comma 18 2 3 6 3 2" xfId="47580"/>
    <cellStyle name="Comma 18 2 3 6 3 3" xfId="47581"/>
    <cellStyle name="Comma 18 2 3 6 4" xfId="47582"/>
    <cellStyle name="Comma 18 2 3 6 4 2" xfId="47583"/>
    <cellStyle name="Comma 18 2 3 6 5" xfId="47584"/>
    <cellStyle name="Comma 18 2 3 6 6" xfId="47585"/>
    <cellStyle name="Comma 18 2 3 7" xfId="47586"/>
    <cellStyle name="Comma 18 2 3 7 2" xfId="47587"/>
    <cellStyle name="Comma 18 2 3 7 2 2" xfId="47588"/>
    <cellStyle name="Comma 18 2 3 7 2 3" xfId="47589"/>
    <cellStyle name="Comma 18 2 3 7 3" xfId="47590"/>
    <cellStyle name="Comma 18 2 3 7 3 2" xfId="47591"/>
    <cellStyle name="Comma 18 2 3 7 4" xfId="47592"/>
    <cellStyle name="Comma 18 2 3 7 5" xfId="47593"/>
    <cellStyle name="Comma 18 2 3 8" xfId="47594"/>
    <cellStyle name="Comma 18 2 3 8 2" xfId="47595"/>
    <cellStyle name="Comma 18 2 3 8 3" xfId="47596"/>
    <cellStyle name="Comma 18 2 3 9" xfId="47597"/>
    <cellStyle name="Comma 18 2 3 9 2" xfId="47598"/>
    <cellStyle name="Comma 18 2 3 9 3" xfId="47599"/>
    <cellStyle name="Comma 18 2 4" xfId="47600"/>
    <cellStyle name="Comma 18 2 4 10" xfId="47601"/>
    <cellStyle name="Comma 18 2 4 2" xfId="47602"/>
    <cellStyle name="Comma 18 2 4 2 2" xfId="47603"/>
    <cellStyle name="Comma 18 2 4 2 2 2" xfId="47604"/>
    <cellStyle name="Comma 18 2 4 2 2 2 2" xfId="47605"/>
    <cellStyle name="Comma 18 2 4 2 2 2 3" xfId="47606"/>
    <cellStyle name="Comma 18 2 4 2 2 3" xfId="47607"/>
    <cellStyle name="Comma 18 2 4 2 2 3 2" xfId="47608"/>
    <cellStyle name="Comma 18 2 4 2 2 3 3" xfId="47609"/>
    <cellStyle name="Comma 18 2 4 2 2 4" xfId="47610"/>
    <cellStyle name="Comma 18 2 4 2 2 4 2" xfId="47611"/>
    <cellStyle name="Comma 18 2 4 2 2 5" xfId="47612"/>
    <cellStyle name="Comma 18 2 4 2 2 6" xfId="47613"/>
    <cellStyle name="Comma 18 2 4 2 3" xfId="47614"/>
    <cellStyle name="Comma 18 2 4 2 3 2" xfId="47615"/>
    <cellStyle name="Comma 18 2 4 2 3 2 2" xfId="47616"/>
    <cellStyle name="Comma 18 2 4 2 3 2 3" xfId="47617"/>
    <cellStyle name="Comma 18 2 4 2 3 3" xfId="47618"/>
    <cellStyle name="Comma 18 2 4 2 3 3 2" xfId="47619"/>
    <cellStyle name="Comma 18 2 4 2 3 3 3" xfId="47620"/>
    <cellStyle name="Comma 18 2 4 2 3 4" xfId="47621"/>
    <cellStyle name="Comma 18 2 4 2 3 4 2" xfId="47622"/>
    <cellStyle name="Comma 18 2 4 2 3 5" xfId="47623"/>
    <cellStyle name="Comma 18 2 4 2 3 6" xfId="47624"/>
    <cellStyle name="Comma 18 2 4 2 4" xfId="47625"/>
    <cellStyle name="Comma 18 2 4 2 4 2" xfId="47626"/>
    <cellStyle name="Comma 18 2 4 2 4 2 2" xfId="47627"/>
    <cellStyle name="Comma 18 2 4 2 4 2 3" xfId="47628"/>
    <cellStyle name="Comma 18 2 4 2 4 3" xfId="47629"/>
    <cellStyle name="Comma 18 2 4 2 4 3 2" xfId="47630"/>
    <cellStyle name="Comma 18 2 4 2 4 4" xfId="47631"/>
    <cellStyle name="Comma 18 2 4 2 4 5" xfId="47632"/>
    <cellStyle name="Comma 18 2 4 2 5" xfId="47633"/>
    <cellStyle name="Comma 18 2 4 2 5 2" xfId="47634"/>
    <cellStyle name="Comma 18 2 4 2 5 3" xfId="47635"/>
    <cellStyle name="Comma 18 2 4 2 6" xfId="47636"/>
    <cellStyle name="Comma 18 2 4 2 6 2" xfId="47637"/>
    <cellStyle name="Comma 18 2 4 2 6 3" xfId="47638"/>
    <cellStyle name="Comma 18 2 4 2 7" xfId="47639"/>
    <cellStyle name="Comma 18 2 4 2 7 2" xfId="47640"/>
    <cellStyle name="Comma 18 2 4 2 8" xfId="47641"/>
    <cellStyle name="Comma 18 2 4 2 9" xfId="47642"/>
    <cellStyle name="Comma 18 2 4 3" xfId="47643"/>
    <cellStyle name="Comma 18 2 4 3 2" xfId="47644"/>
    <cellStyle name="Comma 18 2 4 3 2 2" xfId="47645"/>
    <cellStyle name="Comma 18 2 4 3 2 3" xfId="47646"/>
    <cellStyle name="Comma 18 2 4 3 3" xfId="47647"/>
    <cellStyle name="Comma 18 2 4 3 3 2" xfId="47648"/>
    <cellStyle name="Comma 18 2 4 3 3 3" xfId="47649"/>
    <cellStyle name="Comma 18 2 4 3 4" xfId="47650"/>
    <cellStyle name="Comma 18 2 4 3 4 2" xfId="47651"/>
    <cellStyle name="Comma 18 2 4 3 5" xfId="47652"/>
    <cellStyle name="Comma 18 2 4 3 6" xfId="47653"/>
    <cellStyle name="Comma 18 2 4 4" xfId="47654"/>
    <cellStyle name="Comma 18 2 4 4 2" xfId="47655"/>
    <cellStyle name="Comma 18 2 4 4 2 2" xfId="47656"/>
    <cellStyle name="Comma 18 2 4 4 2 3" xfId="47657"/>
    <cellStyle name="Comma 18 2 4 4 3" xfId="47658"/>
    <cellStyle name="Comma 18 2 4 4 3 2" xfId="47659"/>
    <cellStyle name="Comma 18 2 4 4 3 3" xfId="47660"/>
    <cellStyle name="Comma 18 2 4 4 4" xfId="47661"/>
    <cellStyle name="Comma 18 2 4 4 4 2" xfId="47662"/>
    <cellStyle name="Comma 18 2 4 4 5" xfId="47663"/>
    <cellStyle name="Comma 18 2 4 4 6" xfId="47664"/>
    <cellStyle name="Comma 18 2 4 5" xfId="47665"/>
    <cellStyle name="Comma 18 2 4 5 2" xfId="47666"/>
    <cellStyle name="Comma 18 2 4 5 2 2" xfId="47667"/>
    <cellStyle name="Comma 18 2 4 5 2 3" xfId="47668"/>
    <cellStyle name="Comma 18 2 4 5 3" xfId="47669"/>
    <cellStyle name="Comma 18 2 4 5 3 2" xfId="47670"/>
    <cellStyle name="Comma 18 2 4 5 4" xfId="47671"/>
    <cellStyle name="Comma 18 2 4 5 5" xfId="47672"/>
    <cellStyle name="Comma 18 2 4 6" xfId="47673"/>
    <cellStyle name="Comma 18 2 4 6 2" xfId="47674"/>
    <cellStyle name="Comma 18 2 4 6 3" xfId="47675"/>
    <cellStyle name="Comma 18 2 4 7" xfId="47676"/>
    <cellStyle name="Comma 18 2 4 7 2" xfId="47677"/>
    <cellStyle name="Comma 18 2 4 7 3" xfId="47678"/>
    <cellStyle name="Comma 18 2 4 8" xfId="47679"/>
    <cellStyle name="Comma 18 2 4 8 2" xfId="47680"/>
    <cellStyle name="Comma 18 2 4 9" xfId="47681"/>
    <cellStyle name="Comma 18 2 5" xfId="47682"/>
    <cellStyle name="Comma 18 2 5 2" xfId="47683"/>
    <cellStyle name="Comma 18 2 5 2 2" xfId="47684"/>
    <cellStyle name="Comma 18 2 5 2 2 2" xfId="47685"/>
    <cellStyle name="Comma 18 2 5 2 2 3" xfId="47686"/>
    <cellStyle name="Comma 18 2 5 2 3" xfId="47687"/>
    <cellStyle name="Comma 18 2 5 2 3 2" xfId="47688"/>
    <cellStyle name="Comma 18 2 5 2 3 3" xfId="47689"/>
    <cellStyle name="Comma 18 2 5 2 4" xfId="47690"/>
    <cellStyle name="Comma 18 2 5 2 4 2" xfId="47691"/>
    <cellStyle name="Comma 18 2 5 2 5" xfId="47692"/>
    <cellStyle name="Comma 18 2 5 2 6" xfId="47693"/>
    <cellStyle name="Comma 18 2 5 3" xfId="47694"/>
    <cellStyle name="Comma 18 2 5 3 2" xfId="47695"/>
    <cellStyle name="Comma 18 2 5 3 2 2" xfId="47696"/>
    <cellStyle name="Comma 18 2 5 3 2 3" xfId="47697"/>
    <cellStyle name="Comma 18 2 5 3 3" xfId="47698"/>
    <cellStyle name="Comma 18 2 5 3 3 2" xfId="47699"/>
    <cellStyle name="Comma 18 2 5 3 3 3" xfId="47700"/>
    <cellStyle name="Comma 18 2 5 3 4" xfId="47701"/>
    <cellStyle name="Comma 18 2 5 3 4 2" xfId="47702"/>
    <cellStyle name="Comma 18 2 5 3 5" xfId="47703"/>
    <cellStyle name="Comma 18 2 5 3 6" xfId="47704"/>
    <cellStyle name="Comma 18 2 5 4" xfId="47705"/>
    <cellStyle name="Comma 18 2 5 4 2" xfId="47706"/>
    <cellStyle name="Comma 18 2 5 4 2 2" xfId="47707"/>
    <cellStyle name="Comma 18 2 5 4 2 3" xfId="47708"/>
    <cellStyle name="Comma 18 2 5 4 3" xfId="47709"/>
    <cellStyle name="Comma 18 2 5 4 3 2" xfId="47710"/>
    <cellStyle name="Comma 18 2 5 4 4" xfId="47711"/>
    <cellStyle name="Comma 18 2 5 4 5" xfId="47712"/>
    <cellStyle name="Comma 18 2 5 5" xfId="47713"/>
    <cellStyle name="Comma 18 2 5 5 2" xfId="47714"/>
    <cellStyle name="Comma 18 2 5 5 3" xfId="47715"/>
    <cellStyle name="Comma 18 2 5 6" xfId="47716"/>
    <cellStyle name="Comma 18 2 5 6 2" xfId="47717"/>
    <cellStyle name="Comma 18 2 5 6 3" xfId="47718"/>
    <cellStyle name="Comma 18 2 5 7" xfId="47719"/>
    <cellStyle name="Comma 18 2 5 7 2" xfId="47720"/>
    <cellStyle name="Comma 18 2 5 8" xfId="47721"/>
    <cellStyle name="Comma 18 2 5 9" xfId="47722"/>
    <cellStyle name="Comma 18 2 6" xfId="47723"/>
    <cellStyle name="Comma 18 2 6 2" xfId="47724"/>
    <cellStyle name="Comma 18 2 6 2 2" xfId="47725"/>
    <cellStyle name="Comma 18 2 6 2 2 2" xfId="47726"/>
    <cellStyle name="Comma 18 2 6 2 2 3" xfId="47727"/>
    <cellStyle name="Comma 18 2 6 2 3" xfId="47728"/>
    <cellStyle name="Comma 18 2 6 2 3 2" xfId="47729"/>
    <cellStyle name="Comma 18 2 6 2 3 3" xfId="47730"/>
    <cellStyle name="Comma 18 2 6 2 4" xfId="47731"/>
    <cellStyle name="Comma 18 2 6 2 4 2" xfId="47732"/>
    <cellStyle name="Comma 18 2 6 2 5" xfId="47733"/>
    <cellStyle name="Comma 18 2 6 2 6" xfId="47734"/>
    <cellStyle name="Comma 18 2 6 3" xfId="47735"/>
    <cellStyle name="Comma 18 2 6 3 2" xfId="47736"/>
    <cellStyle name="Comma 18 2 6 3 2 2" xfId="47737"/>
    <cellStyle name="Comma 18 2 6 3 2 3" xfId="47738"/>
    <cellStyle name="Comma 18 2 6 3 3" xfId="47739"/>
    <cellStyle name="Comma 18 2 6 3 3 2" xfId="47740"/>
    <cellStyle name="Comma 18 2 6 3 3 3" xfId="47741"/>
    <cellStyle name="Comma 18 2 6 3 4" xfId="47742"/>
    <cellStyle name="Comma 18 2 6 3 4 2" xfId="47743"/>
    <cellStyle name="Comma 18 2 6 3 5" xfId="47744"/>
    <cellStyle name="Comma 18 2 6 3 6" xfId="47745"/>
    <cellStyle name="Comma 18 2 6 4" xfId="47746"/>
    <cellStyle name="Comma 18 2 6 4 2" xfId="47747"/>
    <cellStyle name="Comma 18 2 6 4 2 2" xfId="47748"/>
    <cellStyle name="Comma 18 2 6 4 2 3" xfId="47749"/>
    <cellStyle name="Comma 18 2 6 4 3" xfId="47750"/>
    <cellStyle name="Comma 18 2 6 4 3 2" xfId="47751"/>
    <cellStyle name="Comma 18 2 6 4 4" xfId="47752"/>
    <cellStyle name="Comma 18 2 6 4 5" xfId="47753"/>
    <cellStyle name="Comma 18 2 6 5" xfId="47754"/>
    <cellStyle name="Comma 18 2 6 5 2" xfId="47755"/>
    <cellStyle name="Comma 18 2 6 5 3" xfId="47756"/>
    <cellStyle name="Comma 18 2 6 6" xfId="47757"/>
    <cellStyle name="Comma 18 2 6 6 2" xfId="47758"/>
    <cellStyle name="Comma 18 2 6 6 3" xfId="47759"/>
    <cellStyle name="Comma 18 2 6 7" xfId="47760"/>
    <cellStyle name="Comma 18 2 6 7 2" xfId="47761"/>
    <cellStyle name="Comma 18 2 6 8" xfId="47762"/>
    <cellStyle name="Comma 18 2 6 9" xfId="47763"/>
    <cellStyle name="Comma 18 2 7" xfId="47764"/>
    <cellStyle name="Comma 18 2 7 2" xfId="47765"/>
    <cellStyle name="Comma 18 2 7 2 2" xfId="47766"/>
    <cellStyle name="Comma 18 2 7 2 3" xfId="47767"/>
    <cellStyle name="Comma 18 2 7 3" xfId="47768"/>
    <cellStyle name="Comma 18 2 7 3 2" xfId="47769"/>
    <cellStyle name="Comma 18 2 7 3 3" xfId="47770"/>
    <cellStyle name="Comma 18 2 7 4" xfId="47771"/>
    <cellStyle name="Comma 18 2 7 4 2" xfId="47772"/>
    <cellStyle name="Comma 18 2 7 5" xfId="47773"/>
    <cellStyle name="Comma 18 2 7 6" xfId="47774"/>
    <cellStyle name="Comma 18 2 8" xfId="47775"/>
    <cellStyle name="Comma 18 2 8 2" xfId="47776"/>
    <cellStyle name="Comma 18 2 8 2 2" xfId="47777"/>
    <cellStyle name="Comma 18 2 8 2 3" xfId="47778"/>
    <cellStyle name="Comma 18 2 8 3" xfId="47779"/>
    <cellStyle name="Comma 18 2 8 3 2" xfId="47780"/>
    <cellStyle name="Comma 18 2 8 3 3" xfId="47781"/>
    <cellStyle name="Comma 18 2 8 4" xfId="47782"/>
    <cellStyle name="Comma 18 2 8 4 2" xfId="47783"/>
    <cellStyle name="Comma 18 2 8 5" xfId="47784"/>
    <cellStyle name="Comma 18 2 8 6" xfId="47785"/>
    <cellStyle name="Comma 18 2 9" xfId="47786"/>
    <cellStyle name="Comma 18 2 9 2" xfId="47787"/>
    <cellStyle name="Comma 18 2 9 2 2" xfId="47788"/>
    <cellStyle name="Comma 18 2 9 2 3" xfId="47789"/>
    <cellStyle name="Comma 18 2 9 3" xfId="47790"/>
    <cellStyle name="Comma 18 2 9 3 2" xfId="47791"/>
    <cellStyle name="Comma 18 2 9 4" xfId="47792"/>
    <cellStyle name="Comma 18 2 9 5" xfId="47793"/>
    <cellStyle name="Comma 18 3" xfId="4513"/>
    <cellStyle name="Comma 18 3 10" xfId="47794"/>
    <cellStyle name="Comma 18 3 10 2" xfId="47795"/>
    <cellStyle name="Comma 18 3 10 3" xfId="47796"/>
    <cellStyle name="Comma 18 3 11" xfId="47797"/>
    <cellStyle name="Comma 18 3 11 2" xfId="47798"/>
    <cellStyle name="Comma 18 3 12" xfId="47799"/>
    <cellStyle name="Comma 18 3 13" xfId="47800"/>
    <cellStyle name="Comma 18 3 2" xfId="47801"/>
    <cellStyle name="Comma 18 3 2 10" xfId="47802"/>
    <cellStyle name="Comma 18 3 2 10 2" xfId="47803"/>
    <cellStyle name="Comma 18 3 2 11" xfId="47804"/>
    <cellStyle name="Comma 18 3 2 12" xfId="47805"/>
    <cellStyle name="Comma 18 3 2 2" xfId="47806"/>
    <cellStyle name="Comma 18 3 2 2 10" xfId="47807"/>
    <cellStyle name="Comma 18 3 2 2 2" xfId="47808"/>
    <cellStyle name="Comma 18 3 2 2 2 2" xfId="47809"/>
    <cellStyle name="Comma 18 3 2 2 2 2 2" xfId="47810"/>
    <cellStyle name="Comma 18 3 2 2 2 2 2 2" xfId="47811"/>
    <cellStyle name="Comma 18 3 2 2 2 2 2 3" xfId="47812"/>
    <cellStyle name="Comma 18 3 2 2 2 2 3" xfId="47813"/>
    <cellStyle name="Comma 18 3 2 2 2 2 3 2" xfId="47814"/>
    <cellStyle name="Comma 18 3 2 2 2 2 3 3" xfId="47815"/>
    <cellStyle name="Comma 18 3 2 2 2 2 4" xfId="47816"/>
    <cellStyle name="Comma 18 3 2 2 2 2 4 2" xfId="47817"/>
    <cellStyle name="Comma 18 3 2 2 2 2 5" xfId="47818"/>
    <cellStyle name="Comma 18 3 2 2 2 2 6" xfId="47819"/>
    <cellStyle name="Comma 18 3 2 2 2 3" xfId="47820"/>
    <cellStyle name="Comma 18 3 2 2 2 3 2" xfId="47821"/>
    <cellStyle name="Comma 18 3 2 2 2 3 2 2" xfId="47822"/>
    <cellStyle name="Comma 18 3 2 2 2 3 2 3" xfId="47823"/>
    <cellStyle name="Comma 18 3 2 2 2 3 3" xfId="47824"/>
    <cellStyle name="Comma 18 3 2 2 2 3 3 2" xfId="47825"/>
    <cellStyle name="Comma 18 3 2 2 2 3 3 3" xfId="47826"/>
    <cellStyle name="Comma 18 3 2 2 2 3 4" xfId="47827"/>
    <cellStyle name="Comma 18 3 2 2 2 3 4 2" xfId="47828"/>
    <cellStyle name="Comma 18 3 2 2 2 3 5" xfId="47829"/>
    <cellStyle name="Comma 18 3 2 2 2 3 6" xfId="47830"/>
    <cellStyle name="Comma 18 3 2 2 2 4" xfId="47831"/>
    <cellStyle name="Comma 18 3 2 2 2 4 2" xfId="47832"/>
    <cellStyle name="Comma 18 3 2 2 2 4 2 2" xfId="47833"/>
    <cellStyle name="Comma 18 3 2 2 2 4 2 3" xfId="47834"/>
    <cellStyle name="Comma 18 3 2 2 2 4 3" xfId="47835"/>
    <cellStyle name="Comma 18 3 2 2 2 4 3 2" xfId="47836"/>
    <cellStyle name="Comma 18 3 2 2 2 4 4" xfId="47837"/>
    <cellStyle name="Comma 18 3 2 2 2 4 5" xfId="47838"/>
    <cellStyle name="Comma 18 3 2 2 2 5" xfId="47839"/>
    <cellStyle name="Comma 18 3 2 2 2 5 2" xfId="47840"/>
    <cellStyle name="Comma 18 3 2 2 2 5 3" xfId="47841"/>
    <cellStyle name="Comma 18 3 2 2 2 6" xfId="47842"/>
    <cellStyle name="Comma 18 3 2 2 2 6 2" xfId="47843"/>
    <cellStyle name="Comma 18 3 2 2 2 6 3" xfId="47844"/>
    <cellStyle name="Comma 18 3 2 2 2 7" xfId="47845"/>
    <cellStyle name="Comma 18 3 2 2 2 7 2" xfId="47846"/>
    <cellStyle name="Comma 18 3 2 2 2 8" xfId="47847"/>
    <cellStyle name="Comma 18 3 2 2 2 9" xfId="47848"/>
    <cellStyle name="Comma 18 3 2 2 3" xfId="47849"/>
    <cellStyle name="Comma 18 3 2 2 3 2" xfId="47850"/>
    <cellStyle name="Comma 18 3 2 2 3 2 2" xfId="47851"/>
    <cellStyle name="Comma 18 3 2 2 3 2 3" xfId="47852"/>
    <cellStyle name="Comma 18 3 2 2 3 3" xfId="47853"/>
    <cellStyle name="Comma 18 3 2 2 3 3 2" xfId="47854"/>
    <cellStyle name="Comma 18 3 2 2 3 3 3" xfId="47855"/>
    <cellStyle name="Comma 18 3 2 2 3 4" xfId="47856"/>
    <cellStyle name="Comma 18 3 2 2 3 4 2" xfId="47857"/>
    <cellStyle name="Comma 18 3 2 2 3 5" xfId="47858"/>
    <cellStyle name="Comma 18 3 2 2 3 6" xfId="47859"/>
    <cellStyle name="Comma 18 3 2 2 4" xfId="47860"/>
    <cellStyle name="Comma 18 3 2 2 4 2" xfId="47861"/>
    <cellStyle name="Comma 18 3 2 2 4 2 2" xfId="47862"/>
    <cellStyle name="Comma 18 3 2 2 4 2 3" xfId="47863"/>
    <cellStyle name="Comma 18 3 2 2 4 3" xfId="47864"/>
    <cellStyle name="Comma 18 3 2 2 4 3 2" xfId="47865"/>
    <cellStyle name="Comma 18 3 2 2 4 3 3" xfId="47866"/>
    <cellStyle name="Comma 18 3 2 2 4 4" xfId="47867"/>
    <cellStyle name="Comma 18 3 2 2 4 4 2" xfId="47868"/>
    <cellStyle name="Comma 18 3 2 2 4 5" xfId="47869"/>
    <cellStyle name="Comma 18 3 2 2 4 6" xfId="47870"/>
    <cellStyle name="Comma 18 3 2 2 5" xfId="47871"/>
    <cellStyle name="Comma 18 3 2 2 5 2" xfId="47872"/>
    <cellStyle name="Comma 18 3 2 2 5 2 2" xfId="47873"/>
    <cellStyle name="Comma 18 3 2 2 5 2 3" xfId="47874"/>
    <cellStyle name="Comma 18 3 2 2 5 3" xfId="47875"/>
    <cellStyle name="Comma 18 3 2 2 5 3 2" xfId="47876"/>
    <cellStyle name="Comma 18 3 2 2 5 4" xfId="47877"/>
    <cellStyle name="Comma 18 3 2 2 5 5" xfId="47878"/>
    <cellStyle name="Comma 18 3 2 2 6" xfId="47879"/>
    <cellStyle name="Comma 18 3 2 2 6 2" xfId="47880"/>
    <cellStyle name="Comma 18 3 2 2 6 3" xfId="47881"/>
    <cellStyle name="Comma 18 3 2 2 7" xfId="47882"/>
    <cellStyle name="Comma 18 3 2 2 7 2" xfId="47883"/>
    <cellStyle name="Comma 18 3 2 2 7 3" xfId="47884"/>
    <cellStyle name="Comma 18 3 2 2 8" xfId="47885"/>
    <cellStyle name="Comma 18 3 2 2 8 2" xfId="47886"/>
    <cellStyle name="Comma 18 3 2 2 9" xfId="47887"/>
    <cellStyle name="Comma 18 3 2 3" xfId="47888"/>
    <cellStyle name="Comma 18 3 2 3 2" xfId="47889"/>
    <cellStyle name="Comma 18 3 2 3 2 2" xfId="47890"/>
    <cellStyle name="Comma 18 3 2 3 2 2 2" xfId="47891"/>
    <cellStyle name="Comma 18 3 2 3 2 2 3" xfId="47892"/>
    <cellStyle name="Comma 18 3 2 3 2 3" xfId="47893"/>
    <cellStyle name="Comma 18 3 2 3 2 3 2" xfId="47894"/>
    <cellStyle name="Comma 18 3 2 3 2 3 3" xfId="47895"/>
    <cellStyle name="Comma 18 3 2 3 2 4" xfId="47896"/>
    <cellStyle name="Comma 18 3 2 3 2 4 2" xfId="47897"/>
    <cellStyle name="Comma 18 3 2 3 2 5" xfId="47898"/>
    <cellStyle name="Comma 18 3 2 3 2 6" xfId="47899"/>
    <cellStyle name="Comma 18 3 2 3 3" xfId="47900"/>
    <cellStyle name="Comma 18 3 2 3 3 2" xfId="47901"/>
    <cellStyle name="Comma 18 3 2 3 3 2 2" xfId="47902"/>
    <cellStyle name="Comma 18 3 2 3 3 2 3" xfId="47903"/>
    <cellStyle name="Comma 18 3 2 3 3 3" xfId="47904"/>
    <cellStyle name="Comma 18 3 2 3 3 3 2" xfId="47905"/>
    <cellStyle name="Comma 18 3 2 3 3 3 3" xfId="47906"/>
    <cellStyle name="Comma 18 3 2 3 3 4" xfId="47907"/>
    <cellStyle name="Comma 18 3 2 3 3 4 2" xfId="47908"/>
    <cellStyle name="Comma 18 3 2 3 3 5" xfId="47909"/>
    <cellStyle name="Comma 18 3 2 3 3 6" xfId="47910"/>
    <cellStyle name="Comma 18 3 2 3 4" xfId="47911"/>
    <cellStyle name="Comma 18 3 2 3 4 2" xfId="47912"/>
    <cellStyle name="Comma 18 3 2 3 4 2 2" xfId="47913"/>
    <cellStyle name="Comma 18 3 2 3 4 2 3" xfId="47914"/>
    <cellStyle name="Comma 18 3 2 3 4 3" xfId="47915"/>
    <cellStyle name="Comma 18 3 2 3 4 3 2" xfId="47916"/>
    <cellStyle name="Comma 18 3 2 3 4 4" xfId="47917"/>
    <cellStyle name="Comma 18 3 2 3 4 5" xfId="47918"/>
    <cellStyle name="Comma 18 3 2 3 5" xfId="47919"/>
    <cellStyle name="Comma 18 3 2 3 5 2" xfId="47920"/>
    <cellStyle name="Comma 18 3 2 3 5 3" xfId="47921"/>
    <cellStyle name="Comma 18 3 2 3 6" xfId="47922"/>
    <cellStyle name="Comma 18 3 2 3 6 2" xfId="47923"/>
    <cellStyle name="Comma 18 3 2 3 6 3" xfId="47924"/>
    <cellStyle name="Comma 18 3 2 3 7" xfId="47925"/>
    <cellStyle name="Comma 18 3 2 3 7 2" xfId="47926"/>
    <cellStyle name="Comma 18 3 2 3 8" xfId="47927"/>
    <cellStyle name="Comma 18 3 2 3 9" xfId="47928"/>
    <cellStyle name="Comma 18 3 2 4" xfId="47929"/>
    <cellStyle name="Comma 18 3 2 4 2" xfId="47930"/>
    <cellStyle name="Comma 18 3 2 4 2 2" xfId="47931"/>
    <cellStyle name="Comma 18 3 2 4 2 2 2" xfId="47932"/>
    <cellStyle name="Comma 18 3 2 4 2 2 3" xfId="47933"/>
    <cellStyle name="Comma 18 3 2 4 2 3" xfId="47934"/>
    <cellStyle name="Comma 18 3 2 4 2 3 2" xfId="47935"/>
    <cellStyle name="Comma 18 3 2 4 2 3 3" xfId="47936"/>
    <cellStyle name="Comma 18 3 2 4 2 4" xfId="47937"/>
    <cellStyle name="Comma 18 3 2 4 2 4 2" xfId="47938"/>
    <cellStyle name="Comma 18 3 2 4 2 5" xfId="47939"/>
    <cellStyle name="Comma 18 3 2 4 2 6" xfId="47940"/>
    <cellStyle name="Comma 18 3 2 4 3" xfId="47941"/>
    <cellStyle name="Comma 18 3 2 4 3 2" xfId="47942"/>
    <cellStyle name="Comma 18 3 2 4 3 2 2" xfId="47943"/>
    <cellStyle name="Comma 18 3 2 4 3 2 3" xfId="47944"/>
    <cellStyle name="Comma 18 3 2 4 3 3" xfId="47945"/>
    <cellStyle name="Comma 18 3 2 4 3 3 2" xfId="47946"/>
    <cellStyle name="Comma 18 3 2 4 3 3 3" xfId="47947"/>
    <cellStyle name="Comma 18 3 2 4 3 4" xfId="47948"/>
    <cellStyle name="Comma 18 3 2 4 3 4 2" xfId="47949"/>
    <cellStyle name="Comma 18 3 2 4 3 5" xfId="47950"/>
    <cellStyle name="Comma 18 3 2 4 3 6" xfId="47951"/>
    <cellStyle name="Comma 18 3 2 4 4" xfId="47952"/>
    <cellStyle name="Comma 18 3 2 4 4 2" xfId="47953"/>
    <cellStyle name="Comma 18 3 2 4 4 2 2" xfId="47954"/>
    <cellStyle name="Comma 18 3 2 4 4 2 3" xfId="47955"/>
    <cellStyle name="Comma 18 3 2 4 4 3" xfId="47956"/>
    <cellStyle name="Comma 18 3 2 4 4 3 2" xfId="47957"/>
    <cellStyle name="Comma 18 3 2 4 4 4" xfId="47958"/>
    <cellStyle name="Comma 18 3 2 4 4 5" xfId="47959"/>
    <cellStyle name="Comma 18 3 2 4 5" xfId="47960"/>
    <cellStyle name="Comma 18 3 2 4 5 2" xfId="47961"/>
    <cellStyle name="Comma 18 3 2 4 5 3" xfId="47962"/>
    <cellStyle name="Comma 18 3 2 4 6" xfId="47963"/>
    <cellStyle name="Comma 18 3 2 4 6 2" xfId="47964"/>
    <cellStyle name="Comma 18 3 2 4 6 3" xfId="47965"/>
    <cellStyle name="Comma 18 3 2 4 7" xfId="47966"/>
    <cellStyle name="Comma 18 3 2 4 7 2" xfId="47967"/>
    <cellStyle name="Comma 18 3 2 4 8" xfId="47968"/>
    <cellStyle name="Comma 18 3 2 4 9" xfId="47969"/>
    <cellStyle name="Comma 18 3 2 5" xfId="47970"/>
    <cellStyle name="Comma 18 3 2 5 2" xfId="47971"/>
    <cellStyle name="Comma 18 3 2 5 2 2" xfId="47972"/>
    <cellStyle name="Comma 18 3 2 5 2 3" xfId="47973"/>
    <cellStyle name="Comma 18 3 2 5 3" xfId="47974"/>
    <cellStyle name="Comma 18 3 2 5 3 2" xfId="47975"/>
    <cellStyle name="Comma 18 3 2 5 3 3" xfId="47976"/>
    <cellStyle name="Comma 18 3 2 5 4" xfId="47977"/>
    <cellStyle name="Comma 18 3 2 5 4 2" xfId="47978"/>
    <cellStyle name="Comma 18 3 2 5 5" xfId="47979"/>
    <cellStyle name="Comma 18 3 2 5 6" xfId="47980"/>
    <cellStyle name="Comma 18 3 2 6" xfId="47981"/>
    <cellStyle name="Comma 18 3 2 6 2" xfId="47982"/>
    <cellStyle name="Comma 18 3 2 6 2 2" xfId="47983"/>
    <cellStyle name="Comma 18 3 2 6 2 3" xfId="47984"/>
    <cellStyle name="Comma 18 3 2 6 3" xfId="47985"/>
    <cellStyle name="Comma 18 3 2 6 3 2" xfId="47986"/>
    <cellStyle name="Comma 18 3 2 6 3 3" xfId="47987"/>
    <cellStyle name="Comma 18 3 2 6 4" xfId="47988"/>
    <cellStyle name="Comma 18 3 2 6 4 2" xfId="47989"/>
    <cellStyle name="Comma 18 3 2 6 5" xfId="47990"/>
    <cellStyle name="Comma 18 3 2 6 6" xfId="47991"/>
    <cellStyle name="Comma 18 3 2 7" xfId="47992"/>
    <cellStyle name="Comma 18 3 2 7 2" xfId="47993"/>
    <cellStyle name="Comma 18 3 2 7 2 2" xfId="47994"/>
    <cellStyle name="Comma 18 3 2 7 2 3" xfId="47995"/>
    <cellStyle name="Comma 18 3 2 7 3" xfId="47996"/>
    <cellStyle name="Comma 18 3 2 7 3 2" xfId="47997"/>
    <cellStyle name="Comma 18 3 2 7 4" xfId="47998"/>
    <cellStyle name="Comma 18 3 2 7 5" xfId="47999"/>
    <cellStyle name="Comma 18 3 2 8" xfId="48000"/>
    <cellStyle name="Comma 18 3 2 8 2" xfId="48001"/>
    <cellStyle name="Comma 18 3 2 8 3" xfId="48002"/>
    <cellStyle name="Comma 18 3 2 9" xfId="48003"/>
    <cellStyle name="Comma 18 3 2 9 2" xfId="48004"/>
    <cellStyle name="Comma 18 3 2 9 3" xfId="48005"/>
    <cellStyle name="Comma 18 3 3" xfId="48006"/>
    <cellStyle name="Comma 18 3 3 10" xfId="48007"/>
    <cellStyle name="Comma 18 3 3 2" xfId="48008"/>
    <cellStyle name="Comma 18 3 3 2 2" xfId="48009"/>
    <cellStyle name="Comma 18 3 3 2 2 2" xfId="48010"/>
    <cellStyle name="Comma 18 3 3 2 2 2 2" xfId="48011"/>
    <cellStyle name="Comma 18 3 3 2 2 2 3" xfId="48012"/>
    <cellStyle name="Comma 18 3 3 2 2 3" xfId="48013"/>
    <cellStyle name="Comma 18 3 3 2 2 3 2" xfId="48014"/>
    <cellStyle name="Comma 18 3 3 2 2 3 3" xfId="48015"/>
    <cellStyle name="Comma 18 3 3 2 2 4" xfId="48016"/>
    <cellStyle name="Comma 18 3 3 2 2 4 2" xfId="48017"/>
    <cellStyle name="Comma 18 3 3 2 2 5" xfId="48018"/>
    <cellStyle name="Comma 18 3 3 2 2 6" xfId="48019"/>
    <cellStyle name="Comma 18 3 3 2 3" xfId="48020"/>
    <cellStyle name="Comma 18 3 3 2 3 2" xfId="48021"/>
    <cellStyle name="Comma 18 3 3 2 3 2 2" xfId="48022"/>
    <cellStyle name="Comma 18 3 3 2 3 2 3" xfId="48023"/>
    <cellStyle name="Comma 18 3 3 2 3 3" xfId="48024"/>
    <cellStyle name="Comma 18 3 3 2 3 3 2" xfId="48025"/>
    <cellStyle name="Comma 18 3 3 2 3 3 3" xfId="48026"/>
    <cellStyle name="Comma 18 3 3 2 3 4" xfId="48027"/>
    <cellStyle name="Comma 18 3 3 2 3 4 2" xfId="48028"/>
    <cellStyle name="Comma 18 3 3 2 3 5" xfId="48029"/>
    <cellStyle name="Comma 18 3 3 2 3 6" xfId="48030"/>
    <cellStyle name="Comma 18 3 3 2 4" xfId="48031"/>
    <cellStyle name="Comma 18 3 3 2 4 2" xfId="48032"/>
    <cellStyle name="Comma 18 3 3 2 4 2 2" xfId="48033"/>
    <cellStyle name="Comma 18 3 3 2 4 2 3" xfId="48034"/>
    <cellStyle name="Comma 18 3 3 2 4 3" xfId="48035"/>
    <cellStyle name="Comma 18 3 3 2 4 3 2" xfId="48036"/>
    <cellStyle name="Comma 18 3 3 2 4 4" xfId="48037"/>
    <cellStyle name="Comma 18 3 3 2 4 5" xfId="48038"/>
    <cellStyle name="Comma 18 3 3 2 5" xfId="48039"/>
    <cellStyle name="Comma 18 3 3 2 5 2" xfId="48040"/>
    <cellStyle name="Comma 18 3 3 2 5 3" xfId="48041"/>
    <cellStyle name="Comma 18 3 3 2 6" xfId="48042"/>
    <cellStyle name="Comma 18 3 3 2 6 2" xfId="48043"/>
    <cellStyle name="Comma 18 3 3 2 6 3" xfId="48044"/>
    <cellStyle name="Comma 18 3 3 2 7" xfId="48045"/>
    <cellStyle name="Comma 18 3 3 2 7 2" xfId="48046"/>
    <cellStyle name="Comma 18 3 3 2 8" xfId="48047"/>
    <cellStyle name="Comma 18 3 3 2 9" xfId="48048"/>
    <cellStyle name="Comma 18 3 3 3" xfId="48049"/>
    <cellStyle name="Comma 18 3 3 3 2" xfId="48050"/>
    <cellStyle name="Comma 18 3 3 3 2 2" xfId="48051"/>
    <cellStyle name="Comma 18 3 3 3 2 3" xfId="48052"/>
    <cellStyle name="Comma 18 3 3 3 3" xfId="48053"/>
    <cellStyle name="Comma 18 3 3 3 3 2" xfId="48054"/>
    <cellStyle name="Comma 18 3 3 3 3 3" xfId="48055"/>
    <cellStyle name="Comma 18 3 3 3 4" xfId="48056"/>
    <cellStyle name="Comma 18 3 3 3 4 2" xfId="48057"/>
    <cellStyle name="Comma 18 3 3 3 5" xfId="48058"/>
    <cellStyle name="Comma 18 3 3 3 6" xfId="48059"/>
    <cellStyle name="Comma 18 3 3 4" xfId="48060"/>
    <cellStyle name="Comma 18 3 3 4 2" xfId="48061"/>
    <cellStyle name="Comma 18 3 3 4 2 2" xfId="48062"/>
    <cellStyle name="Comma 18 3 3 4 2 3" xfId="48063"/>
    <cellStyle name="Comma 18 3 3 4 3" xfId="48064"/>
    <cellStyle name="Comma 18 3 3 4 3 2" xfId="48065"/>
    <cellStyle name="Comma 18 3 3 4 3 3" xfId="48066"/>
    <cellStyle name="Comma 18 3 3 4 4" xfId="48067"/>
    <cellStyle name="Comma 18 3 3 4 4 2" xfId="48068"/>
    <cellStyle name="Comma 18 3 3 4 5" xfId="48069"/>
    <cellStyle name="Comma 18 3 3 4 6" xfId="48070"/>
    <cellStyle name="Comma 18 3 3 5" xfId="48071"/>
    <cellStyle name="Comma 18 3 3 5 2" xfId="48072"/>
    <cellStyle name="Comma 18 3 3 5 2 2" xfId="48073"/>
    <cellStyle name="Comma 18 3 3 5 2 3" xfId="48074"/>
    <cellStyle name="Comma 18 3 3 5 3" xfId="48075"/>
    <cellStyle name="Comma 18 3 3 5 3 2" xfId="48076"/>
    <cellStyle name="Comma 18 3 3 5 4" xfId="48077"/>
    <cellStyle name="Comma 18 3 3 5 5" xfId="48078"/>
    <cellStyle name="Comma 18 3 3 6" xfId="48079"/>
    <cellStyle name="Comma 18 3 3 6 2" xfId="48080"/>
    <cellStyle name="Comma 18 3 3 6 3" xfId="48081"/>
    <cellStyle name="Comma 18 3 3 7" xfId="48082"/>
    <cellStyle name="Comma 18 3 3 7 2" xfId="48083"/>
    <cellStyle name="Comma 18 3 3 7 3" xfId="48084"/>
    <cellStyle name="Comma 18 3 3 8" xfId="48085"/>
    <cellStyle name="Comma 18 3 3 8 2" xfId="48086"/>
    <cellStyle name="Comma 18 3 3 9" xfId="48087"/>
    <cellStyle name="Comma 18 3 4" xfId="48088"/>
    <cellStyle name="Comma 18 3 4 2" xfId="48089"/>
    <cellStyle name="Comma 18 3 4 2 2" xfId="48090"/>
    <cellStyle name="Comma 18 3 4 2 2 2" xfId="48091"/>
    <cellStyle name="Comma 18 3 4 2 2 3" xfId="48092"/>
    <cellStyle name="Comma 18 3 4 2 3" xfId="48093"/>
    <cellStyle name="Comma 18 3 4 2 3 2" xfId="48094"/>
    <cellStyle name="Comma 18 3 4 2 3 3" xfId="48095"/>
    <cellStyle name="Comma 18 3 4 2 4" xfId="48096"/>
    <cellStyle name="Comma 18 3 4 2 4 2" xfId="48097"/>
    <cellStyle name="Comma 18 3 4 2 5" xfId="48098"/>
    <cellStyle name="Comma 18 3 4 2 6" xfId="48099"/>
    <cellStyle name="Comma 18 3 4 3" xfId="48100"/>
    <cellStyle name="Comma 18 3 4 3 2" xfId="48101"/>
    <cellStyle name="Comma 18 3 4 3 2 2" xfId="48102"/>
    <cellStyle name="Comma 18 3 4 3 2 3" xfId="48103"/>
    <cellStyle name="Comma 18 3 4 3 3" xfId="48104"/>
    <cellStyle name="Comma 18 3 4 3 3 2" xfId="48105"/>
    <cellStyle name="Comma 18 3 4 3 3 3" xfId="48106"/>
    <cellStyle name="Comma 18 3 4 3 4" xfId="48107"/>
    <cellStyle name="Comma 18 3 4 3 4 2" xfId="48108"/>
    <cellStyle name="Comma 18 3 4 3 5" xfId="48109"/>
    <cellStyle name="Comma 18 3 4 3 6" xfId="48110"/>
    <cellStyle name="Comma 18 3 4 4" xfId="48111"/>
    <cellStyle name="Comma 18 3 4 4 2" xfId="48112"/>
    <cellStyle name="Comma 18 3 4 4 2 2" xfId="48113"/>
    <cellStyle name="Comma 18 3 4 4 2 3" xfId="48114"/>
    <cellStyle name="Comma 18 3 4 4 3" xfId="48115"/>
    <cellStyle name="Comma 18 3 4 4 3 2" xfId="48116"/>
    <cellStyle name="Comma 18 3 4 4 4" xfId="48117"/>
    <cellStyle name="Comma 18 3 4 4 5" xfId="48118"/>
    <cellStyle name="Comma 18 3 4 5" xfId="48119"/>
    <cellStyle name="Comma 18 3 4 5 2" xfId="48120"/>
    <cellStyle name="Comma 18 3 4 5 3" xfId="48121"/>
    <cellStyle name="Comma 18 3 4 6" xfId="48122"/>
    <cellStyle name="Comma 18 3 4 6 2" xfId="48123"/>
    <cellStyle name="Comma 18 3 4 6 3" xfId="48124"/>
    <cellStyle name="Comma 18 3 4 7" xfId="48125"/>
    <cellStyle name="Comma 18 3 4 7 2" xfId="48126"/>
    <cellStyle name="Comma 18 3 4 8" xfId="48127"/>
    <cellStyle name="Comma 18 3 4 9" xfId="48128"/>
    <cellStyle name="Comma 18 3 5" xfId="48129"/>
    <cellStyle name="Comma 18 3 5 2" xfId="48130"/>
    <cellStyle name="Comma 18 3 5 2 2" xfId="48131"/>
    <cellStyle name="Comma 18 3 5 2 2 2" xfId="48132"/>
    <cellStyle name="Comma 18 3 5 2 2 3" xfId="48133"/>
    <cellStyle name="Comma 18 3 5 2 3" xfId="48134"/>
    <cellStyle name="Comma 18 3 5 2 3 2" xfId="48135"/>
    <cellStyle name="Comma 18 3 5 2 3 3" xfId="48136"/>
    <cellStyle name="Comma 18 3 5 2 4" xfId="48137"/>
    <cellStyle name="Comma 18 3 5 2 4 2" xfId="48138"/>
    <cellStyle name="Comma 18 3 5 2 5" xfId="48139"/>
    <cellStyle name="Comma 18 3 5 2 6" xfId="48140"/>
    <cellStyle name="Comma 18 3 5 3" xfId="48141"/>
    <cellStyle name="Comma 18 3 5 3 2" xfId="48142"/>
    <cellStyle name="Comma 18 3 5 3 2 2" xfId="48143"/>
    <cellStyle name="Comma 18 3 5 3 2 3" xfId="48144"/>
    <cellStyle name="Comma 18 3 5 3 3" xfId="48145"/>
    <cellStyle name="Comma 18 3 5 3 3 2" xfId="48146"/>
    <cellStyle name="Comma 18 3 5 3 3 3" xfId="48147"/>
    <cellStyle name="Comma 18 3 5 3 4" xfId="48148"/>
    <cellStyle name="Comma 18 3 5 3 4 2" xfId="48149"/>
    <cellStyle name="Comma 18 3 5 3 5" xfId="48150"/>
    <cellStyle name="Comma 18 3 5 3 6" xfId="48151"/>
    <cellStyle name="Comma 18 3 5 4" xfId="48152"/>
    <cellStyle name="Comma 18 3 5 4 2" xfId="48153"/>
    <cellStyle name="Comma 18 3 5 4 2 2" xfId="48154"/>
    <cellStyle name="Comma 18 3 5 4 2 3" xfId="48155"/>
    <cellStyle name="Comma 18 3 5 4 3" xfId="48156"/>
    <cellStyle name="Comma 18 3 5 4 3 2" xfId="48157"/>
    <cellStyle name="Comma 18 3 5 4 4" xfId="48158"/>
    <cellStyle name="Comma 18 3 5 4 5" xfId="48159"/>
    <cellStyle name="Comma 18 3 5 5" xfId="48160"/>
    <cellStyle name="Comma 18 3 5 5 2" xfId="48161"/>
    <cellStyle name="Comma 18 3 5 5 3" xfId="48162"/>
    <cellStyle name="Comma 18 3 5 6" xfId="48163"/>
    <cellStyle name="Comma 18 3 5 6 2" xfId="48164"/>
    <cellStyle name="Comma 18 3 5 6 3" xfId="48165"/>
    <cellStyle name="Comma 18 3 5 7" xfId="48166"/>
    <cellStyle name="Comma 18 3 5 7 2" xfId="48167"/>
    <cellStyle name="Comma 18 3 5 8" xfId="48168"/>
    <cellStyle name="Comma 18 3 5 9" xfId="48169"/>
    <cellStyle name="Comma 18 3 6" xfId="48170"/>
    <cellStyle name="Comma 18 3 6 2" xfId="48171"/>
    <cellStyle name="Comma 18 3 6 2 2" xfId="48172"/>
    <cellStyle name="Comma 18 3 6 2 3" xfId="48173"/>
    <cellStyle name="Comma 18 3 6 3" xfId="48174"/>
    <cellStyle name="Comma 18 3 6 3 2" xfId="48175"/>
    <cellStyle name="Comma 18 3 6 3 3" xfId="48176"/>
    <cellStyle name="Comma 18 3 6 4" xfId="48177"/>
    <cellStyle name="Comma 18 3 6 4 2" xfId="48178"/>
    <cellStyle name="Comma 18 3 6 5" xfId="48179"/>
    <cellStyle name="Comma 18 3 6 6" xfId="48180"/>
    <cellStyle name="Comma 18 3 7" xfId="48181"/>
    <cellStyle name="Comma 18 3 7 2" xfId="48182"/>
    <cellStyle name="Comma 18 3 7 2 2" xfId="48183"/>
    <cellStyle name="Comma 18 3 7 2 3" xfId="48184"/>
    <cellStyle name="Comma 18 3 7 3" xfId="48185"/>
    <cellStyle name="Comma 18 3 7 3 2" xfId="48186"/>
    <cellStyle name="Comma 18 3 7 3 3" xfId="48187"/>
    <cellStyle name="Comma 18 3 7 4" xfId="48188"/>
    <cellStyle name="Comma 18 3 7 4 2" xfId="48189"/>
    <cellStyle name="Comma 18 3 7 5" xfId="48190"/>
    <cellStyle name="Comma 18 3 7 6" xfId="48191"/>
    <cellStyle name="Comma 18 3 8" xfId="48192"/>
    <cellStyle name="Comma 18 3 8 2" xfId="48193"/>
    <cellStyle name="Comma 18 3 8 2 2" xfId="48194"/>
    <cellStyle name="Comma 18 3 8 2 3" xfId="48195"/>
    <cellStyle name="Comma 18 3 8 3" xfId="48196"/>
    <cellStyle name="Comma 18 3 8 3 2" xfId="48197"/>
    <cellStyle name="Comma 18 3 8 4" xfId="48198"/>
    <cellStyle name="Comma 18 3 8 5" xfId="48199"/>
    <cellStyle name="Comma 18 3 9" xfId="48200"/>
    <cellStyle name="Comma 18 3 9 2" xfId="48201"/>
    <cellStyle name="Comma 18 3 9 3" xfId="48202"/>
    <cellStyle name="Comma 18 4" xfId="4514"/>
    <cellStyle name="Comma 18 4 10" xfId="48203"/>
    <cellStyle name="Comma 18 4 10 2" xfId="48204"/>
    <cellStyle name="Comma 18 4 11" xfId="48205"/>
    <cellStyle name="Comma 18 4 12" xfId="48206"/>
    <cellStyle name="Comma 18 4 2" xfId="48207"/>
    <cellStyle name="Comma 18 4 2 10" xfId="48208"/>
    <cellStyle name="Comma 18 4 2 2" xfId="48209"/>
    <cellStyle name="Comma 18 4 2 2 2" xfId="48210"/>
    <cellStyle name="Comma 18 4 2 2 2 2" xfId="48211"/>
    <cellStyle name="Comma 18 4 2 2 2 2 2" xfId="48212"/>
    <cellStyle name="Comma 18 4 2 2 2 2 3" xfId="48213"/>
    <cellStyle name="Comma 18 4 2 2 2 3" xfId="48214"/>
    <cellStyle name="Comma 18 4 2 2 2 3 2" xfId="48215"/>
    <cellStyle name="Comma 18 4 2 2 2 3 3" xfId="48216"/>
    <cellStyle name="Comma 18 4 2 2 2 4" xfId="48217"/>
    <cellStyle name="Comma 18 4 2 2 2 4 2" xfId="48218"/>
    <cellStyle name="Comma 18 4 2 2 2 5" xfId="48219"/>
    <cellStyle name="Comma 18 4 2 2 2 6" xfId="48220"/>
    <cellStyle name="Comma 18 4 2 2 3" xfId="48221"/>
    <cellStyle name="Comma 18 4 2 2 3 2" xfId="48222"/>
    <cellStyle name="Comma 18 4 2 2 3 2 2" xfId="48223"/>
    <cellStyle name="Comma 18 4 2 2 3 2 3" xfId="48224"/>
    <cellStyle name="Comma 18 4 2 2 3 3" xfId="48225"/>
    <cellStyle name="Comma 18 4 2 2 3 3 2" xfId="48226"/>
    <cellStyle name="Comma 18 4 2 2 3 3 3" xfId="48227"/>
    <cellStyle name="Comma 18 4 2 2 3 4" xfId="48228"/>
    <cellStyle name="Comma 18 4 2 2 3 4 2" xfId="48229"/>
    <cellStyle name="Comma 18 4 2 2 3 5" xfId="48230"/>
    <cellStyle name="Comma 18 4 2 2 3 6" xfId="48231"/>
    <cellStyle name="Comma 18 4 2 2 4" xfId="48232"/>
    <cellStyle name="Comma 18 4 2 2 4 2" xfId="48233"/>
    <cellStyle name="Comma 18 4 2 2 4 2 2" xfId="48234"/>
    <cellStyle name="Comma 18 4 2 2 4 2 3" xfId="48235"/>
    <cellStyle name="Comma 18 4 2 2 4 3" xfId="48236"/>
    <cellStyle name="Comma 18 4 2 2 4 3 2" xfId="48237"/>
    <cellStyle name="Comma 18 4 2 2 4 4" xfId="48238"/>
    <cellStyle name="Comma 18 4 2 2 4 5" xfId="48239"/>
    <cellStyle name="Comma 18 4 2 2 5" xfId="48240"/>
    <cellStyle name="Comma 18 4 2 2 5 2" xfId="48241"/>
    <cellStyle name="Comma 18 4 2 2 5 3" xfId="48242"/>
    <cellStyle name="Comma 18 4 2 2 6" xfId="48243"/>
    <cellStyle name="Comma 18 4 2 2 6 2" xfId="48244"/>
    <cellStyle name="Comma 18 4 2 2 6 3" xfId="48245"/>
    <cellStyle name="Comma 18 4 2 2 7" xfId="48246"/>
    <cellStyle name="Comma 18 4 2 2 7 2" xfId="48247"/>
    <cellStyle name="Comma 18 4 2 2 8" xfId="48248"/>
    <cellStyle name="Comma 18 4 2 2 9" xfId="48249"/>
    <cellStyle name="Comma 18 4 2 3" xfId="48250"/>
    <cellStyle name="Comma 18 4 2 3 2" xfId="48251"/>
    <cellStyle name="Comma 18 4 2 3 2 2" xfId="48252"/>
    <cellStyle name="Comma 18 4 2 3 2 3" xfId="48253"/>
    <cellStyle name="Comma 18 4 2 3 3" xfId="48254"/>
    <cellStyle name="Comma 18 4 2 3 3 2" xfId="48255"/>
    <cellStyle name="Comma 18 4 2 3 3 3" xfId="48256"/>
    <cellStyle name="Comma 18 4 2 3 4" xfId="48257"/>
    <cellStyle name="Comma 18 4 2 3 4 2" xfId="48258"/>
    <cellStyle name="Comma 18 4 2 3 5" xfId="48259"/>
    <cellStyle name="Comma 18 4 2 3 6" xfId="48260"/>
    <cellStyle name="Comma 18 4 2 4" xfId="48261"/>
    <cellStyle name="Comma 18 4 2 4 2" xfId="48262"/>
    <cellStyle name="Comma 18 4 2 4 2 2" xfId="48263"/>
    <cellStyle name="Comma 18 4 2 4 2 3" xfId="48264"/>
    <cellStyle name="Comma 18 4 2 4 3" xfId="48265"/>
    <cellStyle name="Comma 18 4 2 4 3 2" xfId="48266"/>
    <cellStyle name="Comma 18 4 2 4 3 3" xfId="48267"/>
    <cellStyle name="Comma 18 4 2 4 4" xfId="48268"/>
    <cellStyle name="Comma 18 4 2 4 4 2" xfId="48269"/>
    <cellStyle name="Comma 18 4 2 4 5" xfId="48270"/>
    <cellStyle name="Comma 18 4 2 4 6" xfId="48271"/>
    <cellStyle name="Comma 18 4 2 5" xfId="48272"/>
    <cellStyle name="Comma 18 4 2 5 2" xfId="48273"/>
    <cellStyle name="Comma 18 4 2 5 2 2" xfId="48274"/>
    <cellStyle name="Comma 18 4 2 5 2 3" xfId="48275"/>
    <cellStyle name="Comma 18 4 2 5 3" xfId="48276"/>
    <cellStyle name="Comma 18 4 2 5 3 2" xfId="48277"/>
    <cellStyle name="Comma 18 4 2 5 4" xfId="48278"/>
    <cellStyle name="Comma 18 4 2 5 5" xfId="48279"/>
    <cellStyle name="Comma 18 4 2 6" xfId="48280"/>
    <cellStyle name="Comma 18 4 2 6 2" xfId="48281"/>
    <cellStyle name="Comma 18 4 2 6 3" xfId="48282"/>
    <cellStyle name="Comma 18 4 2 7" xfId="48283"/>
    <cellStyle name="Comma 18 4 2 7 2" xfId="48284"/>
    <cellStyle name="Comma 18 4 2 7 3" xfId="48285"/>
    <cellStyle name="Comma 18 4 2 8" xfId="48286"/>
    <cellStyle name="Comma 18 4 2 8 2" xfId="48287"/>
    <cellStyle name="Comma 18 4 2 9" xfId="48288"/>
    <cellStyle name="Comma 18 4 3" xfId="48289"/>
    <cellStyle name="Comma 18 4 3 2" xfId="48290"/>
    <cellStyle name="Comma 18 4 3 2 2" xfId="48291"/>
    <cellStyle name="Comma 18 4 3 2 2 2" xfId="48292"/>
    <cellStyle name="Comma 18 4 3 2 2 3" xfId="48293"/>
    <cellStyle name="Comma 18 4 3 2 3" xfId="48294"/>
    <cellStyle name="Comma 18 4 3 2 3 2" xfId="48295"/>
    <cellStyle name="Comma 18 4 3 2 3 3" xfId="48296"/>
    <cellStyle name="Comma 18 4 3 2 4" xfId="48297"/>
    <cellStyle name="Comma 18 4 3 2 4 2" xfId="48298"/>
    <cellStyle name="Comma 18 4 3 2 5" xfId="48299"/>
    <cellStyle name="Comma 18 4 3 2 6" xfId="48300"/>
    <cellStyle name="Comma 18 4 3 3" xfId="48301"/>
    <cellStyle name="Comma 18 4 3 3 2" xfId="48302"/>
    <cellStyle name="Comma 18 4 3 3 2 2" xfId="48303"/>
    <cellStyle name="Comma 18 4 3 3 2 3" xfId="48304"/>
    <cellStyle name="Comma 18 4 3 3 3" xfId="48305"/>
    <cellStyle name="Comma 18 4 3 3 3 2" xfId="48306"/>
    <cellStyle name="Comma 18 4 3 3 3 3" xfId="48307"/>
    <cellStyle name="Comma 18 4 3 3 4" xfId="48308"/>
    <cellStyle name="Comma 18 4 3 3 4 2" xfId="48309"/>
    <cellStyle name="Comma 18 4 3 3 5" xfId="48310"/>
    <cellStyle name="Comma 18 4 3 3 6" xfId="48311"/>
    <cellStyle name="Comma 18 4 3 4" xfId="48312"/>
    <cellStyle name="Comma 18 4 3 4 2" xfId="48313"/>
    <cellStyle name="Comma 18 4 3 4 2 2" xfId="48314"/>
    <cellStyle name="Comma 18 4 3 4 2 3" xfId="48315"/>
    <cellStyle name="Comma 18 4 3 4 3" xfId="48316"/>
    <cellStyle name="Comma 18 4 3 4 3 2" xfId="48317"/>
    <cellStyle name="Comma 18 4 3 4 4" xfId="48318"/>
    <cellStyle name="Comma 18 4 3 4 5" xfId="48319"/>
    <cellStyle name="Comma 18 4 3 5" xfId="48320"/>
    <cellStyle name="Comma 18 4 3 5 2" xfId="48321"/>
    <cellStyle name="Comma 18 4 3 5 3" xfId="48322"/>
    <cellStyle name="Comma 18 4 3 6" xfId="48323"/>
    <cellStyle name="Comma 18 4 3 6 2" xfId="48324"/>
    <cellStyle name="Comma 18 4 3 6 3" xfId="48325"/>
    <cellStyle name="Comma 18 4 3 7" xfId="48326"/>
    <cellStyle name="Comma 18 4 3 7 2" xfId="48327"/>
    <cellStyle name="Comma 18 4 3 8" xfId="48328"/>
    <cellStyle name="Comma 18 4 3 9" xfId="48329"/>
    <cellStyle name="Comma 18 4 4" xfId="48330"/>
    <cellStyle name="Comma 18 4 4 2" xfId="48331"/>
    <cellStyle name="Comma 18 4 4 2 2" xfId="48332"/>
    <cellStyle name="Comma 18 4 4 2 2 2" xfId="48333"/>
    <cellStyle name="Comma 18 4 4 2 2 3" xfId="48334"/>
    <cellStyle name="Comma 18 4 4 2 3" xfId="48335"/>
    <cellStyle name="Comma 18 4 4 2 3 2" xfId="48336"/>
    <cellStyle name="Comma 18 4 4 2 3 3" xfId="48337"/>
    <cellStyle name="Comma 18 4 4 2 4" xfId="48338"/>
    <cellStyle name="Comma 18 4 4 2 4 2" xfId="48339"/>
    <cellStyle name="Comma 18 4 4 2 5" xfId="48340"/>
    <cellStyle name="Comma 18 4 4 2 6" xfId="48341"/>
    <cellStyle name="Comma 18 4 4 3" xfId="48342"/>
    <cellStyle name="Comma 18 4 4 3 2" xfId="48343"/>
    <cellStyle name="Comma 18 4 4 3 2 2" xfId="48344"/>
    <cellStyle name="Comma 18 4 4 3 2 3" xfId="48345"/>
    <cellStyle name="Comma 18 4 4 3 3" xfId="48346"/>
    <cellStyle name="Comma 18 4 4 3 3 2" xfId="48347"/>
    <cellStyle name="Comma 18 4 4 3 3 3" xfId="48348"/>
    <cellStyle name="Comma 18 4 4 3 4" xfId="48349"/>
    <cellStyle name="Comma 18 4 4 3 4 2" xfId="48350"/>
    <cellStyle name="Comma 18 4 4 3 5" xfId="48351"/>
    <cellStyle name="Comma 18 4 4 3 6" xfId="48352"/>
    <cellStyle name="Comma 18 4 4 4" xfId="48353"/>
    <cellStyle name="Comma 18 4 4 4 2" xfId="48354"/>
    <cellStyle name="Comma 18 4 4 4 2 2" xfId="48355"/>
    <cellStyle name="Comma 18 4 4 4 2 3" xfId="48356"/>
    <cellStyle name="Comma 18 4 4 4 3" xfId="48357"/>
    <cellStyle name="Comma 18 4 4 4 3 2" xfId="48358"/>
    <cellStyle name="Comma 18 4 4 4 4" xfId="48359"/>
    <cellStyle name="Comma 18 4 4 4 5" xfId="48360"/>
    <cellStyle name="Comma 18 4 4 5" xfId="48361"/>
    <cellStyle name="Comma 18 4 4 5 2" xfId="48362"/>
    <cellStyle name="Comma 18 4 4 5 3" xfId="48363"/>
    <cellStyle name="Comma 18 4 4 6" xfId="48364"/>
    <cellStyle name="Comma 18 4 4 6 2" xfId="48365"/>
    <cellStyle name="Comma 18 4 4 6 3" xfId="48366"/>
    <cellStyle name="Comma 18 4 4 7" xfId="48367"/>
    <cellStyle name="Comma 18 4 4 7 2" xfId="48368"/>
    <cellStyle name="Comma 18 4 4 8" xfId="48369"/>
    <cellStyle name="Comma 18 4 4 9" xfId="48370"/>
    <cellStyle name="Comma 18 4 5" xfId="48371"/>
    <cellStyle name="Comma 18 4 5 2" xfId="48372"/>
    <cellStyle name="Comma 18 4 5 2 2" xfId="48373"/>
    <cellStyle name="Comma 18 4 5 2 3" xfId="48374"/>
    <cellStyle name="Comma 18 4 5 3" xfId="48375"/>
    <cellStyle name="Comma 18 4 5 3 2" xfId="48376"/>
    <cellStyle name="Comma 18 4 5 3 3" xfId="48377"/>
    <cellStyle name="Comma 18 4 5 4" xfId="48378"/>
    <cellStyle name="Comma 18 4 5 4 2" xfId="48379"/>
    <cellStyle name="Comma 18 4 5 5" xfId="48380"/>
    <cellStyle name="Comma 18 4 5 6" xfId="48381"/>
    <cellStyle name="Comma 18 4 6" xfId="48382"/>
    <cellStyle name="Comma 18 4 6 2" xfId="48383"/>
    <cellStyle name="Comma 18 4 6 2 2" xfId="48384"/>
    <cellStyle name="Comma 18 4 6 2 3" xfId="48385"/>
    <cellStyle name="Comma 18 4 6 3" xfId="48386"/>
    <cellStyle name="Comma 18 4 6 3 2" xfId="48387"/>
    <cellStyle name="Comma 18 4 6 3 3" xfId="48388"/>
    <cellStyle name="Comma 18 4 6 4" xfId="48389"/>
    <cellStyle name="Comma 18 4 6 4 2" xfId="48390"/>
    <cellStyle name="Comma 18 4 6 5" xfId="48391"/>
    <cellStyle name="Comma 18 4 6 6" xfId="48392"/>
    <cellStyle name="Comma 18 4 7" xfId="48393"/>
    <cellStyle name="Comma 18 4 7 2" xfId="48394"/>
    <cellStyle name="Comma 18 4 7 2 2" xfId="48395"/>
    <cellStyle name="Comma 18 4 7 2 3" xfId="48396"/>
    <cellStyle name="Comma 18 4 7 3" xfId="48397"/>
    <cellStyle name="Comma 18 4 7 3 2" xfId="48398"/>
    <cellStyle name="Comma 18 4 7 4" xfId="48399"/>
    <cellStyle name="Comma 18 4 7 5" xfId="48400"/>
    <cellStyle name="Comma 18 4 8" xfId="48401"/>
    <cellStyle name="Comma 18 4 8 2" xfId="48402"/>
    <cellStyle name="Comma 18 4 8 3" xfId="48403"/>
    <cellStyle name="Comma 18 4 9" xfId="48404"/>
    <cellStyle name="Comma 18 4 9 2" xfId="48405"/>
    <cellStyle name="Comma 18 4 9 3" xfId="48406"/>
    <cellStyle name="Comma 18 5" xfId="4515"/>
    <cellStyle name="Comma 18 5 10" xfId="48407"/>
    <cellStyle name="Comma 18 5 2" xfId="48408"/>
    <cellStyle name="Comma 18 5 2 2" xfId="48409"/>
    <cellStyle name="Comma 18 5 2 2 2" xfId="48410"/>
    <cellStyle name="Comma 18 5 2 2 2 2" xfId="48411"/>
    <cellStyle name="Comma 18 5 2 2 2 3" xfId="48412"/>
    <cellStyle name="Comma 18 5 2 2 3" xfId="48413"/>
    <cellStyle name="Comma 18 5 2 2 3 2" xfId="48414"/>
    <cellStyle name="Comma 18 5 2 2 3 3" xfId="48415"/>
    <cellStyle name="Comma 18 5 2 2 4" xfId="48416"/>
    <cellStyle name="Comma 18 5 2 2 4 2" xfId="48417"/>
    <cellStyle name="Comma 18 5 2 2 5" xfId="48418"/>
    <cellStyle name="Comma 18 5 2 2 6" xfId="48419"/>
    <cellStyle name="Comma 18 5 2 3" xfId="48420"/>
    <cellStyle name="Comma 18 5 2 3 2" xfId="48421"/>
    <cellStyle name="Comma 18 5 2 3 2 2" xfId="48422"/>
    <cellStyle name="Comma 18 5 2 3 2 3" xfId="48423"/>
    <cellStyle name="Comma 18 5 2 3 3" xfId="48424"/>
    <cellStyle name="Comma 18 5 2 3 3 2" xfId="48425"/>
    <cellStyle name="Comma 18 5 2 3 3 3" xfId="48426"/>
    <cellStyle name="Comma 18 5 2 3 4" xfId="48427"/>
    <cellStyle name="Comma 18 5 2 3 4 2" xfId="48428"/>
    <cellStyle name="Comma 18 5 2 3 5" xfId="48429"/>
    <cellStyle name="Comma 18 5 2 3 6" xfId="48430"/>
    <cellStyle name="Comma 18 5 2 4" xfId="48431"/>
    <cellStyle name="Comma 18 5 2 4 2" xfId="48432"/>
    <cellStyle name="Comma 18 5 2 4 2 2" xfId="48433"/>
    <cellStyle name="Comma 18 5 2 4 2 3" xfId="48434"/>
    <cellStyle name="Comma 18 5 2 4 3" xfId="48435"/>
    <cellStyle name="Comma 18 5 2 4 3 2" xfId="48436"/>
    <cellStyle name="Comma 18 5 2 4 4" xfId="48437"/>
    <cellStyle name="Comma 18 5 2 4 5" xfId="48438"/>
    <cellStyle name="Comma 18 5 2 5" xfId="48439"/>
    <cellStyle name="Comma 18 5 2 5 2" xfId="48440"/>
    <cellStyle name="Comma 18 5 2 5 3" xfId="48441"/>
    <cellStyle name="Comma 18 5 2 6" xfId="48442"/>
    <cellStyle name="Comma 18 5 2 6 2" xfId="48443"/>
    <cellStyle name="Comma 18 5 2 6 3" xfId="48444"/>
    <cellStyle name="Comma 18 5 2 7" xfId="48445"/>
    <cellStyle name="Comma 18 5 2 7 2" xfId="48446"/>
    <cellStyle name="Comma 18 5 2 8" xfId="48447"/>
    <cellStyle name="Comma 18 5 2 9" xfId="48448"/>
    <cellStyle name="Comma 18 5 3" xfId="48449"/>
    <cellStyle name="Comma 18 5 3 2" xfId="48450"/>
    <cellStyle name="Comma 18 5 3 2 2" xfId="48451"/>
    <cellStyle name="Comma 18 5 3 2 3" xfId="48452"/>
    <cellStyle name="Comma 18 5 3 3" xfId="48453"/>
    <cellStyle name="Comma 18 5 3 3 2" xfId="48454"/>
    <cellStyle name="Comma 18 5 3 3 3" xfId="48455"/>
    <cellStyle name="Comma 18 5 3 4" xfId="48456"/>
    <cellStyle name="Comma 18 5 3 4 2" xfId="48457"/>
    <cellStyle name="Comma 18 5 3 5" xfId="48458"/>
    <cellStyle name="Comma 18 5 3 6" xfId="48459"/>
    <cellStyle name="Comma 18 5 4" xfId="48460"/>
    <cellStyle name="Comma 18 5 4 2" xfId="48461"/>
    <cellStyle name="Comma 18 5 4 2 2" xfId="48462"/>
    <cellStyle name="Comma 18 5 4 2 3" xfId="48463"/>
    <cellStyle name="Comma 18 5 4 3" xfId="48464"/>
    <cellStyle name="Comma 18 5 4 3 2" xfId="48465"/>
    <cellStyle name="Comma 18 5 4 3 3" xfId="48466"/>
    <cellStyle name="Comma 18 5 4 4" xfId="48467"/>
    <cellStyle name="Comma 18 5 4 4 2" xfId="48468"/>
    <cellStyle name="Comma 18 5 4 5" xfId="48469"/>
    <cellStyle name="Comma 18 5 4 6" xfId="48470"/>
    <cellStyle name="Comma 18 5 5" xfId="48471"/>
    <cellStyle name="Comma 18 5 5 2" xfId="48472"/>
    <cellStyle name="Comma 18 5 5 2 2" xfId="48473"/>
    <cellStyle name="Comma 18 5 5 2 3" xfId="48474"/>
    <cellStyle name="Comma 18 5 5 3" xfId="48475"/>
    <cellStyle name="Comma 18 5 5 3 2" xfId="48476"/>
    <cellStyle name="Comma 18 5 5 4" xfId="48477"/>
    <cellStyle name="Comma 18 5 5 5" xfId="48478"/>
    <cellStyle name="Comma 18 5 6" xfId="48479"/>
    <cellStyle name="Comma 18 5 6 2" xfId="48480"/>
    <cellStyle name="Comma 18 5 6 3" xfId="48481"/>
    <cellStyle name="Comma 18 5 7" xfId="48482"/>
    <cellStyle name="Comma 18 5 7 2" xfId="48483"/>
    <cellStyle name="Comma 18 5 7 3" xfId="48484"/>
    <cellStyle name="Comma 18 5 8" xfId="48485"/>
    <cellStyle name="Comma 18 5 8 2" xfId="48486"/>
    <cellStyle name="Comma 18 5 9" xfId="48487"/>
    <cellStyle name="Comma 18 6" xfId="48488"/>
    <cellStyle name="Comma 18 6 2" xfId="48489"/>
    <cellStyle name="Comma 18 6 2 2" xfId="48490"/>
    <cellStyle name="Comma 18 6 2 2 2" xfId="48491"/>
    <cellStyle name="Comma 18 6 2 2 3" xfId="48492"/>
    <cellStyle name="Comma 18 6 2 3" xfId="48493"/>
    <cellStyle name="Comma 18 6 2 3 2" xfId="48494"/>
    <cellStyle name="Comma 18 6 2 3 3" xfId="48495"/>
    <cellStyle name="Comma 18 6 2 4" xfId="48496"/>
    <cellStyle name="Comma 18 6 2 4 2" xfId="48497"/>
    <cellStyle name="Comma 18 6 2 5" xfId="48498"/>
    <cellStyle name="Comma 18 6 2 6" xfId="48499"/>
    <cellStyle name="Comma 18 6 3" xfId="48500"/>
    <cellStyle name="Comma 18 6 3 2" xfId="48501"/>
    <cellStyle name="Comma 18 6 3 2 2" xfId="48502"/>
    <cellStyle name="Comma 18 6 3 2 3" xfId="48503"/>
    <cellStyle name="Comma 18 6 3 3" xfId="48504"/>
    <cellStyle name="Comma 18 6 3 3 2" xfId="48505"/>
    <cellStyle name="Comma 18 6 3 3 3" xfId="48506"/>
    <cellStyle name="Comma 18 6 3 4" xfId="48507"/>
    <cellStyle name="Comma 18 6 3 4 2" xfId="48508"/>
    <cellStyle name="Comma 18 6 3 5" xfId="48509"/>
    <cellStyle name="Comma 18 6 3 6" xfId="48510"/>
    <cellStyle name="Comma 18 6 4" xfId="48511"/>
    <cellStyle name="Comma 18 6 4 2" xfId="48512"/>
    <cellStyle name="Comma 18 6 4 2 2" xfId="48513"/>
    <cellStyle name="Comma 18 6 4 2 3" xfId="48514"/>
    <cellStyle name="Comma 18 6 4 3" xfId="48515"/>
    <cellStyle name="Comma 18 6 4 3 2" xfId="48516"/>
    <cellStyle name="Comma 18 6 4 4" xfId="48517"/>
    <cellStyle name="Comma 18 6 4 5" xfId="48518"/>
    <cellStyle name="Comma 18 6 5" xfId="48519"/>
    <cellStyle name="Comma 18 6 5 2" xfId="48520"/>
    <cellStyle name="Comma 18 6 5 3" xfId="48521"/>
    <cellStyle name="Comma 18 6 6" xfId="48522"/>
    <cellStyle name="Comma 18 6 6 2" xfId="48523"/>
    <cellStyle name="Comma 18 6 6 3" xfId="48524"/>
    <cellStyle name="Comma 18 6 7" xfId="48525"/>
    <cellStyle name="Comma 18 6 7 2" xfId="48526"/>
    <cellStyle name="Comma 18 6 8" xfId="48527"/>
    <cellStyle name="Comma 18 6 9" xfId="48528"/>
    <cellStyle name="Comma 18 7" xfId="48529"/>
    <cellStyle name="Comma 18 7 2" xfId="48530"/>
    <cellStyle name="Comma 18 7 2 2" xfId="48531"/>
    <cellStyle name="Comma 18 7 2 2 2" xfId="48532"/>
    <cellStyle name="Comma 18 7 2 2 3" xfId="48533"/>
    <cellStyle name="Comma 18 7 2 3" xfId="48534"/>
    <cellStyle name="Comma 18 7 2 3 2" xfId="48535"/>
    <cellStyle name="Comma 18 7 2 3 3" xfId="48536"/>
    <cellStyle name="Comma 18 7 2 4" xfId="48537"/>
    <cellStyle name="Comma 18 7 2 4 2" xfId="48538"/>
    <cellStyle name="Comma 18 7 2 5" xfId="48539"/>
    <cellStyle name="Comma 18 7 2 6" xfId="48540"/>
    <cellStyle name="Comma 18 7 3" xfId="48541"/>
    <cellStyle name="Comma 18 7 3 2" xfId="48542"/>
    <cellStyle name="Comma 18 7 3 2 2" xfId="48543"/>
    <cellStyle name="Comma 18 7 3 2 3" xfId="48544"/>
    <cellStyle name="Comma 18 7 3 3" xfId="48545"/>
    <cellStyle name="Comma 18 7 3 3 2" xfId="48546"/>
    <cellStyle name="Comma 18 7 3 3 3" xfId="48547"/>
    <cellStyle name="Comma 18 7 3 4" xfId="48548"/>
    <cellStyle name="Comma 18 7 3 4 2" xfId="48549"/>
    <cellStyle name="Comma 18 7 3 5" xfId="48550"/>
    <cellStyle name="Comma 18 7 3 6" xfId="48551"/>
    <cellStyle name="Comma 18 7 4" xfId="48552"/>
    <cellStyle name="Comma 18 7 4 2" xfId="48553"/>
    <cellStyle name="Comma 18 7 4 2 2" xfId="48554"/>
    <cellStyle name="Comma 18 7 4 2 3" xfId="48555"/>
    <cellStyle name="Comma 18 7 4 3" xfId="48556"/>
    <cellStyle name="Comma 18 7 4 3 2" xfId="48557"/>
    <cellStyle name="Comma 18 7 4 4" xfId="48558"/>
    <cellStyle name="Comma 18 7 4 5" xfId="48559"/>
    <cellStyle name="Comma 18 7 5" xfId="48560"/>
    <cellStyle name="Comma 18 7 5 2" xfId="48561"/>
    <cellStyle name="Comma 18 7 5 3" xfId="48562"/>
    <cellStyle name="Comma 18 7 6" xfId="48563"/>
    <cellStyle name="Comma 18 7 6 2" xfId="48564"/>
    <cellStyle name="Comma 18 7 6 3" xfId="48565"/>
    <cellStyle name="Comma 18 7 7" xfId="48566"/>
    <cellStyle name="Comma 18 7 7 2" xfId="48567"/>
    <cellStyle name="Comma 18 7 8" xfId="48568"/>
    <cellStyle name="Comma 18 7 9" xfId="48569"/>
    <cellStyle name="Comma 18 8" xfId="48570"/>
    <cellStyle name="Comma 18 8 2" xfId="48571"/>
    <cellStyle name="Comma 18 8 2 2" xfId="48572"/>
    <cellStyle name="Comma 18 8 2 3" xfId="48573"/>
    <cellStyle name="Comma 18 8 3" xfId="48574"/>
    <cellStyle name="Comma 18 8 3 2" xfId="48575"/>
    <cellStyle name="Comma 18 8 3 3" xfId="48576"/>
    <cellStyle name="Comma 18 8 4" xfId="48577"/>
    <cellStyle name="Comma 18 8 4 2" xfId="48578"/>
    <cellStyle name="Comma 18 8 5" xfId="48579"/>
    <cellStyle name="Comma 18 8 6" xfId="48580"/>
    <cellStyle name="Comma 18 9" xfId="48581"/>
    <cellStyle name="Comma 18 9 2" xfId="48582"/>
    <cellStyle name="Comma 18 9 2 2" xfId="48583"/>
    <cellStyle name="Comma 18 9 2 3" xfId="48584"/>
    <cellStyle name="Comma 18 9 3" xfId="48585"/>
    <cellStyle name="Comma 18 9 3 2" xfId="48586"/>
    <cellStyle name="Comma 18 9 3 3" xfId="48587"/>
    <cellStyle name="Comma 18 9 4" xfId="48588"/>
    <cellStyle name="Comma 18 9 4 2" xfId="48589"/>
    <cellStyle name="Comma 18 9 5" xfId="48590"/>
    <cellStyle name="Comma 18 9 6" xfId="48591"/>
    <cellStyle name="Comma 19" xfId="4516"/>
    <cellStyle name="Comma 19 2" xfId="4517"/>
    <cellStyle name="Comma 19 2 2" xfId="48592"/>
    <cellStyle name="Comma 19 2 2 2" xfId="48593"/>
    <cellStyle name="Comma 19 2 3" xfId="48594"/>
    <cellStyle name="Comma 19 3" xfId="48595"/>
    <cellStyle name="Comma 19 3 2" xfId="48596"/>
    <cellStyle name="Comma 19 4" xfId="48597"/>
    <cellStyle name="Comma 19 4 2" xfId="48598"/>
    <cellStyle name="Comma 19 5" xfId="48599"/>
    <cellStyle name="Comma 19 6" xfId="48600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1"/>
    <cellStyle name="Comma 2 2 3 3" xfId="4578"/>
    <cellStyle name="Comma 2 2 3 3 2" xfId="48602"/>
    <cellStyle name="Comma 2 2 4" xfId="4579"/>
    <cellStyle name="Comma 2 2 4 2" xfId="48603"/>
    <cellStyle name="Comma 2 2 4 2 2" xfId="48604"/>
    <cellStyle name="Comma 2 2 4 3" xfId="48605"/>
    <cellStyle name="Comma 2 2 5" xfId="4580"/>
    <cellStyle name="Comma 2 2 5 2" xfId="48606"/>
    <cellStyle name="Comma 2 2 6" xfId="48607"/>
    <cellStyle name="Comma 2 2 6 2" xfId="4860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09"/>
    <cellStyle name="Comma 20 3" xfId="48610"/>
    <cellStyle name="Comma 20 3 2" xfId="48611"/>
    <cellStyle name="Comma 20 4" xfId="48612"/>
    <cellStyle name="Comma 20 4 2" xfId="48613"/>
    <cellStyle name="Comma 20 5" xfId="48614"/>
    <cellStyle name="Comma 20 6" xfId="48615"/>
    <cellStyle name="Comma 20 7" xfId="48616"/>
    <cellStyle name="Comma 21" xfId="5176"/>
    <cellStyle name="Comma 21 2" xfId="5177"/>
    <cellStyle name="Comma 21 2 2" xfId="48617"/>
    <cellStyle name="Comma 21 2 3" xfId="48618"/>
    <cellStyle name="Comma 21 3" xfId="48619"/>
    <cellStyle name="Comma 21 3 2" xfId="48620"/>
    <cellStyle name="Comma 21 4" xfId="48621"/>
    <cellStyle name="Comma 21 5" xfId="48622"/>
    <cellStyle name="Comma 22" xfId="5178"/>
    <cellStyle name="Comma 22 2" xfId="48623"/>
    <cellStyle name="Comma 22 2 2" xfId="48624"/>
    <cellStyle name="Comma 22 3" xfId="48625"/>
    <cellStyle name="Comma 22 4" xfId="48626"/>
    <cellStyle name="Comma 23" xfId="5179"/>
    <cellStyle name="Comma 23 2" xfId="48627"/>
    <cellStyle name="Comma 23 3" xfId="48628"/>
    <cellStyle name="Comma 24" xfId="5180"/>
    <cellStyle name="Comma 24 10" xfId="48629"/>
    <cellStyle name="Comma 24 10 2" xfId="48630"/>
    <cellStyle name="Comma 24 11" xfId="48631"/>
    <cellStyle name="Comma 24 12" xfId="48632"/>
    <cellStyle name="Comma 24 13" xfId="48633"/>
    <cellStyle name="Comma 24 2" xfId="48634"/>
    <cellStyle name="Comma 24 2 10" xfId="48635"/>
    <cellStyle name="Comma 24 2 2" xfId="48636"/>
    <cellStyle name="Comma 24 2 2 2" xfId="48637"/>
    <cellStyle name="Comma 24 2 2 2 2" xfId="48638"/>
    <cellStyle name="Comma 24 2 2 2 2 2" xfId="48639"/>
    <cellStyle name="Comma 24 2 2 2 2 3" xfId="48640"/>
    <cellStyle name="Comma 24 2 2 2 3" xfId="48641"/>
    <cellStyle name="Comma 24 2 2 2 3 2" xfId="48642"/>
    <cellStyle name="Comma 24 2 2 2 3 3" xfId="48643"/>
    <cellStyle name="Comma 24 2 2 2 4" xfId="48644"/>
    <cellStyle name="Comma 24 2 2 2 4 2" xfId="48645"/>
    <cellStyle name="Comma 24 2 2 2 5" xfId="48646"/>
    <cellStyle name="Comma 24 2 2 2 6" xfId="48647"/>
    <cellStyle name="Comma 24 2 2 3" xfId="48648"/>
    <cellStyle name="Comma 24 2 2 3 2" xfId="48649"/>
    <cellStyle name="Comma 24 2 2 3 2 2" xfId="48650"/>
    <cellStyle name="Comma 24 2 2 3 2 3" xfId="48651"/>
    <cellStyle name="Comma 24 2 2 3 3" xfId="48652"/>
    <cellStyle name="Comma 24 2 2 3 3 2" xfId="48653"/>
    <cellStyle name="Comma 24 2 2 3 3 3" xfId="48654"/>
    <cellStyle name="Comma 24 2 2 3 4" xfId="48655"/>
    <cellStyle name="Comma 24 2 2 3 4 2" xfId="48656"/>
    <cellStyle name="Comma 24 2 2 3 5" xfId="48657"/>
    <cellStyle name="Comma 24 2 2 3 6" xfId="48658"/>
    <cellStyle name="Comma 24 2 2 4" xfId="48659"/>
    <cellStyle name="Comma 24 2 2 4 2" xfId="48660"/>
    <cellStyle name="Comma 24 2 2 4 2 2" xfId="48661"/>
    <cellStyle name="Comma 24 2 2 4 2 3" xfId="48662"/>
    <cellStyle name="Comma 24 2 2 4 3" xfId="48663"/>
    <cellStyle name="Comma 24 2 2 4 3 2" xfId="48664"/>
    <cellStyle name="Comma 24 2 2 4 4" xfId="48665"/>
    <cellStyle name="Comma 24 2 2 4 5" xfId="48666"/>
    <cellStyle name="Comma 24 2 2 5" xfId="48667"/>
    <cellStyle name="Comma 24 2 2 5 2" xfId="48668"/>
    <cellStyle name="Comma 24 2 2 5 3" xfId="48669"/>
    <cellStyle name="Comma 24 2 2 6" xfId="48670"/>
    <cellStyle name="Comma 24 2 2 6 2" xfId="48671"/>
    <cellStyle name="Comma 24 2 2 6 3" xfId="48672"/>
    <cellStyle name="Comma 24 2 2 7" xfId="48673"/>
    <cellStyle name="Comma 24 2 2 7 2" xfId="48674"/>
    <cellStyle name="Comma 24 2 2 8" xfId="48675"/>
    <cellStyle name="Comma 24 2 2 9" xfId="48676"/>
    <cellStyle name="Comma 24 2 3" xfId="48677"/>
    <cellStyle name="Comma 24 2 3 2" xfId="48678"/>
    <cellStyle name="Comma 24 2 3 2 2" xfId="48679"/>
    <cellStyle name="Comma 24 2 3 2 3" xfId="48680"/>
    <cellStyle name="Comma 24 2 3 3" xfId="48681"/>
    <cellStyle name="Comma 24 2 3 3 2" xfId="48682"/>
    <cellStyle name="Comma 24 2 3 3 3" xfId="48683"/>
    <cellStyle name="Comma 24 2 3 4" xfId="48684"/>
    <cellStyle name="Comma 24 2 3 4 2" xfId="48685"/>
    <cellStyle name="Comma 24 2 3 5" xfId="48686"/>
    <cellStyle name="Comma 24 2 3 6" xfId="48687"/>
    <cellStyle name="Comma 24 2 4" xfId="48688"/>
    <cellStyle name="Comma 24 2 4 2" xfId="48689"/>
    <cellStyle name="Comma 24 2 4 2 2" xfId="48690"/>
    <cellStyle name="Comma 24 2 4 2 3" xfId="48691"/>
    <cellStyle name="Comma 24 2 4 3" xfId="48692"/>
    <cellStyle name="Comma 24 2 4 3 2" xfId="48693"/>
    <cellStyle name="Comma 24 2 4 3 3" xfId="48694"/>
    <cellStyle name="Comma 24 2 4 4" xfId="48695"/>
    <cellStyle name="Comma 24 2 4 4 2" xfId="48696"/>
    <cellStyle name="Comma 24 2 4 5" xfId="48697"/>
    <cellStyle name="Comma 24 2 4 6" xfId="48698"/>
    <cellStyle name="Comma 24 2 5" xfId="48699"/>
    <cellStyle name="Comma 24 2 5 2" xfId="48700"/>
    <cellStyle name="Comma 24 2 5 2 2" xfId="48701"/>
    <cellStyle name="Comma 24 2 5 2 3" xfId="48702"/>
    <cellStyle name="Comma 24 2 5 3" xfId="48703"/>
    <cellStyle name="Comma 24 2 5 3 2" xfId="48704"/>
    <cellStyle name="Comma 24 2 5 4" xfId="48705"/>
    <cellStyle name="Comma 24 2 5 5" xfId="48706"/>
    <cellStyle name="Comma 24 2 6" xfId="48707"/>
    <cellStyle name="Comma 24 2 6 2" xfId="48708"/>
    <cellStyle name="Comma 24 2 6 3" xfId="48709"/>
    <cellStyle name="Comma 24 2 7" xfId="48710"/>
    <cellStyle name="Comma 24 2 7 2" xfId="48711"/>
    <cellStyle name="Comma 24 2 7 3" xfId="48712"/>
    <cellStyle name="Comma 24 2 8" xfId="48713"/>
    <cellStyle name="Comma 24 2 8 2" xfId="48714"/>
    <cellStyle name="Comma 24 2 9" xfId="48715"/>
    <cellStyle name="Comma 24 3" xfId="48716"/>
    <cellStyle name="Comma 24 3 2" xfId="48717"/>
    <cellStyle name="Comma 24 3 2 2" xfId="48718"/>
    <cellStyle name="Comma 24 3 2 2 2" xfId="48719"/>
    <cellStyle name="Comma 24 3 2 2 3" xfId="48720"/>
    <cellStyle name="Comma 24 3 2 3" xfId="48721"/>
    <cellStyle name="Comma 24 3 2 3 2" xfId="48722"/>
    <cellStyle name="Comma 24 3 2 3 3" xfId="48723"/>
    <cellStyle name="Comma 24 3 2 4" xfId="48724"/>
    <cellStyle name="Comma 24 3 2 4 2" xfId="48725"/>
    <cellStyle name="Comma 24 3 2 5" xfId="48726"/>
    <cellStyle name="Comma 24 3 2 6" xfId="48727"/>
    <cellStyle name="Comma 24 3 3" xfId="48728"/>
    <cellStyle name="Comma 24 3 3 2" xfId="48729"/>
    <cellStyle name="Comma 24 3 3 2 2" xfId="48730"/>
    <cellStyle name="Comma 24 3 3 2 3" xfId="48731"/>
    <cellStyle name="Comma 24 3 3 3" xfId="48732"/>
    <cellStyle name="Comma 24 3 3 3 2" xfId="48733"/>
    <cellStyle name="Comma 24 3 3 3 3" xfId="48734"/>
    <cellStyle name="Comma 24 3 3 4" xfId="48735"/>
    <cellStyle name="Comma 24 3 3 4 2" xfId="48736"/>
    <cellStyle name="Comma 24 3 3 5" xfId="48737"/>
    <cellStyle name="Comma 24 3 3 6" xfId="48738"/>
    <cellStyle name="Comma 24 3 4" xfId="48739"/>
    <cellStyle name="Comma 24 3 4 2" xfId="48740"/>
    <cellStyle name="Comma 24 3 4 2 2" xfId="48741"/>
    <cellStyle name="Comma 24 3 4 2 3" xfId="48742"/>
    <cellStyle name="Comma 24 3 4 3" xfId="48743"/>
    <cellStyle name="Comma 24 3 4 3 2" xfId="48744"/>
    <cellStyle name="Comma 24 3 4 4" xfId="48745"/>
    <cellStyle name="Comma 24 3 4 5" xfId="48746"/>
    <cellStyle name="Comma 24 3 5" xfId="48747"/>
    <cellStyle name="Comma 24 3 5 2" xfId="48748"/>
    <cellStyle name="Comma 24 3 5 3" xfId="48749"/>
    <cellStyle name="Comma 24 3 6" xfId="48750"/>
    <cellStyle name="Comma 24 3 6 2" xfId="48751"/>
    <cellStyle name="Comma 24 3 6 3" xfId="48752"/>
    <cellStyle name="Comma 24 3 7" xfId="48753"/>
    <cellStyle name="Comma 24 3 7 2" xfId="48754"/>
    <cellStyle name="Comma 24 3 8" xfId="48755"/>
    <cellStyle name="Comma 24 3 9" xfId="48756"/>
    <cellStyle name="Comma 24 4" xfId="48757"/>
    <cellStyle name="Comma 24 4 2" xfId="48758"/>
    <cellStyle name="Comma 24 4 2 2" xfId="48759"/>
    <cellStyle name="Comma 24 4 2 2 2" xfId="48760"/>
    <cellStyle name="Comma 24 4 2 2 3" xfId="48761"/>
    <cellStyle name="Comma 24 4 2 3" xfId="48762"/>
    <cellStyle name="Comma 24 4 2 3 2" xfId="48763"/>
    <cellStyle name="Comma 24 4 2 3 3" xfId="48764"/>
    <cellStyle name="Comma 24 4 2 4" xfId="48765"/>
    <cellStyle name="Comma 24 4 2 4 2" xfId="48766"/>
    <cellStyle name="Comma 24 4 2 5" xfId="48767"/>
    <cellStyle name="Comma 24 4 2 6" xfId="48768"/>
    <cellStyle name="Comma 24 4 3" xfId="48769"/>
    <cellStyle name="Comma 24 4 3 2" xfId="48770"/>
    <cellStyle name="Comma 24 4 3 2 2" xfId="48771"/>
    <cellStyle name="Comma 24 4 3 2 3" xfId="48772"/>
    <cellStyle name="Comma 24 4 3 3" xfId="48773"/>
    <cellStyle name="Comma 24 4 3 3 2" xfId="48774"/>
    <cellStyle name="Comma 24 4 3 3 3" xfId="48775"/>
    <cellStyle name="Comma 24 4 3 4" xfId="48776"/>
    <cellStyle name="Comma 24 4 3 4 2" xfId="48777"/>
    <cellStyle name="Comma 24 4 3 5" xfId="48778"/>
    <cellStyle name="Comma 24 4 3 6" xfId="48779"/>
    <cellStyle name="Comma 24 4 4" xfId="48780"/>
    <cellStyle name="Comma 24 4 4 2" xfId="48781"/>
    <cellStyle name="Comma 24 4 4 2 2" xfId="48782"/>
    <cellStyle name="Comma 24 4 4 2 3" xfId="48783"/>
    <cellStyle name="Comma 24 4 4 3" xfId="48784"/>
    <cellStyle name="Comma 24 4 4 3 2" xfId="48785"/>
    <cellStyle name="Comma 24 4 4 4" xfId="48786"/>
    <cellStyle name="Comma 24 4 4 5" xfId="48787"/>
    <cellStyle name="Comma 24 4 5" xfId="48788"/>
    <cellStyle name="Comma 24 4 5 2" xfId="48789"/>
    <cellStyle name="Comma 24 4 5 3" xfId="48790"/>
    <cellStyle name="Comma 24 4 6" xfId="48791"/>
    <cellStyle name="Comma 24 4 6 2" xfId="48792"/>
    <cellStyle name="Comma 24 4 6 3" xfId="48793"/>
    <cellStyle name="Comma 24 4 7" xfId="48794"/>
    <cellStyle name="Comma 24 4 7 2" xfId="48795"/>
    <cellStyle name="Comma 24 4 8" xfId="48796"/>
    <cellStyle name="Comma 24 4 9" xfId="48797"/>
    <cellStyle name="Comma 24 5" xfId="48798"/>
    <cellStyle name="Comma 24 5 2" xfId="48799"/>
    <cellStyle name="Comma 24 5 2 2" xfId="48800"/>
    <cellStyle name="Comma 24 5 2 3" xfId="48801"/>
    <cellStyle name="Comma 24 5 3" xfId="48802"/>
    <cellStyle name="Comma 24 5 3 2" xfId="48803"/>
    <cellStyle name="Comma 24 5 3 3" xfId="48804"/>
    <cellStyle name="Comma 24 5 4" xfId="48805"/>
    <cellStyle name="Comma 24 5 4 2" xfId="48806"/>
    <cellStyle name="Comma 24 5 5" xfId="48807"/>
    <cellStyle name="Comma 24 5 6" xfId="48808"/>
    <cellStyle name="Comma 24 6" xfId="48809"/>
    <cellStyle name="Comma 24 6 2" xfId="48810"/>
    <cellStyle name="Comma 24 6 2 2" xfId="48811"/>
    <cellStyle name="Comma 24 6 2 3" xfId="48812"/>
    <cellStyle name="Comma 24 6 3" xfId="48813"/>
    <cellStyle name="Comma 24 6 3 2" xfId="48814"/>
    <cellStyle name="Comma 24 6 3 3" xfId="48815"/>
    <cellStyle name="Comma 24 6 4" xfId="48816"/>
    <cellStyle name="Comma 24 6 4 2" xfId="48817"/>
    <cellStyle name="Comma 24 6 5" xfId="48818"/>
    <cellStyle name="Comma 24 6 6" xfId="48819"/>
    <cellStyle name="Comma 24 7" xfId="48820"/>
    <cellStyle name="Comma 24 7 2" xfId="48821"/>
    <cellStyle name="Comma 24 7 2 2" xfId="48822"/>
    <cellStyle name="Comma 24 7 2 3" xfId="48823"/>
    <cellStyle name="Comma 24 7 3" xfId="48824"/>
    <cellStyle name="Comma 24 7 3 2" xfId="48825"/>
    <cellStyle name="Comma 24 7 4" xfId="48826"/>
    <cellStyle name="Comma 24 7 5" xfId="48827"/>
    <cellStyle name="Comma 24 8" xfId="48828"/>
    <cellStyle name="Comma 24 8 2" xfId="48829"/>
    <cellStyle name="Comma 24 8 3" xfId="48830"/>
    <cellStyle name="Comma 24 9" xfId="48831"/>
    <cellStyle name="Comma 24 9 2" xfId="48832"/>
    <cellStyle name="Comma 24 9 3" xfId="48833"/>
    <cellStyle name="Comma 25" xfId="5181"/>
    <cellStyle name="Comma 25 2" xfId="48834"/>
    <cellStyle name="Comma 25 3" xfId="48835"/>
    <cellStyle name="Comma 26" xfId="5182"/>
    <cellStyle name="Comma 26 10" xfId="48836"/>
    <cellStyle name="Comma 26 10 2" xfId="48837"/>
    <cellStyle name="Comma 26 11" xfId="48838"/>
    <cellStyle name="Comma 26 12" xfId="48839"/>
    <cellStyle name="Comma 26 13" xfId="48840"/>
    <cellStyle name="Comma 26 2" xfId="48841"/>
    <cellStyle name="Comma 26 2 10" xfId="48842"/>
    <cellStyle name="Comma 26 2 2" xfId="48843"/>
    <cellStyle name="Comma 26 2 2 2" xfId="48844"/>
    <cellStyle name="Comma 26 2 2 2 2" xfId="48845"/>
    <cellStyle name="Comma 26 2 2 2 2 2" xfId="48846"/>
    <cellStyle name="Comma 26 2 2 2 2 3" xfId="48847"/>
    <cellStyle name="Comma 26 2 2 2 3" xfId="48848"/>
    <cellStyle name="Comma 26 2 2 2 3 2" xfId="48849"/>
    <cellStyle name="Comma 26 2 2 2 3 3" xfId="48850"/>
    <cellStyle name="Comma 26 2 2 2 4" xfId="48851"/>
    <cellStyle name="Comma 26 2 2 2 4 2" xfId="48852"/>
    <cellStyle name="Comma 26 2 2 2 5" xfId="48853"/>
    <cellStyle name="Comma 26 2 2 2 6" xfId="48854"/>
    <cellStyle name="Comma 26 2 2 3" xfId="48855"/>
    <cellStyle name="Comma 26 2 2 3 2" xfId="48856"/>
    <cellStyle name="Comma 26 2 2 3 2 2" xfId="48857"/>
    <cellStyle name="Comma 26 2 2 3 2 3" xfId="48858"/>
    <cellStyle name="Comma 26 2 2 3 3" xfId="48859"/>
    <cellStyle name="Comma 26 2 2 3 3 2" xfId="48860"/>
    <cellStyle name="Comma 26 2 2 3 3 3" xfId="48861"/>
    <cellStyle name="Comma 26 2 2 3 4" xfId="48862"/>
    <cellStyle name="Comma 26 2 2 3 4 2" xfId="48863"/>
    <cellStyle name="Comma 26 2 2 3 5" xfId="48864"/>
    <cellStyle name="Comma 26 2 2 3 6" xfId="48865"/>
    <cellStyle name="Comma 26 2 2 4" xfId="48866"/>
    <cellStyle name="Comma 26 2 2 4 2" xfId="48867"/>
    <cellStyle name="Comma 26 2 2 4 2 2" xfId="48868"/>
    <cellStyle name="Comma 26 2 2 4 2 3" xfId="48869"/>
    <cellStyle name="Comma 26 2 2 4 3" xfId="48870"/>
    <cellStyle name="Comma 26 2 2 4 3 2" xfId="48871"/>
    <cellStyle name="Comma 26 2 2 4 4" xfId="48872"/>
    <cellStyle name="Comma 26 2 2 4 5" xfId="48873"/>
    <cellStyle name="Comma 26 2 2 5" xfId="48874"/>
    <cellStyle name="Comma 26 2 2 5 2" xfId="48875"/>
    <cellStyle name="Comma 26 2 2 5 3" xfId="48876"/>
    <cellStyle name="Comma 26 2 2 6" xfId="48877"/>
    <cellStyle name="Comma 26 2 2 6 2" xfId="48878"/>
    <cellStyle name="Comma 26 2 2 6 3" xfId="48879"/>
    <cellStyle name="Comma 26 2 2 7" xfId="48880"/>
    <cellStyle name="Comma 26 2 2 7 2" xfId="48881"/>
    <cellStyle name="Comma 26 2 2 8" xfId="48882"/>
    <cellStyle name="Comma 26 2 2 9" xfId="48883"/>
    <cellStyle name="Comma 26 2 3" xfId="48884"/>
    <cellStyle name="Comma 26 2 3 2" xfId="48885"/>
    <cellStyle name="Comma 26 2 3 2 2" xfId="48886"/>
    <cellStyle name="Comma 26 2 3 2 3" xfId="48887"/>
    <cellStyle name="Comma 26 2 3 3" xfId="48888"/>
    <cellStyle name="Comma 26 2 3 3 2" xfId="48889"/>
    <cellStyle name="Comma 26 2 3 3 3" xfId="48890"/>
    <cellStyle name="Comma 26 2 3 4" xfId="48891"/>
    <cellStyle name="Comma 26 2 3 4 2" xfId="48892"/>
    <cellStyle name="Comma 26 2 3 5" xfId="48893"/>
    <cellStyle name="Comma 26 2 3 6" xfId="48894"/>
    <cellStyle name="Comma 26 2 4" xfId="48895"/>
    <cellStyle name="Comma 26 2 4 2" xfId="48896"/>
    <cellStyle name="Comma 26 2 4 2 2" xfId="48897"/>
    <cellStyle name="Comma 26 2 4 2 3" xfId="48898"/>
    <cellStyle name="Comma 26 2 4 3" xfId="48899"/>
    <cellStyle name="Comma 26 2 4 3 2" xfId="48900"/>
    <cellStyle name="Comma 26 2 4 3 3" xfId="48901"/>
    <cellStyle name="Comma 26 2 4 4" xfId="48902"/>
    <cellStyle name="Comma 26 2 4 4 2" xfId="48903"/>
    <cellStyle name="Comma 26 2 4 5" xfId="48904"/>
    <cellStyle name="Comma 26 2 4 6" xfId="48905"/>
    <cellStyle name="Comma 26 2 5" xfId="48906"/>
    <cellStyle name="Comma 26 2 5 2" xfId="48907"/>
    <cellStyle name="Comma 26 2 5 2 2" xfId="48908"/>
    <cellStyle name="Comma 26 2 5 2 3" xfId="48909"/>
    <cellStyle name="Comma 26 2 5 3" xfId="48910"/>
    <cellStyle name="Comma 26 2 5 3 2" xfId="48911"/>
    <cellStyle name="Comma 26 2 5 4" xfId="48912"/>
    <cellStyle name="Comma 26 2 5 5" xfId="48913"/>
    <cellStyle name="Comma 26 2 6" xfId="48914"/>
    <cellStyle name="Comma 26 2 6 2" xfId="48915"/>
    <cellStyle name="Comma 26 2 6 3" xfId="48916"/>
    <cellStyle name="Comma 26 2 7" xfId="48917"/>
    <cellStyle name="Comma 26 2 7 2" xfId="48918"/>
    <cellStyle name="Comma 26 2 7 3" xfId="48919"/>
    <cellStyle name="Comma 26 2 8" xfId="48920"/>
    <cellStyle name="Comma 26 2 8 2" xfId="48921"/>
    <cellStyle name="Comma 26 2 9" xfId="48922"/>
    <cellStyle name="Comma 26 3" xfId="48923"/>
    <cellStyle name="Comma 26 3 2" xfId="48924"/>
    <cellStyle name="Comma 26 3 2 2" xfId="48925"/>
    <cellStyle name="Comma 26 3 2 2 2" xfId="48926"/>
    <cellStyle name="Comma 26 3 2 2 3" xfId="48927"/>
    <cellStyle name="Comma 26 3 2 3" xfId="48928"/>
    <cellStyle name="Comma 26 3 2 3 2" xfId="48929"/>
    <cellStyle name="Comma 26 3 2 3 3" xfId="48930"/>
    <cellStyle name="Comma 26 3 2 4" xfId="48931"/>
    <cellStyle name="Comma 26 3 2 4 2" xfId="48932"/>
    <cellStyle name="Comma 26 3 2 5" xfId="48933"/>
    <cellStyle name="Comma 26 3 2 6" xfId="48934"/>
    <cellStyle name="Comma 26 3 3" xfId="48935"/>
    <cellStyle name="Comma 26 3 3 2" xfId="48936"/>
    <cellStyle name="Comma 26 3 3 2 2" xfId="48937"/>
    <cellStyle name="Comma 26 3 3 2 3" xfId="48938"/>
    <cellStyle name="Comma 26 3 3 3" xfId="48939"/>
    <cellStyle name="Comma 26 3 3 3 2" xfId="48940"/>
    <cellStyle name="Comma 26 3 3 3 3" xfId="48941"/>
    <cellStyle name="Comma 26 3 3 4" xfId="48942"/>
    <cellStyle name="Comma 26 3 3 4 2" xfId="48943"/>
    <cellStyle name="Comma 26 3 3 5" xfId="48944"/>
    <cellStyle name="Comma 26 3 3 6" xfId="48945"/>
    <cellStyle name="Comma 26 3 4" xfId="48946"/>
    <cellStyle name="Comma 26 3 4 2" xfId="48947"/>
    <cellStyle name="Comma 26 3 4 2 2" xfId="48948"/>
    <cellStyle name="Comma 26 3 4 2 3" xfId="48949"/>
    <cellStyle name="Comma 26 3 4 3" xfId="48950"/>
    <cellStyle name="Comma 26 3 4 3 2" xfId="48951"/>
    <cellStyle name="Comma 26 3 4 4" xfId="48952"/>
    <cellStyle name="Comma 26 3 4 5" xfId="48953"/>
    <cellStyle name="Comma 26 3 5" xfId="48954"/>
    <cellStyle name="Comma 26 3 5 2" xfId="48955"/>
    <cellStyle name="Comma 26 3 5 3" xfId="48956"/>
    <cellStyle name="Comma 26 3 6" xfId="48957"/>
    <cellStyle name="Comma 26 3 6 2" xfId="48958"/>
    <cellStyle name="Comma 26 3 6 3" xfId="48959"/>
    <cellStyle name="Comma 26 3 7" xfId="48960"/>
    <cellStyle name="Comma 26 3 7 2" xfId="48961"/>
    <cellStyle name="Comma 26 3 8" xfId="48962"/>
    <cellStyle name="Comma 26 3 9" xfId="48963"/>
    <cellStyle name="Comma 26 4" xfId="48964"/>
    <cellStyle name="Comma 26 4 2" xfId="48965"/>
    <cellStyle name="Comma 26 4 2 2" xfId="48966"/>
    <cellStyle name="Comma 26 4 2 2 2" xfId="48967"/>
    <cellStyle name="Comma 26 4 2 2 3" xfId="48968"/>
    <cellStyle name="Comma 26 4 2 3" xfId="48969"/>
    <cellStyle name="Comma 26 4 2 3 2" xfId="48970"/>
    <cellStyle name="Comma 26 4 2 3 3" xfId="48971"/>
    <cellStyle name="Comma 26 4 2 4" xfId="48972"/>
    <cellStyle name="Comma 26 4 2 4 2" xfId="48973"/>
    <cellStyle name="Comma 26 4 2 5" xfId="48974"/>
    <cellStyle name="Comma 26 4 2 6" xfId="48975"/>
    <cellStyle name="Comma 26 4 3" xfId="48976"/>
    <cellStyle name="Comma 26 4 3 2" xfId="48977"/>
    <cellStyle name="Comma 26 4 3 2 2" xfId="48978"/>
    <cellStyle name="Comma 26 4 3 2 3" xfId="48979"/>
    <cellStyle name="Comma 26 4 3 3" xfId="48980"/>
    <cellStyle name="Comma 26 4 3 3 2" xfId="48981"/>
    <cellStyle name="Comma 26 4 3 3 3" xfId="48982"/>
    <cellStyle name="Comma 26 4 3 4" xfId="48983"/>
    <cellStyle name="Comma 26 4 3 4 2" xfId="48984"/>
    <cellStyle name="Comma 26 4 3 5" xfId="48985"/>
    <cellStyle name="Comma 26 4 3 6" xfId="48986"/>
    <cellStyle name="Comma 26 4 4" xfId="48987"/>
    <cellStyle name="Comma 26 4 4 2" xfId="48988"/>
    <cellStyle name="Comma 26 4 4 2 2" xfId="48989"/>
    <cellStyle name="Comma 26 4 4 2 3" xfId="48990"/>
    <cellStyle name="Comma 26 4 4 3" xfId="48991"/>
    <cellStyle name="Comma 26 4 4 3 2" xfId="48992"/>
    <cellStyle name="Comma 26 4 4 4" xfId="48993"/>
    <cellStyle name="Comma 26 4 4 5" xfId="48994"/>
    <cellStyle name="Comma 26 4 5" xfId="48995"/>
    <cellStyle name="Comma 26 4 5 2" xfId="48996"/>
    <cellStyle name="Comma 26 4 5 3" xfId="48997"/>
    <cellStyle name="Comma 26 4 6" xfId="48998"/>
    <cellStyle name="Comma 26 4 6 2" xfId="48999"/>
    <cellStyle name="Comma 26 4 6 3" xfId="49000"/>
    <cellStyle name="Comma 26 4 7" xfId="49001"/>
    <cellStyle name="Comma 26 4 7 2" xfId="49002"/>
    <cellStyle name="Comma 26 4 8" xfId="49003"/>
    <cellStyle name="Comma 26 4 9" xfId="49004"/>
    <cellStyle name="Comma 26 5" xfId="49005"/>
    <cellStyle name="Comma 26 5 2" xfId="49006"/>
    <cellStyle name="Comma 26 5 2 2" xfId="49007"/>
    <cellStyle name="Comma 26 5 2 3" xfId="49008"/>
    <cellStyle name="Comma 26 5 3" xfId="49009"/>
    <cellStyle name="Comma 26 5 3 2" xfId="49010"/>
    <cellStyle name="Comma 26 5 3 3" xfId="49011"/>
    <cellStyle name="Comma 26 5 4" xfId="49012"/>
    <cellStyle name="Comma 26 5 4 2" xfId="49013"/>
    <cellStyle name="Comma 26 5 5" xfId="49014"/>
    <cellStyle name="Comma 26 5 6" xfId="49015"/>
    <cellStyle name="Comma 26 6" xfId="49016"/>
    <cellStyle name="Comma 26 6 2" xfId="49017"/>
    <cellStyle name="Comma 26 6 2 2" xfId="49018"/>
    <cellStyle name="Comma 26 6 2 3" xfId="49019"/>
    <cellStyle name="Comma 26 6 3" xfId="49020"/>
    <cellStyle name="Comma 26 6 3 2" xfId="49021"/>
    <cellStyle name="Comma 26 6 3 3" xfId="49022"/>
    <cellStyle name="Comma 26 6 4" xfId="49023"/>
    <cellStyle name="Comma 26 6 4 2" xfId="49024"/>
    <cellStyle name="Comma 26 6 5" xfId="49025"/>
    <cellStyle name="Comma 26 6 6" xfId="49026"/>
    <cellStyle name="Comma 26 7" xfId="49027"/>
    <cellStyle name="Comma 26 7 2" xfId="49028"/>
    <cellStyle name="Comma 26 7 2 2" xfId="49029"/>
    <cellStyle name="Comma 26 7 2 3" xfId="49030"/>
    <cellStyle name="Comma 26 7 3" xfId="49031"/>
    <cellStyle name="Comma 26 7 3 2" xfId="49032"/>
    <cellStyle name="Comma 26 7 4" xfId="49033"/>
    <cellStyle name="Comma 26 7 5" xfId="49034"/>
    <cellStyle name="Comma 26 8" xfId="49035"/>
    <cellStyle name="Comma 26 8 2" xfId="49036"/>
    <cellStyle name="Comma 26 8 3" xfId="49037"/>
    <cellStyle name="Comma 26 9" xfId="49038"/>
    <cellStyle name="Comma 26 9 2" xfId="49039"/>
    <cellStyle name="Comma 26 9 3" xfId="49040"/>
    <cellStyle name="Comma 27" xfId="5183"/>
    <cellStyle name="Comma 27 10" xfId="49041"/>
    <cellStyle name="Comma 27 10 2" xfId="49042"/>
    <cellStyle name="Comma 27 11" xfId="49043"/>
    <cellStyle name="Comma 27 12" xfId="49044"/>
    <cellStyle name="Comma 27 13" xfId="49045"/>
    <cellStyle name="Comma 27 2" xfId="49046"/>
    <cellStyle name="Comma 27 2 10" xfId="49047"/>
    <cellStyle name="Comma 27 2 2" xfId="49048"/>
    <cellStyle name="Comma 27 2 2 2" xfId="49049"/>
    <cellStyle name="Comma 27 2 2 2 2" xfId="49050"/>
    <cellStyle name="Comma 27 2 2 2 2 2" xfId="49051"/>
    <cellStyle name="Comma 27 2 2 2 2 3" xfId="49052"/>
    <cellStyle name="Comma 27 2 2 2 3" xfId="49053"/>
    <cellStyle name="Comma 27 2 2 2 3 2" xfId="49054"/>
    <cellStyle name="Comma 27 2 2 2 3 3" xfId="49055"/>
    <cellStyle name="Comma 27 2 2 2 4" xfId="49056"/>
    <cellStyle name="Comma 27 2 2 2 4 2" xfId="49057"/>
    <cellStyle name="Comma 27 2 2 2 5" xfId="49058"/>
    <cellStyle name="Comma 27 2 2 2 6" xfId="49059"/>
    <cellStyle name="Comma 27 2 2 3" xfId="49060"/>
    <cellStyle name="Comma 27 2 2 3 2" xfId="49061"/>
    <cellStyle name="Comma 27 2 2 3 2 2" xfId="49062"/>
    <cellStyle name="Comma 27 2 2 3 2 3" xfId="49063"/>
    <cellStyle name="Comma 27 2 2 3 3" xfId="49064"/>
    <cellStyle name="Comma 27 2 2 3 3 2" xfId="49065"/>
    <cellStyle name="Comma 27 2 2 3 3 3" xfId="49066"/>
    <cellStyle name="Comma 27 2 2 3 4" xfId="49067"/>
    <cellStyle name="Comma 27 2 2 3 4 2" xfId="49068"/>
    <cellStyle name="Comma 27 2 2 3 5" xfId="49069"/>
    <cellStyle name="Comma 27 2 2 3 6" xfId="49070"/>
    <cellStyle name="Comma 27 2 2 4" xfId="49071"/>
    <cellStyle name="Comma 27 2 2 4 2" xfId="49072"/>
    <cellStyle name="Comma 27 2 2 4 2 2" xfId="49073"/>
    <cellStyle name="Comma 27 2 2 4 2 3" xfId="49074"/>
    <cellStyle name="Comma 27 2 2 4 3" xfId="49075"/>
    <cellStyle name="Comma 27 2 2 4 3 2" xfId="49076"/>
    <cellStyle name="Comma 27 2 2 4 4" xfId="49077"/>
    <cellStyle name="Comma 27 2 2 4 5" xfId="49078"/>
    <cellStyle name="Comma 27 2 2 5" xfId="49079"/>
    <cellStyle name="Comma 27 2 2 5 2" xfId="49080"/>
    <cellStyle name="Comma 27 2 2 5 3" xfId="49081"/>
    <cellStyle name="Comma 27 2 2 6" xfId="49082"/>
    <cellStyle name="Comma 27 2 2 6 2" xfId="49083"/>
    <cellStyle name="Comma 27 2 2 6 3" xfId="49084"/>
    <cellStyle name="Comma 27 2 2 7" xfId="49085"/>
    <cellStyle name="Comma 27 2 2 7 2" xfId="49086"/>
    <cellStyle name="Comma 27 2 2 8" xfId="49087"/>
    <cellStyle name="Comma 27 2 2 9" xfId="49088"/>
    <cellStyle name="Comma 27 2 3" xfId="49089"/>
    <cellStyle name="Comma 27 2 3 2" xfId="49090"/>
    <cellStyle name="Comma 27 2 3 2 2" xfId="49091"/>
    <cellStyle name="Comma 27 2 3 2 3" xfId="49092"/>
    <cellStyle name="Comma 27 2 3 3" xfId="49093"/>
    <cellStyle name="Comma 27 2 3 3 2" xfId="49094"/>
    <cellStyle name="Comma 27 2 3 3 3" xfId="49095"/>
    <cellStyle name="Comma 27 2 3 4" xfId="49096"/>
    <cellStyle name="Comma 27 2 3 4 2" xfId="49097"/>
    <cellStyle name="Comma 27 2 3 5" xfId="49098"/>
    <cellStyle name="Comma 27 2 3 6" xfId="49099"/>
    <cellStyle name="Comma 27 2 4" xfId="49100"/>
    <cellStyle name="Comma 27 2 4 2" xfId="49101"/>
    <cellStyle name="Comma 27 2 4 2 2" xfId="49102"/>
    <cellStyle name="Comma 27 2 4 2 3" xfId="49103"/>
    <cellStyle name="Comma 27 2 4 3" xfId="49104"/>
    <cellStyle name="Comma 27 2 4 3 2" xfId="49105"/>
    <cellStyle name="Comma 27 2 4 3 3" xfId="49106"/>
    <cellStyle name="Comma 27 2 4 4" xfId="49107"/>
    <cellStyle name="Comma 27 2 4 4 2" xfId="49108"/>
    <cellStyle name="Comma 27 2 4 5" xfId="49109"/>
    <cellStyle name="Comma 27 2 4 6" xfId="49110"/>
    <cellStyle name="Comma 27 2 5" xfId="49111"/>
    <cellStyle name="Comma 27 2 5 2" xfId="49112"/>
    <cellStyle name="Comma 27 2 5 2 2" xfId="49113"/>
    <cellStyle name="Comma 27 2 5 2 3" xfId="49114"/>
    <cellStyle name="Comma 27 2 5 3" xfId="49115"/>
    <cellStyle name="Comma 27 2 5 3 2" xfId="49116"/>
    <cellStyle name="Comma 27 2 5 4" xfId="49117"/>
    <cellStyle name="Comma 27 2 5 5" xfId="49118"/>
    <cellStyle name="Comma 27 2 6" xfId="49119"/>
    <cellStyle name="Comma 27 2 6 2" xfId="49120"/>
    <cellStyle name="Comma 27 2 6 3" xfId="49121"/>
    <cellStyle name="Comma 27 2 7" xfId="49122"/>
    <cellStyle name="Comma 27 2 7 2" xfId="49123"/>
    <cellStyle name="Comma 27 2 7 3" xfId="49124"/>
    <cellStyle name="Comma 27 2 8" xfId="49125"/>
    <cellStyle name="Comma 27 2 8 2" xfId="49126"/>
    <cellStyle name="Comma 27 2 9" xfId="49127"/>
    <cellStyle name="Comma 27 3" xfId="49128"/>
    <cellStyle name="Comma 27 3 2" xfId="49129"/>
    <cellStyle name="Comma 27 3 2 2" xfId="49130"/>
    <cellStyle name="Comma 27 3 2 2 2" xfId="49131"/>
    <cellStyle name="Comma 27 3 2 2 3" xfId="49132"/>
    <cellStyle name="Comma 27 3 2 3" xfId="49133"/>
    <cellStyle name="Comma 27 3 2 3 2" xfId="49134"/>
    <cellStyle name="Comma 27 3 2 3 3" xfId="49135"/>
    <cellStyle name="Comma 27 3 2 4" xfId="49136"/>
    <cellStyle name="Comma 27 3 2 4 2" xfId="49137"/>
    <cellStyle name="Comma 27 3 2 5" xfId="49138"/>
    <cellStyle name="Comma 27 3 2 6" xfId="49139"/>
    <cellStyle name="Comma 27 3 3" xfId="49140"/>
    <cellStyle name="Comma 27 3 3 2" xfId="49141"/>
    <cellStyle name="Comma 27 3 3 2 2" xfId="49142"/>
    <cellStyle name="Comma 27 3 3 2 3" xfId="49143"/>
    <cellStyle name="Comma 27 3 3 3" xfId="49144"/>
    <cellStyle name="Comma 27 3 3 3 2" xfId="49145"/>
    <cellStyle name="Comma 27 3 3 3 3" xfId="49146"/>
    <cellStyle name="Comma 27 3 3 4" xfId="49147"/>
    <cellStyle name="Comma 27 3 3 4 2" xfId="49148"/>
    <cellStyle name="Comma 27 3 3 5" xfId="49149"/>
    <cellStyle name="Comma 27 3 3 6" xfId="49150"/>
    <cellStyle name="Comma 27 3 4" xfId="49151"/>
    <cellStyle name="Comma 27 3 4 2" xfId="49152"/>
    <cellStyle name="Comma 27 3 4 2 2" xfId="49153"/>
    <cellStyle name="Comma 27 3 4 2 3" xfId="49154"/>
    <cellStyle name="Comma 27 3 4 3" xfId="49155"/>
    <cellStyle name="Comma 27 3 4 3 2" xfId="49156"/>
    <cellStyle name="Comma 27 3 4 4" xfId="49157"/>
    <cellStyle name="Comma 27 3 4 5" xfId="49158"/>
    <cellStyle name="Comma 27 3 5" xfId="49159"/>
    <cellStyle name="Comma 27 3 5 2" xfId="49160"/>
    <cellStyle name="Comma 27 3 5 3" xfId="49161"/>
    <cellStyle name="Comma 27 3 6" xfId="49162"/>
    <cellStyle name="Comma 27 3 6 2" xfId="49163"/>
    <cellStyle name="Comma 27 3 6 3" xfId="49164"/>
    <cellStyle name="Comma 27 3 7" xfId="49165"/>
    <cellStyle name="Comma 27 3 7 2" xfId="49166"/>
    <cellStyle name="Comma 27 3 8" xfId="49167"/>
    <cellStyle name="Comma 27 3 9" xfId="49168"/>
    <cellStyle name="Comma 27 4" xfId="49169"/>
    <cellStyle name="Comma 27 4 2" xfId="49170"/>
    <cellStyle name="Comma 27 4 2 2" xfId="49171"/>
    <cellStyle name="Comma 27 4 2 2 2" xfId="49172"/>
    <cellStyle name="Comma 27 4 2 2 3" xfId="49173"/>
    <cellStyle name="Comma 27 4 2 3" xfId="49174"/>
    <cellStyle name="Comma 27 4 2 3 2" xfId="49175"/>
    <cellStyle name="Comma 27 4 2 3 3" xfId="49176"/>
    <cellStyle name="Comma 27 4 2 4" xfId="49177"/>
    <cellStyle name="Comma 27 4 2 4 2" xfId="49178"/>
    <cellStyle name="Comma 27 4 2 5" xfId="49179"/>
    <cellStyle name="Comma 27 4 2 6" xfId="49180"/>
    <cellStyle name="Comma 27 4 3" xfId="49181"/>
    <cellStyle name="Comma 27 4 3 2" xfId="49182"/>
    <cellStyle name="Comma 27 4 3 2 2" xfId="49183"/>
    <cellStyle name="Comma 27 4 3 2 3" xfId="49184"/>
    <cellStyle name="Comma 27 4 3 3" xfId="49185"/>
    <cellStyle name="Comma 27 4 3 3 2" xfId="49186"/>
    <cellStyle name="Comma 27 4 3 3 3" xfId="49187"/>
    <cellStyle name="Comma 27 4 3 4" xfId="49188"/>
    <cellStyle name="Comma 27 4 3 4 2" xfId="49189"/>
    <cellStyle name="Comma 27 4 3 5" xfId="49190"/>
    <cellStyle name="Comma 27 4 3 6" xfId="49191"/>
    <cellStyle name="Comma 27 4 4" xfId="49192"/>
    <cellStyle name="Comma 27 4 4 2" xfId="49193"/>
    <cellStyle name="Comma 27 4 4 2 2" xfId="49194"/>
    <cellStyle name="Comma 27 4 4 2 3" xfId="49195"/>
    <cellStyle name="Comma 27 4 4 3" xfId="49196"/>
    <cellStyle name="Comma 27 4 4 3 2" xfId="49197"/>
    <cellStyle name="Comma 27 4 4 4" xfId="49198"/>
    <cellStyle name="Comma 27 4 4 5" xfId="49199"/>
    <cellStyle name="Comma 27 4 5" xfId="49200"/>
    <cellStyle name="Comma 27 4 5 2" xfId="49201"/>
    <cellStyle name="Comma 27 4 5 3" xfId="49202"/>
    <cellStyle name="Comma 27 4 6" xfId="49203"/>
    <cellStyle name="Comma 27 4 6 2" xfId="49204"/>
    <cellStyle name="Comma 27 4 6 3" xfId="49205"/>
    <cellStyle name="Comma 27 4 7" xfId="49206"/>
    <cellStyle name="Comma 27 4 7 2" xfId="49207"/>
    <cellStyle name="Comma 27 4 8" xfId="49208"/>
    <cellStyle name="Comma 27 4 9" xfId="49209"/>
    <cellStyle name="Comma 27 5" xfId="49210"/>
    <cellStyle name="Comma 27 5 2" xfId="49211"/>
    <cellStyle name="Comma 27 5 2 2" xfId="49212"/>
    <cellStyle name="Comma 27 5 2 3" xfId="49213"/>
    <cellStyle name="Comma 27 5 3" xfId="49214"/>
    <cellStyle name="Comma 27 5 3 2" xfId="49215"/>
    <cellStyle name="Comma 27 5 3 3" xfId="49216"/>
    <cellStyle name="Comma 27 5 4" xfId="49217"/>
    <cellStyle name="Comma 27 5 4 2" xfId="49218"/>
    <cellStyle name="Comma 27 5 5" xfId="49219"/>
    <cellStyle name="Comma 27 5 6" xfId="49220"/>
    <cellStyle name="Comma 27 6" xfId="49221"/>
    <cellStyle name="Comma 27 6 2" xfId="49222"/>
    <cellStyle name="Comma 27 6 2 2" xfId="49223"/>
    <cellStyle name="Comma 27 6 2 3" xfId="49224"/>
    <cellStyle name="Comma 27 6 3" xfId="49225"/>
    <cellStyle name="Comma 27 6 3 2" xfId="49226"/>
    <cellStyle name="Comma 27 6 3 3" xfId="49227"/>
    <cellStyle name="Comma 27 6 4" xfId="49228"/>
    <cellStyle name="Comma 27 6 4 2" xfId="49229"/>
    <cellStyle name="Comma 27 6 5" xfId="49230"/>
    <cellStyle name="Comma 27 6 6" xfId="49231"/>
    <cellStyle name="Comma 27 7" xfId="49232"/>
    <cellStyle name="Comma 27 7 2" xfId="49233"/>
    <cellStyle name="Comma 27 7 2 2" xfId="49234"/>
    <cellStyle name="Comma 27 7 2 3" xfId="49235"/>
    <cellStyle name="Comma 27 7 3" xfId="49236"/>
    <cellStyle name="Comma 27 7 3 2" xfId="49237"/>
    <cellStyle name="Comma 27 7 4" xfId="49238"/>
    <cellStyle name="Comma 27 7 5" xfId="49239"/>
    <cellStyle name="Comma 27 8" xfId="49240"/>
    <cellStyle name="Comma 27 8 2" xfId="49241"/>
    <cellStyle name="Comma 27 8 3" xfId="49242"/>
    <cellStyle name="Comma 27 9" xfId="49243"/>
    <cellStyle name="Comma 27 9 2" xfId="49244"/>
    <cellStyle name="Comma 27 9 3" xfId="49245"/>
    <cellStyle name="Comma 28" xfId="5184"/>
    <cellStyle name="Comma 28 2" xfId="49246"/>
    <cellStyle name="Comma 28 3" xfId="49247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8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49"/>
    <cellStyle name="Comma 6 10 2 3" xfId="49250"/>
    <cellStyle name="Comma 6 10 3" xfId="49251"/>
    <cellStyle name="Comma 6 10 3 2" xfId="49252"/>
    <cellStyle name="Comma 6 10 4" xfId="49253"/>
    <cellStyle name="Comma 6 10 5" xfId="49254"/>
    <cellStyle name="Comma 6 11" xfId="5544"/>
    <cellStyle name="Comma 6 11 2" xfId="49255"/>
    <cellStyle name="Comma 6 11 3" xfId="49256"/>
    <cellStyle name="Comma 6 12" xfId="5545"/>
    <cellStyle name="Comma 6 12 2" xfId="49257"/>
    <cellStyle name="Comma 6 12 3" xfId="49258"/>
    <cellStyle name="Comma 6 13" xfId="5546"/>
    <cellStyle name="Comma 6 13 2" xfId="49259"/>
    <cellStyle name="Comma 6 14" xfId="49260"/>
    <cellStyle name="Comma 6 15" xfId="49261"/>
    <cellStyle name="Comma 6 16" xfId="49262"/>
    <cellStyle name="Comma 6 2" xfId="5547"/>
    <cellStyle name="Comma 6 2 10" xfId="49263"/>
    <cellStyle name="Comma 6 2 10 2" xfId="49264"/>
    <cellStyle name="Comma 6 2 10 3" xfId="49265"/>
    <cellStyle name="Comma 6 2 11" xfId="49266"/>
    <cellStyle name="Comma 6 2 11 2" xfId="49267"/>
    <cellStyle name="Comma 6 2 11 3" xfId="49268"/>
    <cellStyle name="Comma 6 2 12" xfId="49269"/>
    <cellStyle name="Comma 6 2 12 2" xfId="49270"/>
    <cellStyle name="Comma 6 2 13" xfId="49271"/>
    <cellStyle name="Comma 6 2 14" xfId="49272"/>
    <cellStyle name="Comma 6 2 15" xfId="49273"/>
    <cellStyle name="Comma 6 2 2" xfId="5548"/>
    <cellStyle name="Comma 6 2 2 10" xfId="49274"/>
    <cellStyle name="Comma 6 2 2 10 2" xfId="49275"/>
    <cellStyle name="Comma 6 2 2 10 3" xfId="49276"/>
    <cellStyle name="Comma 6 2 2 11" xfId="49277"/>
    <cellStyle name="Comma 6 2 2 11 2" xfId="49278"/>
    <cellStyle name="Comma 6 2 2 12" xfId="49279"/>
    <cellStyle name="Comma 6 2 2 13" xfId="49280"/>
    <cellStyle name="Comma 6 2 2 14" xfId="49281"/>
    <cellStyle name="Comma 6 2 2 2" xfId="5549"/>
    <cellStyle name="Comma 6 2 2 2 10" xfId="49282"/>
    <cellStyle name="Comma 6 2 2 2 10 2" xfId="49283"/>
    <cellStyle name="Comma 6 2 2 2 11" xfId="49284"/>
    <cellStyle name="Comma 6 2 2 2 12" xfId="49285"/>
    <cellStyle name="Comma 6 2 2 2 13" xfId="49286"/>
    <cellStyle name="Comma 6 2 2 2 2" xfId="49287"/>
    <cellStyle name="Comma 6 2 2 2 2 10" xfId="49288"/>
    <cellStyle name="Comma 6 2 2 2 2 2" xfId="49289"/>
    <cellStyle name="Comma 6 2 2 2 2 2 2" xfId="49290"/>
    <cellStyle name="Comma 6 2 2 2 2 2 2 2" xfId="49291"/>
    <cellStyle name="Comma 6 2 2 2 2 2 2 2 2" xfId="49292"/>
    <cellStyle name="Comma 6 2 2 2 2 2 2 2 3" xfId="49293"/>
    <cellStyle name="Comma 6 2 2 2 2 2 2 3" xfId="49294"/>
    <cellStyle name="Comma 6 2 2 2 2 2 2 3 2" xfId="49295"/>
    <cellStyle name="Comma 6 2 2 2 2 2 2 3 3" xfId="49296"/>
    <cellStyle name="Comma 6 2 2 2 2 2 2 4" xfId="49297"/>
    <cellStyle name="Comma 6 2 2 2 2 2 2 4 2" xfId="49298"/>
    <cellStyle name="Comma 6 2 2 2 2 2 2 5" xfId="49299"/>
    <cellStyle name="Comma 6 2 2 2 2 2 2 6" xfId="49300"/>
    <cellStyle name="Comma 6 2 2 2 2 2 3" xfId="49301"/>
    <cellStyle name="Comma 6 2 2 2 2 2 3 2" xfId="49302"/>
    <cellStyle name="Comma 6 2 2 2 2 2 3 2 2" xfId="49303"/>
    <cellStyle name="Comma 6 2 2 2 2 2 3 2 3" xfId="49304"/>
    <cellStyle name="Comma 6 2 2 2 2 2 3 3" xfId="49305"/>
    <cellStyle name="Comma 6 2 2 2 2 2 3 3 2" xfId="49306"/>
    <cellStyle name="Comma 6 2 2 2 2 2 3 3 3" xfId="49307"/>
    <cellStyle name="Comma 6 2 2 2 2 2 3 4" xfId="49308"/>
    <cellStyle name="Comma 6 2 2 2 2 2 3 4 2" xfId="49309"/>
    <cellStyle name="Comma 6 2 2 2 2 2 3 5" xfId="49310"/>
    <cellStyle name="Comma 6 2 2 2 2 2 3 6" xfId="49311"/>
    <cellStyle name="Comma 6 2 2 2 2 2 4" xfId="49312"/>
    <cellStyle name="Comma 6 2 2 2 2 2 4 2" xfId="49313"/>
    <cellStyle name="Comma 6 2 2 2 2 2 4 2 2" xfId="49314"/>
    <cellStyle name="Comma 6 2 2 2 2 2 4 2 3" xfId="49315"/>
    <cellStyle name="Comma 6 2 2 2 2 2 4 3" xfId="49316"/>
    <cellStyle name="Comma 6 2 2 2 2 2 4 3 2" xfId="49317"/>
    <cellStyle name="Comma 6 2 2 2 2 2 4 4" xfId="49318"/>
    <cellStyle name="Comma 6 2 2 2 2 2 4 5" xfId="49319"/>
    <cellStyle name="Comma 6 2 2 2 2 2 5" xfId="49320"/>
    <cellStyle name="Comma 6 2 2 2 2 2 5 2" xfId="49321"/>
    <cellStyle name="Comma 6 2 2 2 2 2 5 3" xfId="49322"/>
    <cellStyle name="Comma 6 2 2 2 2 2 6" xfId="49323"/>
    <cellStyle name="Comma 6 2 2 2 2 2 6 2" xfId="49324"/>
    <cellStyle name="Comma 6 2 2 2 2 2 6 3" xfId="49325"/>
    <cellStyle name="Comma 6 2 2 2 2 2 7" xfId="49326"/>
    <cellStyle name="Comma 6 2 2 2 2 2 7 2" xfId="49327"/>
    <cellStyle name="Comma 6 2 2 2 2 2 8" xfId="49328"/>
    <cellStyle name="Comma 6 2 2 2 2 2 9" xfId="49329"/>
    <cellStyle name="Comma 6 2 2 2 2 3" xfId="49330"/>
    <cellStyle name="Comma 6 2 2 2 2 3 2" xfId="49331"/>
    <cellStyle name="Comma 6 2 2 2 2 3 2 2" xfId="49332"/>
    <cellStyle name="Comma 6 2 2 2 2 3 2 3" xfId="49333"/>
    <cellStyle name="Comma 6 2 2 2 2 3 3" xfId="49334"/>
    <cellStyle name="Comma 6 2 2 2 2 3 3 2" xfId="49335"/>
    <cellStyle name="Comma 6 2 2 2 2 3 3 3" xfId="49336"/>
    <cellStyle name="Comma 6 2 2 2 2 3 4" xfId="49337"/>
    <cellStyle name="Comma 6 2 2 2 2 3 4 2" xfId="49338"/>
    <cellStyle name="Comma 6 2 2 2 2 3 5" xfId="49339"/>
    <cellStyle name="Comma 6 2 2 2 2 3 6" xfId="49340"/>
    <cellStyle name="Comma 6 2 2 2 2 4" xfId="49341"/>
    <cellStyle name="Comma 6 2 2 2 2 4 2" xfId="49342"/>
    <cellStyle name="Comma 6 2 2 2 2 4 2 2" xfId="49343"/>
    <cellStyle name="Comma 6 2 2 2 2 4 2 3" xfId="49344"/>
    <cellStyle name="Comma 6 2 2 2 2 4 3" xfId="49345"/>
    <cellStyle name="Comma 6 2 2 2 2 4 3 2" xfId="49346"/>
    <cellStyle name="Comma 6 2 2 2 2 4 3 3" xfId="49347"/>
    <cellStyle name="Comma 6 2 2 2 2 4 4" xfId="49348"/>
    <cellStyle name="Comma 6 2 2 2 2 4 4 2" xfId="49349"/>
    <cellStyle name="Comma 6 2 2 2 2 4 5" xfId="49350"/>
    <cellStyle name="Comma 6 2 2 2 2 4 6" xfId="49351"/>
    <cellStyle name="Comma 6 2 2 2 2 5" xfId="49352"/>
    <cellStyle name="Comma 6 2 2 2 2 5 2" xfId="49353"/>
    <cellStyle name="Comma 6 2 2 2 2 5 2 2" xfId="49354"/>
    <cellStyle name="Comma 6 2 2 2 2 5 2 3" xfId="49355"/>
    <cellStyle name="Comma 6 2 2 2 2 5 3" xfId="49356"/>
    <cellStyle name="Comma 6 2 2 2 2 5 3 2" xfId="49357"/>
    <cellStyle name="Comma 6 2 2 2 2 5 4" xfId="49358"/>
    <cellStyle name="Comma 6 2 2 2 2 5 5" xfId="49359"/>
    <cellStyle name="Comma 6 2 2 2 2 6" xfId="49360"/>
    <cellStyle name="Comma 6 2 2 2 2 6 2" xfId="49361"/>
    <cellStyle name="Comma 6 2 2 2 2 6 3" xfId="49362"/>
    <cellStyle name="Comma 6 2 2 2 2 7" xfId="49363"/>
    <cellStyle name="Comma 6 2 2 2 2 7 2" xfId="49364"/>
    <cellStyle name="Comma 6 2 2 2 2 7 3" xfId="49365"/>
    <cellStyle name="Comma 6 2 2 2 2 8" xfId="49366"/>
    <cellStyle name="Comma 6 2 2 2 2 8 2" xfId="49367"/>
    <cellStyle name="Comma 6 2 2 2 2 9" xfId="49368"/>
    <cellStyle name="Comma 6 2 2 2 3" xfId="49369"/>
    <cellStyle name="Comma 6 2 2 2 3 2" xfId="49370"/>
    <cellStyle name="Comma 6 2 2 2 3 2 2" xfId="49371"/>
    <cellStyle name="Comma 6 2 2 2 3 2 2 2" xfId="49372"/>
    <cellStyle name="Comma 6 2 2 2 3 2 2 3" xfId="49373"/>
    <cellStyle name="Comma 6 2 2 2 3 2 3" xfId="49374"/>
    <cellStyle name="Comma 6 2 2 2 3 2 3 2" xfId="49375"/>
    <cellStyle name="Comma 6 2 2 2 3 2 3 3" xfId="49376"/>
    <cellStyle name="Comma 6 2 2 2 3 2 4" xfId="49377"/>
    <cellStyle name="Comma 6 2 2 2 3 2 4 2" xfId="49378"/>
    <cellStyle name="Comma 6 2 2 2 3 2 5" xfId="49379"/>
    <cellStyle name="Comma 6 2 2 2 3 2 6" xfId="49380"/>
    <cellStyle name="Comma 6 2 2 2 3 3" xfId="49381"/>
    <cellStyle name="Comma 6 2 2 2 3 3 2" xfId="49382"/>
    <cellStyle name="Comma 6 2 2 2 3 3 2 2" xfId="49383"/>
    <cellStyle name="Comma 6 2 2 2 3 3 2 3" xfId="49384"/>
    <cellStyle name="Comma 6 2 2 2 3 3 3" xfId="49385"/>
    <cellStyle name="Comma 6 2 2 2 3 3 3 2" xfId="49386"/>
    <cellStyle name="Comma 6 2 2 2 3 3 3 3" xfId="49387"/>
    <cellStyle name="Comma 6 2 2 2 3 3 4" xfId="49388"/>
    <cellStyle name="Comma 6 2 2 2 3 3 4 2" xfId="49389"/>
    <cellStyle name="Comma 6 2 2 2 3 3 5" xfId="49390"/>
    <cellStyle name="Comma 6 2 2 2 3 3 6" xfId="49391"/>
    <cellStyle name="Comma 6 2 2 2 3 4" xfId="49392"/>
    <cellStyle name="Comma 6 2 2 2 3 4 2" xfId="49393"/>
    <cellStyle name="Comma 6 2 2 2 3 4 2 2" xfId="49394"/>
    <cellStyle name="Comma 6 2 2 2 3 4 2 3" xfId="49395"/>
    <cellStyle name="Comma 6 2 2 2 3 4 3" xfId="49396"/>
    <cellStyle name="Comma 6 2 2 2 3 4 3 2" xfId="49397"/>
    <cellStyle name="Comma 6 2 2 2 3 4 4" xfId="49398"/>
    <cellStyle name="Comma 6 2 2 2 3 4 5" xfId="49399"/>
    <cellStyle name="Comma 6 2 2 2 3 5" xfId="49400"/>
    <cellStyle name="Comma 6 2 2 2 3 5 2" xfId="49401"/>
    <cellStyle name="Comma 6 2 2 2 3 5 3" xfId="49402"/>
    <cellStyle name="Comma 6 2 2 2 3 6" xfId="49403"/>
    <cellStyle name="Comma 6 2 2 2 3 6 2" xfId="49404"/>
    <cellStyle name="Comma 6 2 2 2 3 6 3" xfId="49405"/>
    <cellStyle name="Comma 6 2 2 2 3 7" xfId="49406"/>
    <cellStyle name="Comma 6 2 2 2 3 7 2" xfId="49407"/>
    <cellStyle name="Comma 6 2 2 2 3 8" xfId="49408"/>
    <cellStyle name="Comma 6 2 2 2 3 9" xfId="49409"/>
    <cellStyle name="Comma 6 2 2 2 4" xfId="49410"/>
    <cellStyle name="Comma 6 2 2 2 4 2" xfId="49411"/>
    <cellStyle name="Comma 6 2 2 2 4 2 2" xfId="49412"/>
    <cellStyle name="Comma 6 2 2 2 4 2 2 2" xfId="49413"/>
    <cellStyle name="Comma 6 2 2 2 4 2 2 3" xfId="49414"/>
    <cellStyle name="Comma 6 2 2 2 4 2 3" xfId="49415"/>
    <cellStyle name="Comma 6 2 2 2 4 2 3 2" xfId="49416"/>
    <cellStyle name="Comma 6 2 2 2 4 2 3 3" xfId="49417"/>
    <cellStyle name="Comma 6 2 2 2 4 2 4" xfId="49418"/>
    <cellStyle name="Comma 6 2 2 2 4 2 4 2" xfId="49419"/>
    <cellStyle name="Comma 6 2 2 2 4 2 5" xfId="49420"/>
    <cellStyle name="Comma 6 2 2 2 4 2 6" xfId="49421"/>
    <cellStyle name="Comma 6 2 2 2 4 3" xfId="49422"/>
    <cellStyle name="Comma 6 2 2 2 4 3 2" xfId="49423"/>
    <cellStyle name="Comma 6 2 2 2 4 3 2 2" xfId="49424"/>
    <cellStyle name="Comma 6 2 2 2 4 3 2 3" xfId="49425"/>
    <cellStyle name="Comma 6 2 2 2 4 3 3" xfId="49426"/>
    <cellStyle name="Comma 6 2 2 2 4 3 3 2" xfId="49427"/>
    <cellStyle name="Comma 6 2 2 2 4 3 3 3" xfId="49428"/>
    <cellStyle name="Comma 6 2 2 2 4 3 4" xfId="49429"/>
    <cellStyle name="Comma 6 2 2 2 4 3 4 2" xfId="49430"/>
    <cellStyle name="Comma 6 2 2 2 4 3 5" xfId="49431"/>
    <cellStyle name="Comma 6 2 2 2 4 3 6" xfId="49432"/>
    <cellStyle name="Comma 6 2 2 2 4 4" xfId="49433"/>
    <cellStyle name="Comma 6 2 2 2 4 4 2" xfId="49434"/>
    <cellStyle name="Comma 6 2 2 2 4 4 2 2" xfId="49435"/>
    <cellStyle name="Comma 6 2 2 2 4 4 2 3" xfId="49436"/>
    <cellStyle name="Comma 6 2 2 2 4 4 3" xfId="49437"/>
    <cellStyle name="Comma 6 2 2 2 4 4 3 2" xfId="49438"/>
    <cellStyle name="Comma 6 2 2 2 4 4 4" xfId="49439"/>
    <cellStyle name="Comma 6 2 2 2 4 4 5" xfId="49440"/>
    <cellStyle name="Comma 6 2 2 2 4 5" xfId="49441"/>
    <cellStyle name="Comma 6 2 2 2 4 5 2" xfId="49442"/>
    <cellStyle name="Comma 6 2 2 2 4 5 3" xfId="49443"/>
    <cellStyle name="Comma 6 2 2 2 4 6" xfId="49444"/>
    <cellStyle name="Comma 6 2 2 2 4 6 2" xfId="49445"/>
    <cellStyle name="Comma 6 2 2 2 4 6 3" xfId="49446"/>
    <cellStyle name="Comma 6 2 2 2 4 7" xfId="49447"/>
    <cellStyle name="Comma 6 2 2 2 4 7 2" xfId="49448"/>
    <cellStyle name="Comma 6 2 2 2 4 8" xfId="49449"/>
    <cellStyle name="Comma 6 2 2 2 4 9" xfId="49450"/>
    <cellStyle name="Comma 6 2 2 2 5" xfId="49451"/>
    <cellStyle name="Comma 6 2 2 2 5 2" xfId="49452"/>
    <cellStyle name="Comma 6 2 2 2 5 2 2" xfId="49453"/>
    <cellStyle name="Comma 6 2 2 2 5 2 3" xfId="49454"/>
    <cellStyle name="Comma 6 2 2 2 5 3" xfId="49455"/>
    <cellStyle name="Comma 6 2 2 2 5 3 2" xfId="49456"/>
    <cellStyle name="Comma 6 2 2 2 5 3 3" xfId="49457"/>
    <cellStyle name="Comma 6 2 2 2 5 4" xfId="49458"/>
    <cellStyle name="Comma 6 2 2 2 5 4 2" xfId="49459"/>
    <cellStyle name="Comma 6 2 2 2 5 5" xfId="49460"/>
    <cellStyle name="Comma 6 2 2 2 5 6" xfId="49461"/>
    <cellStyle name="Comma 6 2 2 2 6" xfId="49462"/>
    <cellStyle name="Comma 6 2 2 2 6 2" xfId="49463"/>
    <cellStyle name="Comma 6 2 2 2 6 2 2" xfId="49464"/>
    <cellStyle name="Comma 6 2 2 2 6 2 3" xfId="49465"/>
    <cellStyle name="Comma 6 2 2 2 6 3" xfId="49466"/>
    <cellStyle name="Comma 6 2 2 2 6 3 2" xfId="49467"/>
    <cellStyle name="Comma 6 2 2 2 6 3 3" xfId="49468"/>
    <cellStyle name="Comma 6 2 2 2 6 4" xfId="49469"/>
    <cellStyle name="Comma 6 2 2 2 6 4 2" xfId="49470"/>
    <cellStyle name="Comma 6 2 2 2 6 5" xfId="49471"/>
    <cellStyle name="Comma 6 2 2 2 6 6" xfId="49472"/>
    <cellStyle name="Comma 6 2 2 2 7" xfId="49473"/>
    <cellStyle name="Comma 6 2 2 2 7 2" xfId="49474"/>
    <cellStyle name="Comma 6 2 2 2 7 2 2" xfId="49475"/>
    <cellStyle name="Comma 6 2 2 2 7 2 3" xfId="49476"/>
    <cellStyle name="Comma 6 2 2 2 7 3" xfId="49477"/>
    <cellStyle name="Comma 6 2 2 2 7 3 2" xfId="49478"/>
    <cellStyle name="Comma 6 2 2 2 7 4" xfId="49479"/>
    <cellStyle name="Comma 6 2 2 2 7 5" xfId="49480"/>
    <cellStyle name="Comma 6 2 2 2 8" xfId="49481"/>
    <cellStyle name="Comma 6 2 2 2 8 2" xfId="49482"/>
    <cellStyle name="Comma 6 2 2 2 8 3" xfId="49483"/>
    <cellStyle name="Comma 6 2 2 2 9" xfId="49484"/>
    <cellStyle name="Comma 6 2 2 2 9 2" xfId="49485"/>
    <cellStyle name="Comma 6 2 2 2 9 3" xfId="49486"/>
    <cellStyle name="Comma 6 2 2 3" xfId="49487"/>
    <cellStyle name="Comma 6 2 2 3 10" xfId="49488"/>
    <cellStyle name="Comma 6 2 2 3 2" xfId="49489"/>
    <cellStyle name="Comma 6 2 2 3 2 2" xfId="49490"/>
    <cellStyle name="Comma 6 2 2 3 2 2 2" xfId="49491"/>
    <cellStyle name="Comma 6 2 2 3 2 2 2 2" xfId="49492"/>
    <cellStyle name="Comma 6 2 2 3 2 2 2 3" xfId="49493"/>
    <cellStyle name="Comma 6 2 2 3 2 2 3" xfId="49494"/>
    <cellStyle name="Comma 6 2 2 3 2 2 3 2" xfId="49495"/>
    <cellStyle name="Comma 6 2 2 3 2 2 3 3" xfId="49496"/>
    <cellStyle name="Comma 6 2 2 3 2 2 4" xfId="49497"/>
    <cellStyle name="Comma 6 2 2 3 2 2 4 2" xfId="49498"/>
    <cellStyle name="Comma 6 2 2 3 2 2 5" xfId="49499"/>
    <cellStyle name="Comma 6 2 2 3 2 2 6" xfId="49500"/>
    <cellStyle name="Comma 6 2 2 3 2 3" xfId="49501"/>
    <cellStyle name="Comma 6 2 2 3 2 3 2" xfId="49502"/>
    <cellStyle name="Comma 6 2 2 3 2 3 2 2" xfId="49503"/>
    <cellStyle name="Comma 6 2 2 3 2 3 2 3" xfId="49504"/>
    <cellStyle name="Comma 6 2 2 3 2 3 3" xfId="49505"/>
    <cellStyle name="Comma 6 2 2 3 2 3 3 2" xfId="49506"/>
    <cellStyle name="Comma 6 2 2 3 2 3 3 3" xfId="49507"/>
    <cellStyle name="Comma 6 2 2 3 2 3 4" xfId="49508"/>
    <cellStyle name="Comma 6 2 2 3 2 3 4 2" xfId="49509"/>
    <cellStyle name="Comma 6 2 2 3 2 3 5" xfId="49510"/>
    <cellStyle name="Comma 6 2 2 3 2 3 6" xfId="49511"/>
    <cellStyle name="Comma 6 2 2 3 2 4" xfId="49512"/>
    <cellStyle name="Comma 6 2 2 3 2 4 2" xfId="49513"/>
    <cellStyle name="Comma 6 2 2 3 2 4 2 2" xfId="49514"/>
    <cellStyle name="Comma 6 2 2 3 2 4 2 3" xfId="49515"/>
    <cellStyle name="Comma 6 2 2 3 2 4 3" xfId="49516"/>
    <cellStyle name="Comma 6 2 2 3 2 4 3 2" xfId="49517"/>
    <cellStyle name="Comma 6 2 2 3 2 4 4" xfId="49518"/>
    <cellStyle name="Comma 6 2 2 3 2 4 5" xfId="49519"/>
    <cellStyle name="Comma 6 2 2 3 2 5" xfId="49520"/>
    <cellStyle name="Comma 6 2 2 3 2 5 2" xfId="49521"/>
    <cellStyle name="Comma 6 2 2 3 2 5 3" xfId="49522"/>
    <cellStyle name="Comma 6 2 2 3 2 6" xfId="49523"/>
    <cellStyle name="Comma 6 2 2 3 2 6 2" xfId="49524"/>
    <cellStyle name="Comma 6 2 2 3 2 6 3" xfId="49525"/>
    <cellStyle name="Comma 6 2 2 3 2 7" xfId="49526"/>
    <cellStyle name="Comma 6 2 2 3 2 7 2" xfId="49527"/>
    <cellStyle name="Comma 6 2 2 3 2 8" xfId="49528"/>
    <cellStyle name="Comma 6 2 2 3 2 9" xfId="49529"/>
    <cellStyle name="Comma 6 2 2 3 3" xfId="49530"/>
    <cellStyle name="Comma 6 2 2 3 3 2" xfId="49531"/>
    <cellStyle name="Comma 6 2 2 3 3 2 2" xfId="49532"/>
    <cellStyle name="Comma 6 2 2 3 3 2 3" xfId="49533"/>
    <cellStyle name="Comma 6 2 2 3 3 3" xfId="49534"/>
    <cellStyle name="Comma 6 2 2 3 3 3 2" xfId="49535"/>
    <cellStyle name="Comma 6 2 2 3 3 3 3" xfId="49536"/>
    <cellStyle name="Comma 6 2 2 3 3 4" xfId="49537"/>
    <cellStyle name="Comma 6 2 2 3 3 4 2" xfId="49538"/>
    <cellStyle name="Comma 6 2 2 3 3 5" xfId="49539"/>
    <cellStyle name="Comma 6 2 2 3 3 6" xfId="49540"/>
    <cellStyle name="Comma 6 2 2 3 4" xfId="49541"/>
    <cellStyle name="Comma 6 2 2 3 4 2" xfId="49542"/>
    <cellStyle name="Comma 6 2 2 3 4 2 2" xfId="49543"/>
    <cellStyle name="Comma 6 2 2 3 4 2 3" xfId="49544"/>
    <cellStyle name="Comma 6 2 2 3 4 3" xfId="49545"/>
    <cellStyle name="Comma 6 2 2 3 4 3 2" xfId="49546"/>
    <cellStyle name="Comma 6 2 2 3 4 3 3" xfId="49547"/>
    <cellStyle name="Comma 6 2 2 3 4 4" xfId="49548"/>
    <cellStyle name="Comma 6 2 2 3 4 4 2" xfId="49549"/>
    <cellStyle name="Comma 6 2 2 3 4 5" xfId="49550"/>
    <cellStyle name="Comma 6 2 2 3 4 6" xfId="49551"/>
    <cellStyle name="Comma 6 2 2 3 5" xfId="49552"/>
    <cellStyle name="Comma 6 2 2 3 5 2" xfId="49553"/>
    <cellStyle name="Comma 6 2 2 3 5 2 2" xfId="49554"/>
    <cellStyle name="Comma 6 2 2 3 5 2 3" xfId="49555"/>
    <cellStyle name="Comma 6 2 2 3 5 3" xfId="49556"/>
    <cellStyle name="Comma 6 2 2 3 5 3 2" xfId="49557"/>
    <cellStyle name="Comma 6 2 2 3 5 4" xfId="49558"/>
    <cellStyle name="Comma 6 2 2 3 5 5" xfId="49559"/>
    <cellStyle name="Comma 6 2 2 3 6" xfId="49560"/>
    <cellStyle name="Comma 6 2 2 3 6 2" xfId="49561"/>
    <cellStyle name="Comma 6 2 2 3 6 3" xfId="49562"/>
    <cellStyle name="Comma 6 2 2 3 7" xfId="49563"/>
    <cellStyle name="Comma 6 2 2 3 7 2" xfId="49564"/>
    <cellStyle name="Comma 6 2 2 3 7 3" xfId="49565"/>
    <cellStyle name="Comma 6 2 2 3 8" xfId="49566"/>
    <cellStyle name="Comma 6 2 2 3 8 2" xfId="49567"/>
    <cellStyle name="Comma 6 2 2 3 9" xfId="49568"/>
    <cellStyle name="Comma 6 2 2 4" xfId="49569"/>
    <cellStyle name="Comma 6 2 2 4 2" xfId="49570"/>
    <cellStyle name="Comma 6 2 2 4 2 2" xfId="49571"/>
    <cellStyle name="Comma 6 2 2 4 2 2 2" xfId="49572"/>
    <cellStyle name="Comma 6 2 2 4 2 2 3" xfId="49573"/>
    <cellStyle name="Comma 6 2 2 4 2 3" xfId="49574"/>
    <cellStyle name="Comma 6 2 2 4 2 3 2" xfId="49575"/>
    <cellStyle name="Comma 6 2 2 4 2 3 3" xfId="49576"/>
    <cellStyle name="Comma 6 2 2 4 2 4" xfId="49577"/>
    <cellStyle name="Comma 6 2 2 4 2 4 2" xfId="49578"/>
    <cellStyle name="Comma 6 2 2 4 2 5" xfId="49579"/>
    <cellStyle name="Comma 6 2 2 4 2 6" xfId="49580"/>
    <cellStyle name="Comma 6 2 2 4 3" xfId="49581"/>
    <cellStyle name="Comma 6 2 2 4 3 2" xfId="49582"/>
    <cellStyle name="Comma 6 2 2 4 3 2 2" xfId="49583"/>
    <cellStyle name="Comma 6 2 2 4 3 2 3" xfId="49584"/>
    <cellStyle name="Comma 6 2 2 4 3 3" xfId="49585"/>
    <cellStyle name="Comma 6 2 2 4 3 3 2" xfId="49586"/>
    <cellStyle name="Comma 6 2 2 4 3 3 3" xfId="49587"/>
    <cellStyle name="Comma 6 2 2 4 3 4" xfId="49588"/>
    <cellStyle name="Comma 6 2 2 4 3 4 2" xfId="49589"/>
    <cellStyle name="Comma 6 2 2 4 3 5" xfId="49590"/>
    <cellStyle name="Comma 6 2 2 4 3 6" xfId="49591"/>
    <cellStyle name="Comma 6 2 2 4 4" xfId="49592"/>
    <cellStyle name="Comma 6 2 2 4 4 2" xfId="49593"/>
    <cellStyle name="Comma 6 2 2 4 4 2 2" xfId="49594"/>
    <cellStyle name="Comma 6 2 2 4 4 2 3" xfId="49595"/>
    <cellStyle name="Comma 6 2 2 4 4 3" xfId="49596"/>
    <cellStyle name="Comma 6 2 2 4 4 3 2" xfId="49597"/>
    <cellStyle name="Comma 6 2 2 4 4 4" xfId="49598"/>
    <cellStyle name="Comma 6 2 2 4 4 5" xfId="49599"/>
    <cellStyle name="Comma 6 2 2 4 5" xfId="49600"/>
    <cellStyle name="Comma 6 2 2 4 5 2" xfId="49601"/>
    <cellStyle name="Comma 6 2 2 4 5 3" xfId="49602"/>
    <cellStyle name="Comma 6 2 2 4 6" xfId="49603"/>
    <cellStyle name="Comma 6 2 2 4 6 2" xfId="49604"/>
    <cellStyle name="Comma 6 2 2 4 6 3" xfId="49605"/>
    <cellStyle name="Comma 6 2 2 4 7" xfId="49606"/>
    <cellStyle name="Comma 6 2 2 4 7 2" xfId="49607"/>
    <cellStyle name="Comma 6 2 2 4 8" xfId="49608"/>
    <cellStyle name="Comma 6 2 2 4 9" xfId="49609"/>
    <cellStyle name="Comma 6 2 2 5" xfId="49610"/>
    <cellStyle name="Comma 6 2 2 5 2" xfId="49611"/>
    <cellStyle name="Comma 6 2 2 5 2 2" xfId="49612"/>
    <cellStyle name="Comma 6 2 2 5 2 2 2" xfId="49613"/>
    <cellStyle name="Comma 6 2 2 5 2 2 3" xfId="49614"/>
    <cellStyle name="Comma 6 2 2 5 2 3" xfId="49615"/>
    <cellStyle name="Comma 6 2 2 5 2 3 2" xfId="49616"/>
    <cellStyle name="Comma 6 2 2 5 2 3 3" xfId="49617"/>
    <cellStyle name="Comma 6 2 2 5 2 4" xfId="49618"/>
    <cellStyle name="Comma 6 2 2 5 2 4 2" xfId="49619"/>
    <cellStyle name="Comma 6 2 2 5 2 5" xfId="49620"/>
    <cellStyle name="Comma 6 2 2 5 2 6" xfId="49621"/>
    <cellStyle name="Comma 6 2 2 5 3" xfId="49622"/>
    <cellStyle name="Comma 6 2 2 5 3 2" xfId="49623"/>
    <cellStyle name="Comma 6 2 2 5 3 2 2" xfId="49624"/>
    <cellStyle name="Comma 6 2 2 5 3 2 3" xfId="49625"/>
    <cellStyle name="Comma 6 2 2 5 3 3" xfId="49626"/>
    <cellStyle name="Comma 6 2 2 5 3 3 2" xfId="49627"/>
    <cellStyle name="Comma 6 2 2 5 3 3 3" xfId="49628"/>
    <cellStyle name="Comma 6 2 2 5 3 4" xfId="49629"/>
    <cellStyle name="Comma 6 2 2 5 3 4 2" xfId="49630"/>
    <cellStyle name="Comma 6 2 2 5 3 5" xfId="49631"/>
    <cellStyle name="Comma 6 2 2 5 3 6" xfId="49632"/>
    <cellStyle name="Comma 6 2 2 5 4" xfId="49633"/>
    <cellStyle name="Comma 6 2 2 5 4 2" xfId="49634"/>
    <cellStyle name="Comma 6 2 2 5 4 2 2" xfId="49635"/>
    <cellStyle name="Comma 6 2 2 5 4 2 3" xfId="49636"/>
    <cellStyle name="Comma 6 2 2 5 4 3" xfId="49637"/>
    <cellStyle name="Comma 6 2 2 5 4 3 2" xfId="49638"/>
    <cellStyle name="Comma 6 2 2 5 4 4" xfId="49639"/>
    <cellStyle name="Comma 6 2 2 5 4 5" xfId="49640"/>
    <cellStyle name="Comma 6 2 2 5 5" xfId="49641"/>
    <cellStyle name="Comma 6 2 2 5 5 2" xfId="49642"/>
    <cellStyle name="Comma 6 2 2 5 5 3" xfId="49643"/>
    <cellStyle name="Comma 6 2 2 5 6" xfId="49644"/>
    <cellStyle name="Comma 6 2 2 5 6 2" xfId="49645"/>
    <cellStyle name="Comma 6 2 2 5 6 3" xfId="49646"/>
    <cellStyle name="Comma 6 2 2 5 7" xfId="49647"/>
    <cellStyle name="Comma 6 2 2 5 7 2" xfId="49648"/>
    <cellStyle name="Comma 6 2 2 5 8" xfId="49649"/>
    <cellStyle name="Comma 6 2 2 5 9" xfId="49650"/>
    <cellStyle name="Comma 6 2 2 6" xfId="49651"/>
    <cellStyle name="Comma 6 2 2 6 2" xfId="49652"/>
    <cellStyle name="Comma 6 2 2 6 2 2" xfId="49653"/>
    <cellStyle name="Comma 6 2 2 6 2 3" xfId="49654"/>
    <cellStyle name="Comma 6 2 2 6 3" xfId="49655"/>
    <cellStyle name="Comma 6 2 2 6 3 2" xfId="49656"/>
    <cellStyle name="Comma 6 2 2 6 3 3" xfId="49657"/>
    <cellStyle name="Comma 6 2 2 6 4" xfId="49658"/>
    <cellStyle name="Comma 6 2 2 6 4 2" xfId="49659"/>
    <cellStyle name="Comma 6 2 2 6 5" xfId="49660"/>
    <cellStyle name="Comma 6 2 2 6 6" xfId="49661"/>
    <cellStyle name="Comma 6 2 2 7" xfId="49662"/>
    <cellStyle name="Comma 6 2 2 7 2" xfId="49663"/>
    <cellStyle name="Comma 6 2 2 7 2 2" xfId="49664"/>
    <cellStyle name="Comma 6 2 2 7 2 3" xfId="49665"/>
    <cellStyle name="Comma 6 2 2 7 3" xfId="49666"/>
    <cellStyle name="Comma 6 2 2 7 3 2" xfId="49667"/>
    <cellStyle name="Comma 6 2 2 7 3 3" xfId="49668"/>
    <cellStyle name="Comma 6 2 2 7 4" xfId="49669"/>
    <cellStyle name="Comma 6 2 2 7 4 2" xfId="49670"/>
    <cellStyle name="Comma 6 2 2 7 5" xfId="49671"/>
    <cellStyle name="Comma 6 2 2 7 6" xfId="49672"/>
    <cellStyle name="Comma 6 2 2 8" xfId="49673"/>
    <cellStyle name="Comma 6 2 2 8 2" xfId="49674"/>
    <cellStyle name="Comma 6 2 2 8 2 2" xfId="49675"/>
    <cellStyle name="Comma 6 2 2 8 2 3" xfId="49676"/>
    <cellStyle name="Comma 6 2 2 8 3" xfId="49677"/>
    <cellStyle name="Comma 6 2 2 8 3 2" xfId="49678"/>
    <cellStyle name="Comma 6 2 2 8 4" xfId="49679"/>
    <cellStyle name="Comma 6 2 2 8 5" xfId="49680"/>
    <cellStyle name="Comma 6 2 2 9" xfId="49681"/>
    <cellStyle name="Comma 6 2 2 9 2" xfId="49682"/>
    <cellStyle name="Comma 6 2 2 9 3" xfId="49683"/>
    <cellStyle name="Comma 6 2 3" xfId="5550"/>
    <cellStyle name="Comma 6 2 3 10" xfId="49684"/>
    <cellStyle name="Comma 6 2 3 10 2" xfId="49685"/>
    <cellStyle name="Comma 6 2 3 11" xfId="49686"/>
    <cellStyle name="Comma 6 2 3 12" xfId="49687"/>
    <cellStyle name="Comma 6 2 3 13" xfId="49688"/>
    <cellStyle name="Comma 6 2 3 2" xfId="5551"/>
    <cellStyle name="Comma 6 2 3 2 10" xfId="49689"/>
    <cellStyle name="Comma 6 2 3 2 2" xfId="49690"/>
    <cellStyle name="Comma 6 2 3 2 2 2" xfId="49691"/>
    <cellStyle name="Comma 6 2 3 2 2 2 2" xfId="49692"/>
    <cellStyle name="Comma 6 2 3 2 2 2 2 2" xfId="49693"/>
    <cellStyle name="Comma 6 2 3 2 2 2 2 3" xfId="49694"/>
    <cellStyle name="Comma 6 2 3 2 2 2 3" xfId="49695"/>
    <cellStyle name="Comma 6 2 3 2 2 2 3 2" xfId="49696"/>
    <cellStyle name="Comma 6 2 3 2 2 2 3 3" xfId="49697"/>
    <cellStyle name="Comma 6 2 3 2 2 2 4" xfId="49698"/>
    <cellStyle name="Comma 6 2 3 2 2 2 4 2" xfId="49699"/>
    <cellStyle name="Comma 6 2 3 2 2 2 5" xfId="49700"/>
    <cellStyle name="Comma 6 2 3 2 2 2 6" xfId="49701"/>
    <cellStyle name="Comma 6 2 3 2 2 3" xfId="49702"/>
    <cellStyle name="Comma 6 2 3 2 2 3 2" xfId="49703"/>
    <cellStyle name="Comma 6 2 3 2 2 3 2 2" xfId="49704"/>
    <cellStyle name="Comma 6 2 3 2 2 3 2 3" xfId="49705"/>
    <cellStyle name="Comma 6 2 3 2 2 3 3" xfId="49706"/>
    <cellStyle name="Comma 6 2 3 2 2 3 3 2" xfId="49707"/>
    <cellStyle name="Comma 6 2 3 2 2 3 3 3" xfId="49708"/>
    <cellStyle name="Comma 6 2 3 2 2 3 4" xfId="49709"/>
    <cellStyle name="Comma 6 2 3 2 2 3 4 2" xfId="49710"/>
    <cellStyle name="Comma 6 2 3 2 2 3 5" xfId="49711"/>
    <cellStyle name="Comma 6 2 3 2 2 3 6" xfId="49712"/>
    <cellStyle name="Comma 6 2 3 2 2 4" xfId="49713"/>
    <cellStyle name="Comma 6 2 3 2 2 4 2" xfId="49714"/>
    <cellStyle name="Comma 6 2 3 2 2 4 2 2" xfId="49715"/>
    <cellStyle name="Comma 6 2 3 2 2 4 2 3" xfId="49716"/>
    <cellStyle name="Comma 6 2 3 2 2 4 3" xfId="49717"/>
    <cellStyle name="Comma 6 2 3 2 2 4 3 2" xfId="49718"/>
    <cellStyle name="Comma 6 2 3 2 2 4 4" xfId="49719"/>
    <cellStyle name="Comma 6 2 3 2 2 4 5" xfId="49720"/>
    <cellStyle name="Comma 6 2 3 2 2 5" xfId="49721"/>
    <cellStyle name="Comma 6 2 3 2 2 5 2" xfId="49722"/>
    <cellStyle name="Comma 6 2 3 2 2 5 3" xfId="49723"/>
    <cellStyle name="Comma 6 2 3 2 2 6" xfId="49724"/>
    <cellStyle name="Comma 6 2 3 2 2 6 2" xfId="49725"/>
    <cellStyle name="Comma 6 2 3 2 2 6 3" xfId="49726"/>
    <cellStyle name="Comma 6 2 3 2 2 7" xfId="49727"/>
    <cellStyle name="Comma 6 2 3 2 2 7 2" xfId="49728"/>
    <cellStyle name="Comma 6 2 3 2 2 8" xfId="49729"/>
    <cellStyle name="Comma 6 2 3 2 2 9" xfId="49730"/>
    <cellStyle name="Comma 6 2 3 2 3" xfId="49731"/>
    <cellStyle name="Comma 6 2 3 2 3 2" xfId="49732"/>
    <cellStyle name="Comma 6 2 3 2 3 2 2" xfId="49733"/>
    <cellStyle name="Comma 6 2 3 2 3 2 3" xfId="49734"/>
    <cellStyle name="Comma 6 2 3 2 3 3" xfId="49735"/>
    <cellStyle name="Comma 6 2 3 2 3 3 2" xfId="49736"/>
    <cellStyle name="Comma 6 2 3 2 3 3 3" xfId="49737"/>
    <cellStyle name="Comma 6 2 3 2 3 4" xfId="49738"/>
    <cellStyle name="Comma 6 2 3 2 3 4 2" xfId="49739"/>
    <cellStyle name="Comma 6 2 3 2 3 5" xfId="49740"/>
    <cellStyle name="Comma 6 2 3 2 3 6" xfId="49741"/>
    <cellStyle name="Comma 6 2 3 2 4" xfId="49742"/>
    <cellStyle name="Comma 6 2 3 2 4 2" xfId="49743"/>
    <cellStyle name="Comma 6 2 3 2 4 2 2" xfId="49744"/>
    <cellStyle name="Comma 6 2 3 2 4 2 3" xfId="49745"/>
    <cellStyle name="Comma 6 2 3 2 4 3" xfId="49746"/>
    <cellStyle name="Comma 6 2 3 2 4 3 2" xfId="49747"/>
    <cellStyle name="Comma 6 2 3 2 4 3 3" xfId="49748"/>
    <cellStyle name="Comma 6 2 3 2 4 4" xfId="49749"/>
    <cellStyle name="Comma 6 2 3 2 4 4 2" xfId="49750"/>
    <cellStyle name="Comma 6 2 3 2 4 5" xfId="49751"/>
    <cellStyle name="Comma 6 2 3 2 4 6" xfId="49752"/>
    <cellStyle name="Comma 6 2 3 2 5" xfId="49753"/>
    <cellStyle name="Comma 6 2 3 2 5 2" xfId="49754"/>
    <cellStyle name="Comma 6 2 3 2 5 2 2" xfId="49755"/>
    <cellStyle name="Comma 6 2 3 2 5 2 3" xfId="49756"/>
    <cellStyle name="Comma 6 2 3 2 5 3" xfId="49757"/>
    <cellStyle name="Comma 6 2 3 2 5 3 2" xfId="49758"/>
    <cellStyle name="Comma 6 2 3 2 5 4" xfId="49759"/>
    <cellStyle name="Comma 6 2 3 2 5 5" xfId="49760"/>
    <cellStyle name="Comma 6 2 3 2 6" xfId="49761"/>
    <cellStyle name="Comma 6 2 3 2 6 2" xfId="49762"/>
    <cellStyle name="Comma 6 2 3 2 6 3" xfId="49763"/>
    <cellStyle name="Comma 6 2 3 2 7" xfId="49764"/>
    <cellStyle name="Comma 6 2 3 2 7 2" xfId="49765"/>
    <cellStyle name="Comma 6 2 3 2 7 3" xfId="49766"/>
    <cellStyle name="Comma 6 2 3 2 8" xfId="49767"/>
    <cellStyle name="Comma 6 2 3 2 8 2" xfId="49768"/>
    <cellStyle name="Comma 6 2 3 2 9" xfId="49769"/>
    <cellStyle name="Comma 6 2 3 3" xfId="5552"/>
    <cellStyle name="Comma 6 2 3 3 2" xfId="49770"/>
    <cellStyle name="Comma 6 2 3 3 2 2" xfId="49771"/>
    <cellStyle name="Comma 6 2 3 3 2 2 2" xfId="49772"/>
    <cellStyle name="Comma 6 2 3 3 2 2 3" xfId="49773"/>
    <cellStyle name="Comma 6 2 3 3 2 3" xfId="49774"/>
    <cellStyle name="Comma 6 2 3 3 2 3 2" xfId="49775"/>
    <cellStyle name="Comma 6 2 3 3 2 3 3" xfId="49776"/>
    <cellStyle name="Comma 6 2 3 3 2 4" xfId="49777"/>
    <cellStyle name="Comma 6 2 3 3 2 4 2" xfId="49778"/>
    <cellStyle name="Comma 6 2 3 3 2 5" xfId="49779"/>
    <cellStyle name="Comma 6 2 3 3 2 6" xfId="49780"/>
    <cellStyle name="Comma 6 2 3 3 3" xfId="49781"/>
    <cellStyle name="Comma 6 2 3 3 3 2" xfId="49782"/>
    <cellStyle name="Comma 6 2 3 3 3 2 2" xfId="49783"/>
    <cellStyle name="Comma 6 2 3 3 3 2 3" xfId="49784"/>
    <cellStyle name="Comma 6 2 3 3 3 3" xfId="49785"/>
    <cellStyle name="Comma 6 2 3 3 3 3 2" xfId="49786"/>
    <cellStyle name="Comma 6 2 3 3 3 3 3" xfId="49787"/>
    <cellStyle name="Comma 6 2 3 3 3 4" xfId="49788"/>
    <cellStyle name="Comma 6 2 3 3 3 4 2" xfId="49789"/>
    <cellStyle name="Comma 6 2 3 3 3 5" xfId="49790"/>
    <cellStyle name="Comma 6 2 3 3 3 6" xfId="49791"/>
    <cellStyle name="Comma 6 2 3 3 4" xfId="49792"/>
    <cellStyle name="Comma 6 2 3 3 4 2" xfId="49793"/>
    <cellStyle name="Comma 6 2 3 3 4 2 2" xfId="49794"/>
    <cellStyle name="Comma 6 2 3 3 4 2 3" xfId="49795"/>
    <cellStyle name="Comma 6 2 3 3 4 3" xfId="49796"/>
    <cellStyle name="Comma 6 2 3 3 4 3 2" xfId="49797"/>
    <cellStyle name="Comma 6 2 3 3 4 4" xfId="49798"/>
    <cellStyle name="Comma 6 2 3 3 4 5" xfId="49799"/>
    <cellStyle name="Comma 6 2 3 3 5" xfId="49800"/>
    <cellStyle name="Comma 6 2 3 3 5 2" xfId="49801"/>
    <cellStyle name="Comma 6 2 3 3 5 3" xfId="49802"/>
    <cellStyle name="Comma 6 2 3 3 6" xfId="49803"/>
    <cellStyle name="Comma 6 2 3 3 6 2" xfId="49804"/>
    <cellStyle name="Comma 6 2 3 3 6 3" xfId="49805"/>
    <cellStyle name="Comma 6 2 3 3 7" xfId="49806"/>
    <cellStyle name="Comma 6 2 3 3 7 2" xfId="49807"/>
    <cellStyle name="Comma 6 2 3 3 8" xfId="49808"/>
    <cellStyle name="Comma 6 2 3 3 9" xfId="49809"/>
    <cellStyle name="Comma 6 2 3 4" xfId="5553"/>
    <cellStyle name="Comma 6 2 3 4 2" xfId="49810"/>
    <cellStyle name="Comma 6 2 3 4 2 2" xfId="49811"/>
    <cellStyle name="Comma 6 2 3 4 2 2 2" xfId="49812"/>
    <cellStyle name="Comma 6 2 3 4 2 2 3" xfId="49813"/>
    <cellStyle name="Comma 6 2 3 4 2 3" xfId="49814"/>
    <cellStyle name="Comma 6 2 3 4 2 3 2" xfId="49815"/>
    <cellStyle name="Comma 6 2 3 4 2 3 3" xfId="49816"/>
    <cellStyle name="Comma 6 2 3 4 2 4" xfId="49817"/>
    <cellStyle name="Comma 6 2 3 4 2 4 2" xfId="49818"/>
    <cellStyle name="Comma 6 2 3 4 2 5" xfId="49819"/>
    <cellStyle name="Comma 6 2 3 4 2 6" xfId="49820"/>
    <cellStyle name="Comma 6 2 3 4 3" xfId="49821"/>
    <cellStyle name="Comma 6 2 3 4 3 2" xfId="49822"/>
    <cellStyle name="Comma 6 2 3 4 3 2 2" xfId="49823"/>
    <cellStyle name="Comma 6 2 3 4 3 2 3" xfId="49824"/>
    <cellStyle name="Comma 6 2 3 4 3 3" xfId="49825"/>
    <cellStyle name="Comma 6 2 3 4 3 3 2" xfId="49826"/>
    <cellStyle name="Comma 6 2 3 4 3 3 3" xfId="49827"/>
    <cellStyle name="Comma 6 2 3 4 3 4" xfId="49828"/>
    <cellStyle name="Comma 6 2 3 4 3 4 2" xfId="49829"/>
    <cellStyle name="Comma 6 2 3 4 3 5" xfId="49830"/>
    <cellStyle name="Comma 6 2 3 4 3 6" xfId="49831"/>
    <cellStyle name="Comma 6 2 3 4 4" xfId="49832"/>
    <cellStyle name="Comma 6 2 3 4 4 2" xfId="49833"/>
    <cellStyle name="Comma 6 2 3 4 4 2 2" xfId="49834"/>
    <cellStyle name="Comma 6 2 3 4 4 2 3" xfId="49835"/>
    <cellStyle name="Comma 6 2 3 4 4 3" xfId="49836"/>
    <cellStyle name="Comma 6 2 3 4 4 3 2" xfId="49837"/>
    <cellStyle name="Comma 6 2 3 4 4 4" xfId="49838"/>
    <cellStyle name="Comma 6 2 3 4 4 5" xfId="49839"/>
    <cellStyle name="Comma 6 2 3 4 5" xfId="49840"/>
    <cellStyle name="Comma 6 2 3 4 5 2" xfId="49841"/>
    <cellStyle name="Comma 6 2 3 4 5 3" xfId="49842"/>
    <cellStyle name="Comma 6 2 3 4 6" xfId="49843"/>
    <cellStyle name="Comma 6 2 3 4 6 2" xfId="49844"/>
    <cellStyle name="Comma 6 2 3 4 6 3" xfId="49845"/>
    <cellStyle name="Comma 6 2 3 4 7" xfId="49846"/>
    <cellStyle name="Comma 6 2 3 4 7 2" xfId="49847"/>
    <cellStyle name="Comma 6 2 3 4 8" xfId="49848"/>
    <cellStyle name="Comma 6 2 3 4 9" xfId="49849"/>
    <cellStyle name="Comma 6 2 3 5" xfId="49850"/>
    <cellStyle name="Comma 6 2 3 5 2" xfId="49851"/>
    <cellStyle name="Comma 6 2 3 5 2 2" xfId="49852"/>
    <cellStyle name="Comma 6 2 3 5 2 3" xfId="49853"/>
    <cellStyle name="Comma 6 2 3 5 3" xfId="49854"/>
    <cellStyle name="Comma 6 2 3 5 3 2" xfId="49855"/>
    <cellStyle name="Comma 6 2 3 5 3 3" xfId="49856"/>
    <cellStyle name="Comma 6 2 3 5 4" xfId="49857"/>
    <cellStyle name="Comma 6 2 3 5 4 2" xfId="49858"/>
    <cellStyle name="Comma 6 2 3 5 5" xfId="49859"/>
    <cellStyle name="Comma 6 2 3 5 6" xfId="49860"/>
    <cellStyle name="Comma 6 2 3 6" xfId="49861"/>
    <cellStyle name="Comma 6 2 3 6 2" xfId="49862"/>
    <cellStyle name="Comma 6 2 3 6 2 2" xfId="49863"/>
    <cellStyle name="Comma 6 2 3 6 2 3" xfId="49864"/>
    <cellStyle name="Comma 6 2 3 6 3" xfId="49865"/>
    <cellStyle name="Comma 6 2 3 6 3 2" xfId="49866"/>
    <cellStyle name="Comma 6 2 3 6 3 3" xfId="49867"/>
    <cellStyle name="Comma 6 2 3 6 4" xfId="49868"/>
    <cellStyle name="Comma 6 2 3 6 4 2" xfId="49869"/>
    <cellStyle name="Comma 6 2 3 6 5" xfId="49870"/>
    <cellStyle name="Comma 6 2 3 6 6" xfId="49871"/>
    <cellStyle name="Comma 6 2 3 7" xfId="49872"/>
    <cellStyle name="Comma 6 2 3 7 2" xfId="49873"/>
    <cellStyle name="Comma 6 2 3 7 2 2" xfId="49874"/>
    <cellStyle name="Comma 6 2 3 7 2 3" xfId="49875"/>
    <cellStyle name="Comma 6 2 3 7 3" xfId="49876"/>
    <cellStyle name="Comma 6 2 3 7 3 2" xfId="49877"/>
    <cellStyle name="Comma 6 2 3 7 4" xfId="49878"/>
    <cellStyle name="Comma 6 2 3 7 5" xfId="49879"/>
    <cellStyle name="Comma 6 2 3 8" xfId="49880"/>
    <cellStyle name="Comma 6 2 3 8 2" xfId="49881"/>
    <cellStyle name="Comma 6 2 3 8 3" xfId="49882"/>
    <cellStyle name="Comma 6 2 3 9" xfId="49883"/>
    <cellStyle name="Comma 6 2 3 9 2" xfId="49884"/>
    <cellStyle name="Comma 6 2 3 9 3" xfId="49885"/>
    <cellStyle name="Comma 6 2 4" xfId="5554"/>
    <cellStyle name="Comma 6 2 4 10" xfId="49886"/>
    <cellStyle name="Comma 6 2 4 2" xfId="5555"/>
    <cellStyle name="Comma 6 2 4 2 2" xfId="49887"/>
    <cellStyle name="Comma 6 2 4 2 2 2" xfId="49888"/>
    <cellStyle name="Comma 6 2 4 2 2 2 2" xfId="49889"/>
    <cellStyle name="Comma 6 2 4 2 2 2 3" xfId="49890"/>
    <cellStyle name="Comma 6 2 4 2 2 3" xfId="49891"/>
    <cellStyle name="Comma 6 2 4 2 2 3 2" xfId="49892"/>
    <cellStyle name="Comma 6 2 4 2 2 3 3" xfId="49893"/>
    <cellStyle name="Comma 6 2 4 2 2 4" xfId="49894"/>
    <cellStyle name="Comma 6 2 4 2 2 4 2" xfId="49895"/>
    <cellStyle name="Comma 6 2 4 2 2 5" xfId="49896"/>
    <cellStyle name="Comma 6 2 4 2 2 6" xfId="49897"/>
    <cellStyle name="Comma 6 2 4 2 3" xfId="49898"/>
    <cellStyle name="Comma 6 2 4 2 3 2" xfId="49899"/>
    <cellStyle name="Comma 6 2 4 2 3 2 2" xfId="49900"/>
    <cellStyle name="Comma 6 2 4 2 3 2 3" xfId="49901"/>
    <cellStyle name="Comma 6 2 4 2 3 3" xfId="49902"/>
    <cellStyle name="Comma 6 2 4 2 3 3 2" xfId="49903"/>
    <cellStyle name="Comma 6 2 4 2 3 3 3" xfId="49904"/>
    <cellStyle name="Comma 6 2 4 2 3 4" xfId="49905"/>
    <cellStyle name="Comma 6 2 4 2 3 4 2" xfId="49906"/>
    <cellStyle name="Comma 6 2 4 2 3 5" xfId="49907"/>
    <cellStyle name="Comma 6 2 4 2 3 6" xfId="49908"/>
    <cellStyle name="Comma 6 2 4 2 4" xfId="49909"/>
    <cellStyle name="Comma 6 2 4 2 4 2" xfId="49910"/>
    <cellStyle name="Comma 6 2 4 2 4 2 2" xfId="49911"/>
    <cellStyle name="Comma 6 2 4 2 4 2 3" xfId="49912"/>
    <cellStyle name="Comma 6 2 4 2 4 3" xfId="49913"/>
    <cellStyle name="Comma 6 2 4 2 4 3 2" xfId="49914"/>
    <cellStyle name="Comma 6 2 4 2 4 4" xfId="49915"/>
    <cellStyle name="Comma 6 2 4 2 4 5" xfId="49916"/>
    <cellStyle name="Comma 6 2 4 2 5" xfId="49917"/>
    <cellStyle name="Comma 6 2 4 2 5 2" xfId="49918"/>
    <cellStyle name="Comma 6 2 4 2 5 3" xfId="49919"/>
    <cellStyle name="Comma 6 2 4 2 6" xfId="49920"/>
    <cellStyle name="Comma 6 2 4 2 6 2" xfId="49921"/>
    <cellStyle name="Comma 6 2 4 2 6 3" xfId="49922"/>
    <cellStyle name="Comma 6 2 4 2 7" xfId="49923"/>
    <cellStyle name="Comma 6 2 4 2 7 2" xfId="49924"/>
    <cellStyle name="Comma 6 2 4 2 8" xfId="49925"/>
    <cellStyle name="Comma 6 2 4 2 9" xfId="49926"/>
    <cellStyle name="Comma 6 2 4 3" xfId="49927"/>
    <cellStyle name="Comma 6 2 4 3 2" xfId="49928"/>
    <cellStyle name="Comma 6 2 4 3 2 2" xfId="49929"/>
    <cellStyle name="Comma 6 2 4 3 2 3" xfId="49930"/>
    <cellStyle name="Comma 6 2 4 3 3" xfId="49931"/>
    <cellStyle name="Comma 6 2 4 3 3 2" xfId="49932"/>
    <cellStyle name="Comma 6 2 4 3 3 3" xfId="49933"/>
    <cellStyle name="Comma 6 2 4 3 4" xfId="49934"/>
    <cellStyle name="Comma 6 2 4 3 4 2" xfId="49935"/>
    <cellStyle name="Comma 6 2 4 3 5" xfId="49936"/>
    <cellStyle name="Comma 6 2 4 3 6" xfId="49937"/>
    <cellStyle name="Comma 6 2 4 4" xfId="49938"/>
    <cellStyle name="Comma 6 2 4 4 2" xfId="49939"/>
    <cellStyle name="Comma 6 2 4 4 2 2" xfId="49940"/>
    <cellStyle name="Comma 6 2 4 4 2 3" xfId="49941"/>
    <cellStyle name="Comma 6 2 4 4 3" xfId="49942"/>
    <cellStyle name="Comma 6 2 4 4 3 2" xfId="49943"/>
    <cellStyle name="Comma 6 2 4 4 3 3" xfId="49944"/>
    <cellStyle name="Comma 6 2 4 4 4" xfId="49945"/>
    <cellStyle name="Comma 6 2 4 4 4 2" xfId="49946"/>
    <cellStyle name="Comma 6 2 4 4 5" xfId="49947"/>
    <cellStyle name="Comma 6 2 4 4 6" xfId="49948"/>
    <cellStyle name="Comma 6 2 4 5" xfId="49949"/>
    <cellStyle name="Comma 6 2 4 5 2" xfId="49950"/>
    <cellStyle name="Comma 6 2 4 5 2 2" xfId="49951"/>
    <cellStyle name="Comma 6 2 4 5 2 3" xfId="49952"/>
    <cellStyle name="Comma 6 2 4 5 3" xfId="49953"/>
    <cellStyle name="Comma 6 2 4 5 3 2" xfId="49954"/>
    <cellStyle name="Comma 6 2 4 5 4" xfId="49955"/>
    <cellStyle name="Comma 6 2 4 5 5" xfId="49956"/>
    <cellStyle name="Comma 6 2 4 6" xfId="49957"/>
    <cellStyle name="Comma 6 2 4 6 2" xfId="49958"/>
    <cellStyle name="Comma 6 2 4 6 3" xfId="49959"/>
    <cellStyle name="Comma 6 2 4 7" xfId="49960"/>
    <cellStyle name="Comma 6 2 4 7 2" xfId="49961"/>
    <cellStyle name="Comma 6 2 4 7 3" xfId="49962"/>
    <cellStyle name="Comma 6 2 4 8" xfId="49963"/>
    <cellStyle name="Comma 6 2 4 8 2" xfId="49964"/>
    <cellStyle name="Comma 6 2 4 9" xfId="49965"/>
    <cellStyle name="Comma 6 2 5" xfId="5556"/>
    <cellStyle name="Comma 6 2 5 2" xfId="49966"/>
    <cellStyle name="Comma 6 2 5 2 2" xfId="49967"/>
    <cellStyle name="Comma 6 2 5 2 2 2" xfId="49968"/>
    <cellStyle name="Comma 6 2 5 2 2 3" xfId="49969"/>
    <cellStyle name="Comma 6 2 5 2 3" xfId="49970"/>
    <cellStyle name="Comma 6 2 5 2 3 2" xfId="49971"/>
    <cellStyle name="Comma 6 2 5 2 3 3" xfId="49972"/>
    <cellStyle name="Comma 6 2 5 2 4" xfId="49973"/>
    <cellStyle name="Comma 6 2 5 2 4 2" xfId="49974"/>
    <cellStyle name="Comma 6 2 5 2 5" xfId="49975"/>
    <cellStyle name="Comma 6 2 5 2 6" xfId="49976"/>
    <cellStyle name="Comma 6 2 5 3" xfId="49977"/>
    <cellStyle name="Comma 6 2 5 3 2" xfId="49978"/>
    <cellStyle name="Comma 6 2 5 3 2 2" xfId="49979"/>
    <cellStyle name="Comma 6 2 5 3 2 3" xfId="49980"/>
    <cellStyle name="Comma 6 2 5 3 3" xfId="49981"/>
    <cellStyle name="Comma 6 2 5 3 3 2" xfId="49982"/>
    <cellStyle name="Comma 6 2 5 3 3 3" xfId="49983"/>
    <cellStyle name="Comma 6 2 5 3 4" xfId="49984"/>
    <cellStyle name="Comma 6 2 5 3 4 2" xfId="49985"/>
    <cellStyle name="Comma 6 2 5 3 5" xfId="49986"/>
    <cellStyle name="Comma 6 2 5 3 6" xfId="49987"/>
    <cellStyle name="Comma 6 2 5 4" xfId="49988"/>
    <cellStyle name="Comma 6 2 5 4 2" xfId="49989"/>
    <cellStyle name="Comma 6 2 5 4 2 2" xfId="49990"/>
    <cellStyle name="Comma 6 2 5 4 2 3" xfId="49991"/>
    <cellStyle name="Comma 6 2 5 4 3" xfId="49992"/>
    <cellStyle name="Comma 6 2 5 4 3 2" xfId="49993"/>
    <cellStyle name="Comma 6 2 5 4 4" xfId="49994"/>
    <cellStyle name="Comma 6 2 5 4 5" xfId="49995"/>
    <cellStyle name="Comma 6 2 5 5" xfId="49996"/>
    <cellStyle name="Comma 6 2 5 5 2" xfId="49997"/>
    <cellStyle name="Comma 6 2 5 5 3" xfId="49998"/>
    <cellStyle name="Comma 6 2 5 6" xfId="49999"/>
    <cellStyle name="Comma 6 2 5 6 2" xfId="50000"/>
    <cellStyle name="Comma 6 2 5 6 3" xfId="50001"/>
    <cellStyle name="Comma 6 2 5 7" xfId="50002"/>
    <cellStyle name="Comma 6 2 5 7 2" xfId="50003"/>
    <cellStyle name="Comma 6 2 5 8" xfId="50004"/>
    <cellStyle name="Comma 6 2 5 9" xfId="50005"/>
    <cellStyle name="Comma 6 2 6" xfId="5557"/>
    <cellStyle name="Comma 6 2 6 2" xfId="50006"/>
    <cellStyle name="Comma 6 2 6 2 2" xfId="50007"/>
    <cellStyle name="Comma 6 2 6 2 2 2" xfId="50008"/>
    <cellStyle name="Comma 6 2 6 2 2 3" xfId="50009"/>
    <cellStyle name="Comma 6 2 6 2 3" xfId="50010"/>
    <cellStyle name="Comma 6 2 6 2 3 2" xfId="50011"/>
    <cellStyle name="Comma 6 2 6 2 3 3" xfId="50012"/>
    <cellStyle name="Comma 6 2 6 2 4" xfId="50013"/>
    <cellStyle name="Comma 6 2 6 2 4 2" xfId="50014"/>
    <cellStyle name="Comma 6 2 6 2 5" xfId="50015"/>
    <cellStyle name="Comma 6 2 6 2 6" xfId="50016"/>
    <cellStyle name="Comma 6 2 6 3" xfId="50017"/>
    <cellStyle name="Comma 6 2 6 3 2" xfId="50018"/>
    <cellStyle name="Comma 6 2 6 3 2 2" xfId="50019"/>
    <cellStyle name="Comma 6 2 6 3 2 3" xfId="50020"/>
    <cellStyle name="Comma 6 2 6 3 3" xfId="50021"/>
    <cellStyle name="Comma 6 2 6 3 3 2" xfId="50022"/>
    <cellStyle name="Comma 6 2 6 3 3 3" xfId="50023"/>
    <cellStyle name="Comma 6 2 6 3 4" xfId="50024"/>
    <cellStyle name="Comma 6 2 6 3 4 2" xfId="50025"/>
    <cellStyle name="Comma 6 2 6 3 5" xfId="50026"/>
    <cellStyle name="Comma 6 2 6 3 6" xfId="50027"/>
    <cellStyle name="Comma 6 2 6 4" xfId="50028"/>
    <cellStyle name="Comma 6 2 6 4 2" xfId="50029"/>
    <cellStyle name="Comma 6 2 6 4 2 2" xfId="50030"/>
    <cellStyle name="Comma 6 2 6 4 2 3" xfId="50031"/>
    <cellStyle name="Comma 6 2 6 4 3" xfId="50032"/>
    <cellStyle name="Comma 6 2 6 4 3 2" xfId="50033"/>
    <cellStyle name="Comma 6 2 6 4 4" xfId="50034"/>
    <cellStyle name="Comma 6 2 6 4 5" xfId="50035"/>
    <cellStyle name="Comma 6 2 6 5" xfId="50036"/>
    <cellStyle name="Comma 6 2 6 5 2" xfId="50037"/>
    <cellStyle name="Comma 6 2 6 5 3" xfId="50038"/>
    <cellStyle name="Comma 6 2 6 6" xfId="50039"/>
    <cellStyle name="Comma 6 2 6 6 2" xfId="50040"/>
    <cellStyle name="Comma 6 2 6 6 3" xfId="50041"/>
    <cellStyle name="Comma 6 2 6 7" xfId="50042"/>
    <cellStyle name="Comma 6 2 6 7 2" xfId="50043"/>
    <cellStyle name="Comma 6 2 6 8" xfId="50044"/>
    <cellStyle name="Comma 6 2 6 9" xfId="50045"/>
    <cellStyle name="Comma 6 2 7" xfId="5558"/>
    <cellStyle name="Comma 6 2 7 2" xfId="50046"/>
    <cellStyle name="Comma 6 2 7 2 2" xfId="50047"/>
    <cellStyle name="Comma 6 2 7 2 3" xfId="50048"/>
    <cellStyle name="Comma 6 2 7 3" xfId="50049"/>
    <cellStyle name="Comma 6 2 7 3 2" xfId="50050"/>
    <cellStyle name="Comma 6 2 7 3 3" xfId="50051"/>
    <cellStyle name="Comma 6 2 7 4" xfId="50052"/>
    <cellStyle name="Comma 6 2 7 4 2" xfId="50053"/>
    <cellStyle name="Comma 6 2 7 5" xfId="50054"/>
    <cellStyle name="Comma 6 2 7 6" xfId="50055"/>
    <cellStyle name="Comma 6 2 8" xfId="50056"/>
    <cellStyle name="Comma 6 2 8 2" xfId="50057"/>
    <cellStyle name="Comma 6 2 8 2 2" xfId="50058"/>
    <cellStyle name="Comma 6 2 8 2 3" xfId="50059"/>
    <cellStyle name="Comma 6 2 8 3" xfId="50060"/>
    <cellStyle name="Comma 6 2 8 3 2" xfId="50061"/>
    <cellStyle name="Comma 6 2 8 3 3" xfId="50062"/>
    <cellStyle name="Comma 6 2 8 4" xfId="50063"/>
    <cellStyle name="Comma 6 2 8 4 2" xfId="50064"/>
    <cellStyle name="Comma 6 2 8 5" xfId="50065"/>
    <cellStyle name="Comma 6 2 8 6" xfId="50066"/>
    <cellStyle name="Comma 6 2 9" xfId="50067"/>
    <cellStyle name="Comma 6 2 9 2" xfId="50068"/>
    <cellStyle name="Comma 6 2 9 2 2" xfId="50069"/>
    <cellStyle name="Comma 6 2 9 2 3" xfId="50070"/>
    <cellStyle name="Comma 6 2 9 3" xfId="50071"/>
    <cellStyle name="Comma 6 2 9 3 2" xfId="50072"/>
    <cellStyle name="Comma 6 2 9 4" xfId="50073"/>
    <cellStyle name="Comma 6 2 9 5" xfId="50074"/>
    <cellStyle name="Comma 6 3" xfId="5559"/>
    <cellStyle name="Comma 6 3 10" xfId="50075"/>
    <cellStyle name="Comma 6 3 10 2" xfId="50076"/>
    <cellStyle name="Comma 6 3 10 3" xfId="50077"/>
    <cellStyle name="Comma 6 3 11" xfId="50078"/>
    <cellStyle name="Comma 6 3 11 2" xfId="50079"/>
    <cellStyle name="Comma 6 3 12" xfId="50080"/>
    <cellStyle name="Comma 6 3 13" xfId="50081"/>
    <cellStyle name="Comma 6 3 14" xfId="50082"/>
    <cellStyle name="Comma 6 3 2" xfId="5560"/>
    <cellStyle name="Comma 6 3 2 10" xfId="50083"/>
    <cellStyle name="Comma 6 3 2 10 2" xfId="50084"/>
    <cellStyle name="Comma 6 3 2 11" xfId="50085"/>
    <cellStyle name="Comma 6 3 2 12" xfId="50086"/>
    <cellStyle name="Comma 6 3 2 13" xfId="50087"/>
    <cellStyle name="Comma 6 3 2 2" xfId="5561"/>
    <cellStyle name="Comma 6 3 2 2 10" xfId="50088"/>
    <cellStyle name="Comma 6 3 2 2 11" xfId="50089"/>
    <cellStyle name="Comma 6 3 2 2 2" xfId="5562"/>
    <cellStyle name="Comma 6 3 2 2 2 10" xfId="50090"/>
    <cellStyle name="Comma 6 3 2 2 2 2" xfId="5563"/>
    <cellStyle name="Comma 6 3 2 2 2 2 2" xfId="50091"/>
    <cellStyle name="Comma 6 3 2 2 2 2 2 2" xfId="50092"/>
    <cellStyle name="Comma 6 3 2 2 2 2 2 3" xfId="50093"/>
    <cellStyle name="Comma 6 3 2 2 2 2 3" xfId="50094"/>
    <cellStyle name="Comma 6 3 2 2 2 2 3 2" xfId="50095"/>
    <cellStyle name="Comma 6 3 2 2 2 2 3 3" xfId="50096"/>
    <cellStyle name="Comma 6 3 2 2 2 2 4" xfId="50097"/>
    <cellStyle name="Comma 6 3 2 2 2 2 4 2" xfId="50098"/>
    <cellStyle name="Comma 6 3 2 2 2 2 5" xfId="50099"/>
    <cellStyle name="Comma 6 3 2 2 2 2 6" xfId="50100"/>
    <cellStyle name="Comma 6 3 2 2 2 3" xfId="5564"/>
    <cellStyle name="Comma 6 3 2 2 2 3 2" xfId="50101"/>
    <cellStyle name="Comma 6 3 2 2 2 3 2 2" xfId="50102"/>
    <cellStyle name="Comma 6 3 2 2 2 3 2 3" xfId="50103"/>
    <cellStyle name="Comma 6 3 2 2 2 3 3" xfId="50104"/>
    <cellStyle name="Comma 6 3 2 2 2 3 3 2" xfId="50105"/>
    <cellStyle name="Comma 6 3 2 2 2 3 3 3" xfId="50106"/>
    <cellStyle name="Comma 6 3 2 2 2 3 4" xfId="50107"/>
    <cellStyle name="Comma 6 3 2 2 2 3 4 2" xfId="50108"/>
    <cellStyle name="Comma 6 3 2 2 2 3 5" xfId="50109"/>
    <cellStyle name="Comma 6 3 2 2 2 3 6" xfId="50110"/>
    <cellStyle name="Comma 6 3 2 2 2 4" xfId="50111"/>
    <cellStyle name="Comma 6 3 2 2 2 4 2" xfId="50112"/>
    <cellStyle name="Comma 6 3 2 2 2 4 2 2" xfId="50113"/>
    <cellStyle name="Comma 6 3 2 2 2 4 2 3" xfId="50114"/>
    <cellStyle name="Comma 6 3 2 2 2 4 3" xfId="50115"/>
    <cellStyle name="Comma 6 3 2 2 2 4 3 2" xfId="50116"/>
    <cellStyle name="Comma 6 3 2 2 2 4 4" xfId="50117"/>
    <cellStyle name="Comma 6 3 2 2 2 4 5" xfId="50118"/>
    <cellStyle name="Comma 6 3 2 2 2 5" xfId="50119"/>
    <cellStyle name="Comma 6 3 2 2 2 5 2" xfId="50120"/>
    <cellStyle name="Comma 6 3 2 2 2 5 3" xfId="50121"/>
    <cellStyle name="Comma 6 3 2 2 2 6" xfId="50122"/>
    <cellStyle name="Comma 6 3 2 2 2 6 2" xfId="50123"/>
    <cellStyle name="Comma 6 3 2 2 2 6 3" xfId="50124"/>
    <cellStyle name="Comma 6 3 2 2 2 7" xfId="50125"/>
    <cellStyle name="Comma 6 3 2 2 2 7 2" xfId="50126"/>
    <cellStyle name="Comma 6 3 2 2 2 8" xfId="50127"/>
    <cellStyle name="Comma 6 3 2 2 2 9" xfId="50128"/>
    <cellStyle name="Comma 6 3 2 2 3" xfId="5565"/>
    <cellStyle name="Comma 6 3 2 2 3 2" xfId="5566"/>
    <cellStyle name="Comma 6 3 2 2 3 2 2" xfId="50129"/>
    <cellStyle name="Comma 6 3 2 2 3 2 3" xfId="50130"/>
    <cellStyle name="Comma 6 3 2 2 3 3" xfId="50131"/>
    <cellStyle name="Comma 6 3 2 2 3 3 2" xfId="50132"/>
    <cellStyle name="Comma 6 3 2 2 3 3 3" xfId="50133"/>
    <cellStyle name="Comma 6 3 2 2 3 4" xfId="50134"/>
    <cellStyle name="Comma 6 3 2 2 3 4 2" xfId="50135"/>
    <cellStyle name="Comma 6 3 2 2 3 5" xfId="50136"/>
    <cellStyle name="Comma 6 3 2 2 3 6" xfId="50137"/>
    <cellStyle name="Comma 6 3 2 2 3 7" xfId="50138"/>
    <cellStyle name="Comma 6 3 2 2 4" xfId="5567"/>
    <cellStyle name="Comma 6 3 2 2 4 2" xfId="50139"/>
    <cellStyle name="Comma 6 3 2 2 4 2 2" xfId="50140"/>
    <cellStyle name="Comma 6 3 2 2 4 2 3" xfId="50141"/>
    <cellStyle name="Comma 6 3 2 2 4 3" xfId="50142"/>
    <cellStyle name="Comma 6 3 2 2 4 3 2" xfId="50143"/>
    <cellStyle name="Comma 6 3 2 2 4 3 3" xfId="50144"/>
    <cellStyle name="Comma 6 3 2 2 4 4" xfId="50145"/>
    <cellStyle name="Comma 6 3 2 2 4 4 2" xfId="50146"/>
    <cellStyle name="Comma 6 3 2 2 4 5" xfId="50147"/>
    <cellStyle name="Comma 6 3 2 2 4 6" xfId="50148"/>
    <cellStyle name="Comma 6 3 2 2 5" xfId="5568"/>
    <cellStyle name="Comma 6 3 2 2 5 2" xfId="50149"/>
    <cellStyle name="Comma 6 3 2 2 5 2 2" xfId="50150"/>
    <cellStyle name="Comma 6 3 2 2 5 2 3" xfId="50151"/>
    <cellStyle name="Comma 6 3 2 2 5 3" xfId="50152"/>
    <cellStyle name="Comma 6 3 2 2 5 3 2" xfId="50153"/>
    <cellStyle name="Comma 6 3 2 2 5 4" xfId="50154"/>
    <cellStyle name="Comma 6 3 2 2 5 5" xfId="50155"/>
    <cellStyle name="Comma 6 3 2 2 6" xfId="50156"/>
    <cellStyle name="Comma 6 3 2 2 6 2" xfId="50157"/>
    <cellStyle name="Comma 6 3 2 2 6 3" xfId="50158"/>
    <cellStyle name="Comma 6 3 2 2 7" xfId="50159"/>
    <cellStyle name="Comma 6 3 2 2 7 2" xfId="50160"/>
    <cellStyle name="Comma 6 3 2 2 7 3" xfId="50161"/>
    <cellStyle name="Comma 6 3 2 2 8" xfId="50162"/>
    <cellStyle name="Comma 6 3 2 2 8 2" xfId="50163"/>
    <cellStyle name="Comma 6 3 2 2 9" xfId="50164"/>
    <cellStyle name="Comma 6 3 2 3" xfId="5569"/>
    <cellStyle name="Comma 6 3 2 3 10" xfId="50165"/>
    <cellStyle name="Comma 6 3 2 3 2" xfId="5570"/>
    <cellStyle name="Comma 6 3 2 3 2 2" xfId="50166"/>
    <cellStyle name="Comma 6 3 2 3 2 2 2" xfId="50167"/>
    <cellStyle name="Comma 6 3 2 3 2 2 3" xfId="50168"/>
    <cellStyle name="Comma 6 3 2 3 2 3" xfId="50169"/>
    <cellStyle name="Comma 6 3 2 3 2 3 2" xfId="50170"/>
    <cellStyle name="Comma 6 3 2 3 2 3 3" xfId="50171"/>
    <cellStyle name="Comma 6 3 2 3 2 4" xfId="50172"/>
    <cellStyle name="Comma 6 3 2 3 2 4 2" xfId="50173"/>
    <cellStyle name="Comma 6 3 2 3 2 5" xfId="50174"/>
    <cellStyle name="Comma 6 3 2 3 2 6" xfId="50175"/>
    <cellStyle name="Comma 6 3 2 3 3" xfId="5571"/>
    <cellStyle name="Comma 6 3 2 3 3 2" xfId="50176"/>
    <cellStyle name="Comma 6 3 2 3 3 2 2" xfId="50177"/>
    <cellStyle name="Comma 6 3 2 3 3 2 3" xfId="50178"/>
    <cellStyle name="Comma 6 3 2 3 3 3" xfId="50179"/>
    <cellStyle name="Comma 6 3 2 3 3 3 2" xfId="50180"/>
    <cellStyle name="Comma 6 3 2 3 3 3 3" xfId="50181"/>
    <cellStyle name="Comma 6 3 2 3 3 4" xfId="50182"/>
    <cellStyle name="Comma 6 3 2 3 3 4 2" xfId="50183"/>
    <cellStyle name="Comma 6 3 2 3 3 5" xfId="50184"/>
    <cellStyle name="Comma 6 3 2 3 3 6" xfId="50185"/>
    <cellStyle name="Comma 6 3 2 3 4" xfId="50186"/>
    <cellStyle name="Comma 6 3 2 3 4 2" xfId="50187"/>
    <cellStyle name="Comma 6 3 2 3 4 2 2" xfId="50188"/>
    <cellStyle name="Comma 6 3 2 3 4 2 3" xfId="50189"/>
    <cellStyle name="Comma 6 3 2 3 4 3" xfId="50190"/>
    <cellStyle name="Comma 6 3 2 3 4 3 2" xfId="50191"/>
    <cellStyle name="Comma 6 3 2 3 4 4" xfId="50192"/>
    <cellStyle name="Comma 6 3 2 3 4 5" xfId="50193"/>
    <cellStyle name="Comma 6 3 2 3 5" xfId="50194"/>
    <cellStyle name="Comma 6 3 2 3 5 2" xfId="50195"/>
    <cellStyle name="Comma 6 3 2 3 5 3" xfId="50196"/>
    <cellStyle name="Comma 6 3 2 3 6" xfId="50197"/>
    <cellStyle name="Comma 6 3 2 3 6 2" xfId="50198"/>
    <cellStyle name="Comma 6 3 2 3 6 3" xfId="50199"/>
    <cellStyle name="Comma 6 3 2 3 7" xfId="50200"/>
    <cellStyle name="Comma 6 3 2 3 7 2" xfId="50201"/>
    <cellStyle name="Comma 6 3 2 3 8" xfId="50202"/>
    <cellStyle name="Comma 6 3 2 3 9" xfId="50203"/>
    <cellStyle name="Comma 6 3 2 4" xfId="5572"/>
    <cellStyle name="Comma 6 3 2 4 10" xfId="50204"/>
    <cellStyle name="Comma 6 3 2 4 2" xfId="5573"/>
    <cellStyle name="Comma 6 3 2 4 2 2" xfId="50205"/>
    <cellStyle name="Comma 6 3 2 4 2 2 2" xfId="50206"/>
    <cellStyle name="Comma 6 3 2 4 2 2 3" xfId="50207"/>
    <cellStyle name="Comma 6 3 2 4 2 3" xfId="50208"/>
    <cellStyle name="Comma 6 3 2 4 2 3 2" xfId="50209"/>
    <cellStyle name="Comma 6 3 2 4 2 3 3" xfId="50210"/>
    <cellStyle name="Comma 6 3 2 4 2 4" xfId="50211"/>
    <cellStyle name="Comma 6 3 2 4 2 4 2" xfId="50212"/>
    <cellStyle name="Comma 6 3 2 4 2 5" xfId="50213"/>
    <cellStyle name="Comma 6 3 2 4 2 6" xfId="50214"/>
    <cellStyle name="Comma 6 3 2 4 3" xfId="50215"/>
    <cellStyle name="Comma 6 3 2 4 3 2" xfId="50216"/>
    <cellStyle name="Comma 6 3 2 4 3 2 2" xfId="50217"/>
    <cellStyle name="Comma 6 3 2 4 3 2 3" xfId="50218"/>
    <cellStyle name="Comma 6 3 2 4 3 3" xfId="50219"/>
    <cellStyle name="Comma 6 3 2 4 3 3 2" xfId="50220"/>
    <cellStyle name="Comma 6 3 2 4 3 3 3" xfId="50221"/>
    <cellStyle name="Comma 6 3 2 4 3 4" xfId="50222"/>
    <cellStyle name="Comma 6 3 2 4 3 4 2" xfId="50223"/>
    <cellStyle name="Comma 6 3 2 4 3 5" xfId="50224"/>
    <cellStyle name="Comma 6 3 2 4 3 6" xfId="50225"/>
    <cellStyle name="Comma 6 3 2 4 4" xfId="50226"/>
    <cellStyle name="Comma 6 3 2 4 4 2" xfId="50227"/>
    <cellStyle name="Comma 6 3 2 4 4 2 2" xfId="50228"/>
    <cellStyle name="Comma 6 3 2 4 4 2 3" xfId="50229"/>
    <cellStyle name="Comma 6 3 2 4 4 3" xfId="50230"/>
    <cellStyle name="Comma 6 3 2 4 4 3 2" xfId="50231"/>
    <cellStyle name="Comma 6 3 2 4 4 4" xfId="50232"/>
    <cellStyle name="Comma 6 3 2 4 4 5" xfId="50233"/>
    <cellStyle name="Comma 6 3 2 4 5" xfId="50234"/>
    <cellStyle name="Comma 6 3 2 4 5 2" xfId="50235"/>
    <cellStyle name="Comma 6 3 2 4 5 3" xfId="50236"/>
    <cellStyle name="Comma 6 3 2 4 6" xfId="50237"/>
    <cellStyle name="Comma 6 3 2 4 6 2" xfId="50238"/>
    <cellStyle name="Comma 6 3 2 4 6 3" xfId="50239"/>
    <cellStyle name="Comma 6 3 2 4 7" xfId="50240"/>
    <cellStyle name="Comma 6 3 2 4 7 2" xfId="50241"/>
    <cellStyle name="Comma 6 3 2 4 8" xfId="50242"/>
    <cellStyle name="Comma 6 3 2 4 9" xfId="50243"/>
    <cellStyle name="Comma 6 3 2 5" xfId="5574"/>
    <cellStyle name="Comma 6 3 2 5 2" xfId="50244"/>
    <cellStyle name="Comma 6 3 2 5 2 2" xfId="50245"/>
    <cellStyle name="Comma 6 3 2 5 2 3" xfId="50246"/>
    <cellStyle name="Comma 6 3 2 5 3" xfId="50247"/>
    <cellStyle name="Comma 6 3 2 5 3 2" xfId="50248"/>
    <cellStyle name="Comma 6 3 2 5 3 3" xfId="50249"/>
    <cellStyle name="Comma 6 3 2 5 4" xfId="50250"/>
    <cellStyle name="Comma 6 3 2 5 4 2" xfId="50251"/>
    <cellStyle name="Comma 6 3 2 5 5" xfId="50252"/>
    <cellStyle name="Comma 6 3 2 5 6" xfId="50253"/>
    <cellStyle name="Comma 6 3 2 6" xfId="5575"/>
    <cellStyle name="Comma 6 3 2 6 2" xfId="50254"/>
    <cellStyle name="Comma 6 3 2 6 2 2" xfId="50255"/>
    <cellStyle name="Comma 6 3 2 6 2 3" xfId="50256"/>
    <cellStyle name="Comma 6 3 2 6 3" xfId="50257"/>
    <cellStyle name="Comma 6 3 2 6 3 2" xfId="50258"/>
    <cellStyle name="Comma 6 3 2 6 3 3" xfId="50259"/>
    <cellStyle name="Comma 6 3 2 6 4" xfId="50260"/>
    <cellStyle name="Comma 6 3 2 6 4 2" xfId="50261"/>
    <cellStyle name="Comma 6 3 2 6 5" xfId="50262"/>
    <cellStyle name="Comma 6 3 2 6 6" xfId="50263"/>
    <cellStyle name="Comma 6 3 2 7" xfId="50264"/>
    <cellStyle name="Comma 6 3 2 7 2" xfId="50265"/>
    <cellStyle name="Comma 6 3 2 7 2 2" xfId="50266"/>
    <cellStyle name="Comma 6 3 2 7 2 3" xfId="50267"/>
    <cellStyle name="Comma 6 3 2 7 3" xfId="50268"/>
    <cellStyle name="Comma 6 3 2 7 3 2" xfId="50269"/>
    <cellStyle name="Comma 6 3 2 7 4" xfId="50270"/>
    <cellStyle name="Comma 6 3 2 7 5" xfId="50271"/>
    <cellStyle name="Comma 6 3 2 8" xfId="50272"/>
    <cellStyle name="Comma 6 3 2 8 2" xfId="50273"/>
    <cellStyle name="Comma 6 3 2 8 3" xfId="50274"/>
    <cellStyle name="Comma 6 3 2 9" xfId="50275"/>
    <cellStyle name="Comma 6 3 2 9 2" xfId="50276"/>
    <cellStyle name="Comma 6 3 2 9 3" xfId="50277"/>
    <cellStyle name="Comma 6 3 3" xfId="5576"/>
    <cellStyle name="Comma 6 3 3 10" xfId="50278"/>
    <cellStyle name="Comma 6 3 3 11" xfId="50279"/>
    <cellStyle name="Comma 6 3 3 2" xfId="5577"/>
    <cellStyle name="Comma 6 3 3 2 10" xfId="50280"/>
    <cellStyle name="Comma 6 3 3 2 2" xfId="5578"/>
    <cellStyle name="Comma 6 3 3 2 2 2" xfId="5579"/>
    <cellStyle name="Comma 6 3 3 2 2 2 2" xfId="50281"/>
    <cellStyle name="Comma 6 3 3 2 2 2 3" xfId="50282"/>
    <cellStyle name="Comma 6 3 3 2 2 3" xfId="50283"/>
    <cellStyle name="Comma 6 3 3 2 2 3 2" xfId="50284"/>
    <cellStyle name="Comma 6 3 3 2 2 3 3" xfId="50285"/>
    <cellStyle name="Comma 6 3 3 2 2 4" xfId="50286"/>
    <cellStyle name="Comma 6 3 3 2 2 4 2" xfId="50287"/>
    <cellStyle name="Comma 6 3 3 2 2 5" xfId="50288"/>
    <cellStyle name="Comma 6 3 3 2 2 6" xfId="50289"/>
    <cellStyle name="Comma 6 3 3 2 2 7" xfId="50290"/>
    <cellStyle name="Comma 6 3 3 2 3" xfId="5580"/>
    <cellStyle name="Comma 6 3 3 2 3 2" xfId="50291"/>
    <cellStyle name="Comma 6 3 3 2 3 2 2" xfId="50292"/>
    <cellStyle name="Comma 6 3 3 2 3 2 3" xfId="50293"/>
    <cellStyle name="Comma 6 3 3 2 3 3" xfId="50294"/>
    <cellStyle name="Comma 6 3 3 2 3 3 2" xfId="50295"/>
    <cellStyle name="Comma 6 3 3 2 3 3 3" xfId="50296"/>
    <cellStyle name="Comma 6 3 3 2 3 4" xfId="50297"/>
    <cellStyle name="Comma 6 3 3 2 3 4 2" xfId="50298"/>
    <cellStyle name="Comma 6 3 3 2 3 5" xfId="50299"/>
    <cellStyle name="Comma 6 3 3 2 3 6" xfId="50300"/>
    <cellStyle name="Comma 6 3 3 2 4" xfId="5581"/>
    <cellStyle name="Comma 6 3 3 2 4 2" xfId="50301"/>
    <cellStyle name="Comma 6 3 3 2 4 2 2" xfId="50302"/>
    <cellStyle name="Comma 6 3 3 2 4 2 3" xfId="50303"/>
    <cellStyle name="Comma 6 3 3 2 4 3" xfId="50304"/>
    <cellStyle name="Comma 6 3 3 2 4 3 2" xfId="50305"/>
    <cellStyle name="Comma 6 3 3 2 4 4" xfId="50306"/>
    <cellStyle name="Comma 6 3 3 2 4 5" xfId="50307"/>
    <cellStyle name="Comma 6 3 3 2 5" xfId="5582"/>
    <cellStyle name="Comma 6 3 3 2 5 2" xfId="50308"/>
    <cellStyle name="Comma 6 3 3 2 5 3" xfId="50309"/>
    <cellStyle name="Comma 6 3 3 2 6" xfId="50310"/>
    <cellStyle name="Comma 6 3 3 2 6 2" xfId="50311"/>
    <cellStyle name="Comma 6 3 3 2 6 3" xfId="50312"/>
    <cellStyle name="Comma 6 3 3 2 7" xfId="50313"/>
    <cellStyle name="Comma 6 3 3 2 7 2" xfId="50314"/>
    <cellStyle name="Comma 6 3 3 2 8" xfId="50315"/>
    <cellStyle name="Comma 6 3 3 2 9" xfId="50316"/>
    <cellStyle name="Comma 6 3 3 3" xfId="5583"/>
    <cellStyle name="Comma 6 3 3 3 2" xfId="5584"/>
    <cellStyle name="Comma 6 3 3 3 2 2" xfId="50317"/>
    <cellStyle name="Comma 6 3 3 3 2 3" xfId="50318"/>
    <cellStyle name="Comma 6 3 3 3 3" xfId="50319"/>
    <cellStyle name="Comma 6 3 3 3 3 2" xfId="50320"/>
    <cellStyle name="Comma 6 3 3 3 3 3" xfId="50321"/>
    <cellStyle name="Comma 6 3 3 3 4" xfId="50322"/>
    <cellStyle name="Comma 6 3 3 3 4 2" xfId="50323"/>
    <cellStyle name="Comma 6 3 3 3 5" xfId="50324"/>
    <cellStyle name="Comma 6 3 3 3 6" xfId="50325"/>
    <cellStyle name="Comma 6 3 3 3 7" xfId="50326"/>
    <cellStyle name="Comma 6 3 3 4" xfId="5585"/>
    <cellStyle name="Comma 6 3 3 4 2" xfId="50327"/>
    <cellStyle name="Comma 6 3 3 4 2 2" xfId="50328"/>
    <cellStyle name="Comma 6 3 3 4 2 3" xfId="50329"/>
    <cellStyle name="Comma 6 3 3 4 3" xfId="50330"/>
    <cellStyle name="Comma 6 3 3 4 3 2" xfId="50331"/>
    <cellStyle name="Comma 6 3 3 4 3 3" xfId="50332"/>
    <cellStyle name="Comma 6 3 3 4 4" xfId="50333"/>
    <cellStyle name="Comma 6 3 3 4 4 2" xfId="50334"/>
    <cellStyle name="Comma 6 3 3 4 5" xfId="50335"/>
    <cellStyle name="Comma 6 3 3 4 6" xfId="50336"/>
    <cellStyle name="Comma 6 3 3 5" xfId="5586"/>
    <cellStyle name="Comma 6 3 3 5 2" xfId="50337"/>
    <cellStyle name="Comma 6 3 3 5 2 2" xfId="50338"/>
    <cellStyle name="Comma 6 3 3 5 2 3" xfId="50339"/>
    <cellStyle name="Comma 6 3 3 5 3" xfId="50340"/>
    <cellStyle name="Comma 6 3 3 5 3 2" xfId="50341"/>
    <cellStyle name="Comma 6 3 3 5 4" xfId="50342"/>
    <cellStyle name="Comma 6 3 3 5 5" xfId="50343"/>
    <cellStyle name="Comma 6 3 3 6" xfId="5587"/>
    <cellStyle name="Comma 6 3 3 6 2" xfId="50344"/>
    <cellStyle name="Comma 6 3 3 6 3" xfId="50345"/>
    <cellStyle name="Comma 6 3 3 7" xfId="50346"/>
    <cellStyle name="Comma 6 3 3 7 2" xfId="50347"/>
    <cellStyle name="Comma 6 3 3 7 3" xfId="50348"/>
    <cellStyle name="Comma 6 3 3 8" xfId="50349"/>
    <cellStyle name="Comma 6 3 3 8 2" xfId="50350"/>
    <cellStyle name="Comma 6 3 3 9" xfId="50351"/>
    <cellStyle name="Comma 6 3 4" xfId="5588"/>
    <cellStyle name="Comma 6 3 4 10" xfId="50352"/>
    <cellStyle name="Comma 6 3 4 2" xfId="5589"/>
    <cellStyle name="Comma 6 3 4 2 2" xfId="5590"/>
    <cellStyle name="Comma 6 3 4 2 2 2" xfId="50353"/>
    <cellStyle name="Comma 6 3 4 2 2 3" xfId="50354"/>
    <cellStyle name="Comma 6 3 4 2 3" xfId="50355"/>
    <cellStyle name="Comma 6 3 4 2 3 2" xfId="50356"/>
    <cellStyle name="Comma 6 3 4 2 3 3" xfId="50357"/>
    <cellStyle name="Comma 6 3 4 2 4" xfId="50358"/>
    <cellStyle name="Comma 6 3 4 2 4 2" xfId="50359"/>
    <cellStyle name="Comma 6 3 4 2 5" xfId="50360"/>
    <cellStyle name="Comma 6 3 4 2 6" xfId="50361"/>
    <cellStyle name="Comma 6 3 4 2 7" xfId="50362"/>
    <cellStyle name="Comma 6 3 4 3" xfId="5591"/>
    <cellStyle name="Comma 6 3 4 3 2" xfId="50363"/>
    <cellStyle name="Comma 6 3 4 3 2 2" xfId="50364"/>
    <cellStyle name="Comma 6 3 4 3 2 3" xfId="50365"/>
    <cellStyle name="Comma 6 3 4 3 3" xfId="50366"/>
    <cellStyle name="Comma 6 3 4 3 3 2" xfId="50367"/>
    <cellStyle name="Comma 6 3 4 3 3 3" xfId="50368"/>
    <cellStyle name="Comma 6 3 4 3 4" xfId="50369"/>
    <cellStyle name="Comma 6 3 4 3 4 2" xfId="50370"/>
    <cellStyle name="Comma 6 3 4 3 5" xfId="50371"/>
    <cellStyle name="Comma 6 3 4 3 6" xfId="50372"/>
    <cellStyle name="Comma 6 3 4 4" xfId="5592"/>
    <cellStyle name="Comma 6 3 4 4 2" xfId="50373"/>
    <cellStyle name="Comma 6 3 4 4 2 2" xfId="50374"/>
    <cellStyle name="Comma 6 3 4 4 2 3" xfId="50375"/>
    <cellStyle name="Comma 6 3 4 4 3" xfId="50376"/>
    <cellStyle name="Comma 6 3 4 4 3 2" xfId="50377"/>
    <cellStyle name="Comma 6 3 4 4 4" xfId="50378"/>
    <cellStyle name="Comma 6 3 4 4 5" xfId="50379"/>
    <cellStyle name="Comma 6 3 4 5" xfId="5593"/>
    <cellStyle name="Comma 6 3 4 5 2" xfId="50380"/>
    <cellStyle name="Comma 6 3 4 5 3" xfId="50381"/>
    <cellStyle name="Comma 6 3 4 6" xfId="50382"/>
    <cellStyle name="Comma 6 3 4 6 2" xfId="50383"/>
    <cellStyle name="Comma 6 3 4 6 3" xfId="50384"/>
    <cellStyle name="Comma 6 3 4 7" xfId="50385"/>
    <cellStyle name="Comma 6 3 4 7 2" xfId="50386"/>
    <cellStyle name="Comma 6 3 4 8" xfId="50387"/>
    <cellStyle name="Comma 6 3 4 9" xfId="50388"/>
    <cellStyle name="Comma 6 3 5" xfId="5594"/>
    <cellStyle name="Comma 6 3 5 10" xfId="50389"/>
    <cellStyle name="Comma 6 3 5 2" xfId="5595"/>
    <cellStyle name="Comma 6 3 5 2 2" xfId="5596"/>
    <cellStyle name="Comma 6 3 5 2 2 2" xfId="50390"/>
    <cellStyle name="Comma 6 3 5 2 2 3" xfId="50391"/>
    <cellStyle name="Comma 6 3 5 2 3" xfId="50392"/>
    <cellStyle name="Comma 6 3 5 2 3 2" xfId="50393"/>
    <cellStyle name="Comma 6 3 5 2 3 3" xfId="50394"/>
    <cellStyle name="Comma 6 3 5 2 4" xfId="50395"/>
    <cellStyle name="Comma 6 3 5 2 4 2" xfId="50396"/>
    <cellStyle name="Comma 6 3 5 2 5" xfId="50397"/>
    <cellStyle name="Comma 6 3 5 2 6" xfId="50398"/>
    <cellStyle name="Comma 6 3 5 2 7" xfId="50399"/>
    <cellStyle name="Comma 6 3 5 3" xfId="5597"/>
    <cellStyle name="Comma 6 3 5 3 2" xfId="50400"/>
    <cellStyle name="Comma 6 3 5 3 2 2" xfId="50401"/>
    <cellStyle name="Comma 6 3 5 3 2 3" xfId="50402"/>
    <cellStyle name="Comma 6 3 5 3 3" xfId="50403"/>
    <cellStyle name="Comma 6 3 5 3 3 2" xfId="50404"/>
    <cellStyle name="Comma 6 3 5 3 3 3" xfId="50405"/>
    <cellStyle name="Comma 6 3 5 3 4" xfId="50406"/>
    <cellStyle name="Comma 6 3 5 3 4 2" xfId="50407"/>
    <cellStyle name="Comma 6 3 5 3 5" xfId="50408"/>
    <cellStyle name="Comma 6 3 5 3 6" xfId="50409"/>
    <cellStyle name="Comma 6 3 5 4" xfId="5598"/>
    <cellStyle name="Comma 6 3 5 4 2" xfId="50410"/>
    <cellStyle name="Comma 6 3 5 4 2 2" xfId="50411"/>
    <cellStyle name="Comma 6 3 5 4 2 3" xfId="50412"/>
    <cellStyle name="Comma 6 3 5 4 3" xfId="50413"/>
    <cellStyle name="Comma 6 3 5 4 3 2" xfId="50414"/>
    <cellStyle name="Comma 6 3 5 4 4" xfId="50415"/>
    <cellStyle name="Comma 6 3 5 4 5" xfId="50416"/>
    <cellStyle name="Comma 6 3 5 5" xfId="5599"/>
    <cellStyle name="Comma 6 3 5 5 2" xfId="50417"/>
    <cellStyle name="Comma 6 3 5 5 3" xfId="50418"/>
    <cellStyle name="Comma 6 3 5 6" xfId="50419"/>
    <cellStyle name="Comma 6 3 5 6 2" xfId="50420"/>
    <cellStyle name="Comma 6 3 5 6 3" xfId="50421"/>
    <cellStyle name="Comma 6 3 5 7" xfId="50422"/>
    <cellStyle name="Comma 6 3 5 7 2" xfId="50423"/>
    <cellStyle name="Comma 6 3 5 8" xfId="50424"/>
    <cellStyle name="Comma 6 3 5 9" xfId="50425"/>
    <cellStyle name="Comma 6 3 6" xfId="5600"/>
    <cellStyle name="Comma 6 3 6 2" xfId="5601"/>
    <cellStyle name="Comma 6 3 6 2 2" xfId="50426"/>
    <cellStyle name="Comma 6 3 6 2 3" xfId="50427"/>
    <cellStyle name="Comma 6 3 6 3" xfId="5602"/>
    <cellStyle name="Comma 6 3 6 3 2" xfId="50428"/>
    <cellStyle name="Comma 6 3 6 3 3" xfId="50429"/>
    <cellStyle name="Comma 6 3 6 4" xfId="50430"/>
    <cellStyle name="Comma 6 3 6 4 2" xfId="50431"/>
    <cellStyle name="Comma 6 3 6 5" xfId="50432"/>
    <cellStyle name="Comma 6 3 6 6" xfId="50433"/>
    <cellStyle name="Comma 6 3 6 7" xfId="50434"/>
    <cellStyle name="Comma 6 3 7" xfId="5603"/>
    <cellStyle name="Comma 6 3 7 2" xfId="50435"/>
    <cellStyle name="Comma 6 3 7 2 2" xfId="50436"/>
    <cellStyle name="Comma 6 3 7 2 3" xfId="50437"/>
    <cellStyle name="Comma 6 3 7 3" xfId="50438"/>
    <cellStyle name="Comma 6 3 7 3 2" xfId="50439"/>
    <cellStyle name="Comma 6 3 7 3 3" xfId="50440"/>
    <cellStyle name="Comma 6 3 7 4" xfId="50441"/>
    <cellStyle name="Comma 6 3 7 4 2" xfId="50442"/>
    <cellStyle name="Comma 6 3 7 5" xfId="50443"/>
    <cellStyle name="Comma 6 3 7 6" xfId="50444"/>
    <cellStyle name="Comma 6 3 8" xfId="5604"/>
    <cellStyle name="Comma 6 3 8 2" xfId="50445"/>
    <cellStyle name="Comma 6 3 8 2 2" xfId="50446"/>
    <cellStyle name="Comma 6 3 8 2 3" xfId="50447"/>
    <cellStyle name="Comma 6 3 8 3" xfId="50448"/>
    <cellStyle name="Comma 6 3 8 3 2" xfId="50449"/>
    <cellStyle name="Comma 6 3 8 4" xfId="50450"/>
    <cellStyle name="Comma 6 3 8 5" xfId="50451"/>
    <cellStyle name="Comma 6 3 9" xfId="5605"/>
    <cellStyle name="Comma 6 3 9 2" xfId="50452"/>
    <cellStyle name="Comma 6 3 9 3" xfId="50453"/>
    <cellStyle name="Comma 6 4" xfId="5606"/>
    <cellStyle name="Comma 6 4 10" xfId="50454"/>
    <cellStyle name="Comma 6 4 10 2" xfId="50455"/>
    <cellStyle name="Comma 6 4 11" xfId="50456"/>
    <cellStyle name="Comma 6 4 12" xfId="50457"/>
    <cellStyle name="Comma 6 4 13" xfId="50458"/>
    <cellStyle name="Comma 6 4 2" xfId="5607"/>
    <cellStyle name="Comma 6 4 2 10" xfId="50459"/>
    <cellStyle name="Comma 6 4 2 11" xfId="50460"/>
    <cellStyle name="Comma 6 4 2 2" xfId="5608"/>
    <cellStyle name="Comma 6 4 2 2 10" xfId="50461"/>
    <cellStyle name="Comma 6 4 2 2 2" xfId="5609"/>
    <cellStyle name="Comma 6 4 2 2 2 2" xfId="50462"/>
    <cellStyle name="Comma 6 4 2 2 2 2 2" xfId="50463"/>
    <cellStyle name="Comma 6 4 2 2 2 2 3" xfId="50464"/>
    <cellStyle name="Comma 6 4 2 2 2 3" xfId="50465"/>
    <cellStyle name="Comma 6 4 2 2 2 3 2" xfId="50466"/>
    <cellStyle name="Comma 6 4 2 2 2 3 3" xfId="50467"/>
    <cellStyle name="Comma 6 4 2 2 2 4" xfId="50468"/>
    <cellStyle name="Comma 6 4 2 2 2 4 2" xfId="50469"/>
    <cellStyle name="Comma 6 4 2 2 2 5" xfId="50470"/>
    <cellStyle name="Comma 6 4 2 2 2 6" xfId="50471"/>
    <cellStyle name="Comma 6 4 2 2 3" xfId="5610"/>
    <cellStyle name="Comma 6 4 2 2 3 2" xfId="50472"/>
    <cellStyle name="Comma 6 4 2 2 3 2 2" xfId="50473"/>
    <cellStyle name="Comma 6 4 2 2 3 2 3" xfId="50474"/>
    <cellStyle name="Comma 6 4 2 2 3 3" xfId="50475"/>
    <cellStyle name="Comma 6 4 2 2 3 3 2" xfId="50476"/>
    <cellStyle name="Comma 6 4 2 2 3 3 3" xfId="50477"/>
    <cellStyle name="Comma 6 4 2 2 3 4" xfId="50478"/>
    <cellStyle name="Comma 6 4 2 2 3 4 2" xfId="50479"/>
    <cellStyle name="Comma 6 4 2 2 3 5" xfId="50480"/>
    <cellStyle name="Comma 6 4 2 2 3 6" xfId="50481"/>
    <cellStyle name="Comma 6 4 2 2 4" xfId="50482"/>
    <cellStyle name="Comma 6 4 2 2 4 2" xfId="50483"/>
    <cellStyle name="Comma 6 4 2 2 4 2 2" xfId="50484"/>
    <cellStyle name="Comma 6 4 2 2 4 2 3" xfId="50485"/>
    <cellStyle name="Comma 6 4 2 2 4 3" xfId="50486"/>
    <cellStyle name="Comma 6 4 2 2 4 3 2" xfId="50487"/>
    <cellStyle name="Comma 6 4 2 2 4 4" xfId="50488"/>
    <cellStyle name="Comma 6 4 2 2 4 5" xfId="50489"/>
    <cellStyle name="Comma 6 4 2 2 5" xfId="50490"/>
    <cellStyle name="Comma 6 4 2 2 5 2" xfId="50491"/>
    <cellStyle name="Comma 6 4 2 2 5 3" xfId="50492"/>
    <cellStyle name="Comma 6 4 2 2 6" xfId="50493"/>
    <cellStyle name="Comma 6 4 2 2 6 2" xfId="50494"/>
    <cellStyle name="Comma 6 4 2 2 6 3" xfId="50495"/>
    <cellStyle name="Comma 6 4 2 2 7" xfId="50496"/>
    <cellStyle name="Comma 6 4 2 2 7 2" xfId="50497"/>
    <cellStyle name="Comma 6 4 2 2 8" xfId="50498"/>
    <cellStyle name="Comma 6 4 2 2 9" xfId="50499"/>
    <cellStyle name="Comma 6 4 2 3" xfId="5611"/>
    <cellStyle name="Comma 6 4 2 3 2" xfId="5612"/>
    <cellStyle name="Comma 6 4 2 3 2 2" xfId="50500"/>
    <cellStyle name="Comma 6 4 2 3 2 3" xfId="50501"/>
    <cellStyle name="Comma 6 4 2 3 3" xfId="50502"/>
    <cellStyle name="Comma 6 4 2 3 3 2" xfId="50503"/>
    <cellStyle name="Comma 6 4 2 3 3 3" xfId="50504"/>
    <cellStyle name="Comma 6 4 2 3 4" xfId="50505"/>
    <cellStyle name="Comma 6 4 2 3 4 2" xfId="50506"/>
    <cellStyle name="Comma 6 4 2 3 5" xfId="50507"/>
    <cellStyle name="Comma 6 4 2 3 6" xfId="50508"/>
    <cellStyle name="Comma 6 4 2 3 7" xfId="50509"/>
    <cellStyle name="Comma 6 4 2 4" xfId="5613"/>
    <cellStyle name="Comma 6 4 2 4 2" xfId="50510"/>
    <cellStyle name="Comma 6 4 2 4 2 2" xfId="50511"/>
    <cellStyle name="Comma 6 4 2 4 2 3" xfId="50512"/>
    <cellStyle name="Comma 6 4 2 4 3" xfId="50513"/>
    <cellStyle name="Comma 6 4 2 4 3 2" xfId="50514"/>
    <cellStyle name="Comma 6 4 2 4 3 3" xfId="50515"/>
    <cellStyle name="Comma 6 4 2 4 4" xfId="50516"/>
    <cellStyle name="Comma 6 4 2 4 4 2" xfId="50517"/>
    <cellStyle name="Comma 6 4 2 4 5" xfId="50518"/>
    <cellStyle name="Comma 6 4 2 4 6" xfId="50519"/>
    <cellStyle name="Comma 6 4 2 5" xfId="5614"/>
    <cellStyle name="Comma 6 4 2 5 2" xfId="50520"/>
    <cellStyle name="Comma 6 4 2 5 2 2" xfId="50521"/>
    <cellStyle name="Comma 6 4 2 5 2 3" xfId="50522"/>
    <cellStyle name="Comma 6 4 2 5 3" xfId="50523"/>
    <cellStyle name="Comma 6 4 2 5 3 2" xfId="50524"/>
    <cellStyle name="Comma 6 4 2 5 4" xfId="50525"/>
    <cellStyle name="Comma 6 4 2 5 5" xfId="50526"/>
    <cellStyle name="Comma 6 4 2 6" xfId="50527"/>
    <cellStyle name="Comma 6 4 2 6 2" xfId="50528"/>
    <cellStyle name="Comma 6 4 2 6 3" xfId="50529"/>
    <cellStyle name="Comma 6 4 2 7" xfId="50530"/>
    <cellStyle name="Comma 6 4 2 7 2" xfId="50531"/>
    <cellStyle name="Comma 6 4 2 7 3" xfId="50532"/>
    <cellStyle name="Comma 6 4 2 8" xfId="50533"/>
    <cellStyle name="Comma 6 4 2 8 2" xfId="50534"/>
    <cellStyle name="Comma 6 4 2 9" xfId="50535"/>
    <cellStyle name="Comma 6 4 3" xfId="5615"/>
    <cellStyle name="Comma 6 4 3 10" xfId="50536"/>
    <cellStyle name="Comma 6 4 3 2" xfId="5616"/>
    <cellStyle name="Comma 6 4 3 2 2" xfId="50537"/>
    <cellStyle name="Comma 6 4 3 2 2 2" xfId="50538"/>
    <cellStyle name="Comma 6 4 3 2 2 3" xfId="50539"/>
    <cellStyle name="Comma 6 4 3 2 3" xfId="50540"/>
    <cellStyle name="Comma 6 4 3 2 3 2" xfId="50541"/>
    <cellStyle name="Comma 6 4 3 2 3 3" xfId="50542"/>
    <cellStyle name="Comma 6 4 3 2 4" xfId="50543"/>
    <cellStyle name="Comma 6 4 3 2 4 2" xfId="50544"/>
    <cellStyle name="Comma 6 4 3 2 5" xfId="50545"/>
    <cellStyle name="Comma 6 4 3 2 6" xfId="50546"/>
    <cellStyle name="Comma 6 4 3 3" xfId="5617"/>
    <cellStyle name="Comma 6 4 3 3 2" xfId="50547"/>
    <cellStyle name="Comma 6 4 3 3 2 2" xfId="50548"/>
    <cellStyle name="Comma 6 4 3 3 2 3" xfId="50549"/>
    <cellStyle name="Comma 6 4 3 3 3" xfId="50550"/>
    <cellStyle name="Comma 6 4 3 3 3 2" xfId="50551"/>
    <cellStyle name="Comma 6 4 3 3 3 3" xfId="50552"/>
    <cellStyle name="Comma 6 4 3 3 4" xfId="50553"/>
    <cellStyle name="Comma 6 4 3 3 4 2" xfId="50554"/>
    <cellStyle name="Comma 6 4 3 3 5" xfId="50555"/>
    <cellStyle name="Comma 6 4 3 3 6" xfId="50556"/>
    <cellStyle name="Comma 6 4 3 4" xfId="50557"/>
    <cellStyle name="Comma 6 4 3 4 2" xfId="50558"/>
    <cellStyle name="Comma 6 4 3 4 2 2" xfId="50559"/>
    <cellStyle name="Comma 6 4 3 4 2 3" xfId="50560"/>
    <cellStyle name="Comma 6 4 3 4 3" xfId="50561"/>
    <cellStyle name="Comma 6 4 3 4 3 2" xfId="50562"/>
    <cellStyle name="Comma 6 4 3 4 4" xfId="50563"/>
    <cellStyle name="Comma 6 4 3 4 5" xfId="50564"/>
    <cellStyle name="Comma 6 4 3 5" xfId="50565"/>
    <cellStyle name="Comma 6 4 3 5 2" xfId="50566"/>
    <cellStyle name="Comma 6 4 3 5 3" xfId="50567"/>
    <cellStyle name="Comma 6 4 3 6" xfId="50568"/>
    <cellStyle name="Comma 6 4 3 6 2" xfId="50569"/>
    <cellStyle name="Comma 6 4 3 6 3" xfId="50570"/>
    <cellStyle name="Comma 6 4 3 7" xfId="50571"/>
    <cellStyle name="Comma 6 4 3 7 2" xfId="50572"/>
    <cellStyle name="Comma 6 4 3 8" xfId="50573"/>
    <cellStyle name="Comma 6 4 3 9" xfId="50574"/>
    <cellStyle name="Comma 6 4 4" xfId="5618"/>
    <cellStyle name="Comma 6 4 4 10" xfId="50575"/>
    <cellStyle name="Comma 6 4 4 2" xfId="5619"/>
    <cellStyle name="Comma 6 4 4 2 2" xfId="50576"/>
    <cellStyle name="Comma 6 4 4 2 2 2" xfId="50577"/>
    <cellStyle name="Comma 6 4 4 2 2 3" xfId="50578"/>
    <cellStyle name="Comma 6 4 4 2 3" xfId="50579"/>
    <cellStyle name="Comma 6 4 4 2 3 2" xfId="50580"/>
    <cellStyle name="Comma 6 4 4 2 3 3" xfId="50581"/>
    <cellStyle name="Comma 6 4 4 2 4" xfId="50582"/>
    <cellStyle name="Comma 6 4 4 2 4 2" xfId="50583"/>
    <cellStyle name="Comma 6 4 4 2 5" xfId="50584"/>
    <cellStyle name="Comma 6 4 4 2 6" xfId="50585"/>
    <cellStyle name="Comma 6 4 4 3" xfId="50586"/>
    <cellStyle name="Comma 6 4 4 3 2" xfId="50587"/>
    <cellStyle name="Comma 6 4 4 3 2 2" xfId="50588"/>
    <cellStyle name="Comma 6 4 4 3 2 3" xfId="50589"/>
    <cellStyle name="Comma 6 4 4 3 3" xfId="50590"/>
    <cellStyle name="Comma 6 4 4 3 3 2" xfId="50591"/>
    <cellStyle name="Comma 6 4 4 3 3 3" xfId="50592"/>
    <cellStyle name="Comma 6 4 4 3 4" xfId="50593"/>
    <cellStyle name="Comma 6 4 4 3 4 2" xfId="50594"/>
    <cellStyle name="Comma 6 4 4 3 5" xfId="50595"/>
    <cellStyle name="Comma 6 4 4 3 6" xfId="50596"/>
    <cellStyle name="Comma 6 4 4 4" xfId="50597"/>
    <cellStyle name="Comma 6 4 4 4 2" xfId="50598"/>
    <cellStyle name="Comma 6 4 4 4 2 2" xfId="50599"/>
    <cellStyle name="Comma 6 4 4 4 2 3" xfId="50600"/>
    <cellStyle name="Comma 6 4 4 4 3" xfId="50601"/>
    <cellStyle name="Comma 6 4 4 4 3 2" xfId="50602"/>
    <cellStyle name="Comma 6 4 4 4 4" xfId="50603"/>
    <cellStyle name="Comma 6 4 4 4 5" xfId="50604"/>
    <cellStyle name="Comma 6 4 4 5" xfId="50605"/>
    <cellStyle name="Comma 6 4 4 5 2" xfId="50606"/>
    <cellStyle name="Comma 6 4 4 5 3" xfId="50607"/>
    <cellStyle name="Comma 6 4 4 6" xfId="50608"/>
    <cellStyle name="Comma 6 4 4 6 2" xfId="50609"/>
    <cellStyle name="Comma 6 4 4 6 3" xfId="50610"/>
    <cellStyle name="Comma 6 4 4 7" xfId="50611"/>
    <cellStyle name="Comma 6 4 4 7 2" xfId="50612"/>
    <cellStyle name="Comma 6 4 4 8" xfId="50613"/>
    <cellStyle name="Comma 6 4 4 9" xfId="50614"/>
    <cellStyle name="Comma 6 4 5" xfId="5620"/>
    <cellStyle name="Comma 6 4 5 2" xfId="50615"/>
    <cellStyle name="Comma 6 4 5 2 2" xfId="50616"/>
    <cellStyle name="Comma 6 4 5 2 3" xfId="50617"/>
    <cellStyle name="Comma 6 4 5 3" xfId="50618"/>
    <cellStyle name="Comma 6 4 5 3 2" xfId="50619"/>
    <cellStyle name="Comma 6 4 5 3 3" xfId="50620"/>
    <cellStyle name="Comma 6 4 5 4" xfId="50621"/>
    <cellStyle name="Comma 6 4 5 4 2" xfId="50622"/>
    <cellStyle name="Comma 6 4 5 5" xfId="50623"/>
    <cellStyle name="Comma 6 4 5 6" xfId="50624"/>
    <cellStyle name="Comma 6 4 6" xfId="5621"/>
    <cellStyle name="Comma 6 4 6 2" xfId="50625"/>
    <cellStyle name="Comma 6 4 6 2 2" xfId="50626"/>
    <cellStyle name="Comma 6 4 6 2 3" xfId="50627"/>
    <cellStyle name="Comma 6 4 6 3" xfId="50628"/>
    <cellStyle name="Comma 6 4 6 3 2" xfId="50629"/>
    <cellStyle name="Comma 6 4 6 3 3" xfId="50630"/>
    <cellStyle name="Comma 6 4 6 4" xfId="50631"/>
    <cellStyle name="Comma 6 4 6 4 2" xfId="50632"/>
    <cellStyle name="Comma 6 4 6 5" xfId="50633"/>
    <cellStyle name="Comma 6 4 6 6" xfId="50634"/>
    <cellStyle name="Comma 6 4 7" xfId="50635"/>
    <cellStyle name="Comma 6 4 7 2" xfId="50636"/>
    <cellStyle name="Comma 6 4 7 2 2" xfId="50637"/>
    <cellStyle name="Comma 6 4 7 2 3" xfId="50638"/>
    <cellStyle name="Comma 6 4 7 3" xfId="50639"/>
    <cellStyle name="Comma 6 4 7 3 2" xfId="50640"/>
    <cellStyle name="Comma 6 4 7 4" xfId="50641"/>
    <cellStyle name="Comma 6 4 7 5" xfId="50642"/>
    <cellStyle name="Comma 6 4 8" xfId="50643"/>
    <cellStyle name="Comma 6 4 8 2" xfId="50644"/>
    <cellStyle name="Comma 6 4 8 3" xfId="50645"/>
    <cellStyle name="Comma 6 4 9" xfId="50646"/>
    <cellStyle name="Comma 6 4 9 2" xfId="50647"/>
    <cellStyle name="Comma 6 4 9 3" xfId="50648"/>
    <cellStyle name="Comma 6 5" xfId="5622"/>
    <cellStyle name="Comma 6 5 10" xfId="50649"/>
    <cellStyle name="Comma 6 5 11" xfId="50650"/>
    <cellStyle name="Comma 6 5 2" xfId="5623"/>
    <cellStyle name="Comma 6 5 2 10" xfId="50651"/>
    <cellStyle name="Comma 6 5 2 2" xfId="5624"/>
    <cellStyle name="Comma 6 5 2 2 2" xfId="5625"/>
    <cellStyle name="Comma 6 5 2 2 2 2" xfId="50652"/>
    <cellStyle name="Comma 6 5 2 2 2 3" xfId="50653"/>
    <cellStyle name="Comma 6 5 2 2 3" xfId="50654"/>
    <cellStyle name="Comma 6 5 2 2 3 2" xfId="50655"/>
    <cellStyle name="Comma 6 5 2 2 3 3" xfId="50656"/>
    <cellStyle name="Comma 6 5 2 2 4" xfId="50657"/>
    <cellStyle name="Comma 6 5 2 2 4 2" xfId="50658"/>
    <cellStyle name="Comma 6 5 2 2 5" xfId="50659"/>
    <cellStyle name="Comma 6 5 2 2 6" xfId="50660"/>
    <cellStyle name="Comma 6 5 2 2 7" xfId="50661"/>
    <cellStyle name="Comma 6 5 2 3" xfId="5626"/>
    <cellStyle name="Comma 6 5 2 3 2" xfId="50662"/>
    <cellStyle name="Comma 6 5 2 3 2 2" xfId="50663"/>
    <cellStyle name="Comma 6 5 2 3 2 3" xfId="50664"/>
    <cellStyle name="Comma 6 5 2 3 3" xfId="50665"/>
    <cellStyle name="Comma 6 5 2 3 3 2" xfId="50666"/>
    <cellStyle name="Comma 6 5 2 3 3 3" xfId="50667"/>
    <cellStyle name="Comma 6 5 2 3 4" xfId="50668"/>
    <cellStyle name="Comma 6 5 2 3 4 2" xfId="50669"/>
    <cellStyle name="Comma 6 5 2 3 5" xfId="50670"/>
    <cellStyle name="Comma 6 5 2 3 6" xfId="50671"/>
    <cellStyle name="Comma 6 5 2 4" xfId="5627"/>
    <cellStyle name="Comma 6 5 2 4 2" xfId="50672"/>
    <cellStyle name="Comma 6 5 2 4 2 2" xfId="50673"/>
    <cellStyle name="Comma 6 5 2 4 2 3" xfId="50674"/>
    <cellStyle name="Comma 6 5 2 4 3" xfId="50675"/>
    <cellStyle name="Comma 6 5 2 4 3 2" xfId="50676"/>
    <cellStyle name="Comma 6 5 2 4 4" xfId="50677"/>
    <cellStyle name="Comma 6 5 2 4 5" xfId="50678"/>
    <cellStyle name="Comma 6 5 2 5" xfId="5628"/>
    <cellStyle name="Comma 6 5 2 5 2" xfId="50679"/>
    <cellStyle name="Comma 6 5 2 5 3" xfId="50680"/>
    <cellStyle name="Comma 6 5 2 6" xfId="50681"/>
    <cellStyle name="Comma 6 5 2 6 2" xfId="50682"/>
    <cellStyle name="Comma 6 5 2 6 3" xfId="50683"/>
    <cellStyle name="Comma 6 5 2 7" xfId="50684"/>
    <cellStyle name="Comma 6 5 2 7 2" xfId="50685"/>
    <cellStyle name="Comma 6 5 2 8" xfId="50686"/>
    <cellStyle name="Comma 6 5 2 9" xfId="50687"/>
    <cellStyle name="Comma 6 5 3" xfId="5629"/>
    <cellStyle name="Comma 6 5 3 2" xfId="5630"/>
    <cellStyle name="Comma 6 5 3 2 2" xfId="50688"/>
    <cellStyle name="Comma 6 5 3 2 3" xfId="50689"/>
    <cellStyle name="Comma 6 5 3 3" xfId="50690"/>
    <cellStyle name="Comma 6 5 3 3 2" xfId="50691"/>
    <cellStyle name="Comma 6 5 3 3 3" xfId="50692"/>
    <cellStyle name="Comma 6 5 3 4" xfId="50693"/>
    <cellStyle name="Comma 6 5 3 4 2" xfId="50694"/>
    <cellStyle name="Comma 6 5 3 5" xfId="50695"/>
    <cellStyle name="Comma 6 5 3 6" xfId="50696"/>
    <cellStyle name="Comma 6 5 3 7" xfId="50697"/>
    <cellStyle name="Comma 6 5 4" xfId="5631"/>
    <cellStyle name="Comma 6 5 4 2" xfId="50698"/>
    <cellStyle name="Comma 6 5 4 2 2" xfId="50699"/>
    <cellStyle name="Comma 6 5 4 2 3" xfId="50700"/>
    <cellStyle name="Comma 6 5 4 3" xfId="50701"/>
    <cellStyle name="Comma 6 5 4 3 2" xfId="50702"/>
    <cellStyle name="Comma 6 5 4 3 3" xfId="50703"/>
    <cellStyle name="Comma 6 5 4 4" xfId="50704"/>
    <cellStyle name="Comma 6 5 4 4 2" xfId="50705"/>
    <cellStyle name="Comma 6 5 4 5" xfId="50706"/>
    <cellStyle name="Comma 6 5 4 6" xfId="50707"/>
    <cellStyle name="Comma 6 5 5" xfId="5632"/>
    <cellStyle name="Comma 6 5 5 2" xfId="50708"/>
    <cellStyle name="Comma 6 5 5 2 2" xfId="50709"/>
    <cellStyle name="Comma 6 5 5 2 3" xfId="50710"/>
    <cellStyle name="Comma 6 5 5 3" xfId="50711"/>
    <cellStyle name="Comma 6 5 5 3 2" xfId="50712"/>
    <cellStyle name="Comma 6 5 5 4" xfId="50713"/>
    <cellStyle name="Comma 6 5 5 5" xfId="50714"/>
    <cellStyle name="Comma 6 5 6" xfId="5633"/>
    <cellStyle name="Comma 6 5 6 2" xfId="50715"/>
    <cellStyle name="Comma 6 5 6 3" xfId="50716"/>
    <cellStyle name="Comma 6 5 7" xfId="50717"/>
    <cellStyle name="Comma 6 5 7 2" xfId="50718"/>
    <cellStyle name="Comma 6 5 7 3" xfId="50719"/>
    <cellStyle name="Comma 6 5 8" xfId="50720"/>
    <cellStyle name="Comma 6 5 8 2" xfId="50721"/>
    <cellStyle name="Comma 6 5 9" xfId="50722"/>
    <cellStyle name="Comma 6 6" xfId="5634"/>
    <cellStyle name="Comma 6 6 10" xfId="50723"/>
    <cellStyle name="Comma 6 6 2" xfId="5635"/>
    <cellStyle name="Comma 6 6 2 2" xfId="5636"/>
    <cellStyle name="Comma 6 6 2 2 2" xfId="50724"/>
    <cellStyle name="Comma 6 6 2 2 3" xfId="50725"/>
    <cellStyle name="Comma 6 6 2 3" xfId="50726"/>
    <cellStyle name="Comma 6 6 2 3 2" xfId="50727"/>
    <cellStyle name="Comma 6 6 2 3 3" xfId="50728"/>
    <cellStyle name="Comma 6 6 2 4" xfId="50729"/>
    <cellStyle name="Comma 6 6 2 4 2" xfId="50730"/>
    <cellStyle name="Comma 6 6 2 5" xfId="50731"/>
    <cellStyle name="Comma 6 6 2 6" xfId="50732"/>
    <cellStyle name="Comma 6 6 2 7" xfId="50733"/>
    <cellStyle name="Comma 6 6 3" xfId="5637"/>
    <cellStyle name="Comma 6 6 3 2" xfId="50734"/>
    <cellStyle name="Comma 6 6 3 2 2" xfId="50735"/>
    <cellStyle name="Comma 6 6 3 2 3" xfId="50736"/>
    <cellStyle name="Comma 6 6 3 3" xfId="50737"/>
    <cellStyle name="Comma 6 6 3 3 2" xfId="50738"/>
    <cellStyle name="Comma 6 6 3 3 3" xfId="50739"/>
    <cellStyle name="Comma 6 6 3 4" xfId="50740"/>
    <cellStyle name="Comma 6 6 3 4 2" xfId="50741"/>
    <cellStyle name="Comma 6 6 3 5" xfId="50742"/>
    <cellStyle name="Comma 6 6 3 6" xfId="50743"/>
    <cellStyle name="Comma 6 6 4" xfId="5638"/>
    <cellStyle name="Comma 6 6 4 2" xfId="50744"/>
    <cellStyle name="Comma 6 6 4 2 2" xfId="50745"/>
    <cellStyle name="Comma 6 6 4 2 3" xfId="50746"/>
    <cellStyle name="Comma 6 6 4 3" xfId="50747"/>
    <cellStyle name="Comma 6 6 4 3 2" xfId="50748"/>
    <cellStyle name="Comma 6 6 4 4" xfId="50749"/>
    <cellStyle name="Comma 6 6 4 5" xfId="50750"/>
    <cellStyle name="Comma 6 6 5" xfId="5639"/>
    <cellStyle name="Comma 6 6 5 2" xfId="50751"/>
    <cellStyle name="Comma 6 6 5 3" xfId="50752"/>
    <cellStyle name="Comma 6 6 6" xfId="50753"/>
    <cellStyle name="Comma 6 6 6 2" xfId="50754"/>
    <cellStyle name="Comma 6 6 6 3" xfId="50755"/>
    <cellStyle name="Comma 6 6 7" xfId="50756"/>
    <cellStyle name="Comma 6 6 7 2" xfId="50757"/>
    <cellStyle name="Comma 6 6 8" xfId="50758"/>
    <cellStyle name="Comma 6 6 9" xfId="50759"/>
    <cellStyle name="Comma 6 7" xfId="5640"/>
    <cellStyle name="Comma 6 7 10" xfId="50760"/>
    <cellStyle name="Comma 6 7 2" xfId="5641"/>
    <cellStyle name="Comma 6 7 2 2" xfId="5642"/>
    <cellStyle name="Comma 6 7 2 2 2" xfId="50761"/>
    <cellStyle name="Comma 6 7 2 2 3" xfId="50762"/>
    <cellStyle name="Comma 6 7 2 3" xfId="50763"/>
    <cellStyle name="Comma 6 7 2 3 2" xfId="50764"/>
    <cellStyle name="Comma 6 7 2 3 3" xfId="50765"/>
    <cellStyle name="Comma 6 7 2 4" xfId="50766"/>
    <cellStyle name="Comma 6 7 2 4 2" xfId="50767"/>
    <cellStyle name="Comma 6 7 2 5" xfId="50768"/>
    <cellStyle name="Comma 6 7 2 6" xfId="50769"/>
    <cellStyle name="Comma 6 7 2 7" xfId="50770"/>
    <cellStyle name="Comma 6 7 3" xfId="5643"/>
    <cellStyle name="Comma 6 7 3 2" xfId="50771"/>
    <cellStyle name="Comma 6 7 3 2 2" xfId="50772"/>
    <cellStyle name="Comma 6 7 3 2 3" xfId="50773"/>
    <cellStyle name="Comma 6 7 3 3" xfId="50774"/>
    <cellStyle name="Comma 6 7 3 3 2" xfId="50775"/>
    <cellStyle name="Comma 6 7 3 3 3" xfId="50776"/>
    <cellStyle name="Comma 6 7 3 4" xfId="50777"/>
    <cellStyle name="Comma 6 7 3 4 2" xfId="50778"/>
    <cellStyle name="Comma 6 7 3 5" xfId="50779"/>
    <cellStyle name="Comma 6 7 3 6" xfId="50780"/>
    <cellStyle name="Comma 6 7 4" xfId="5644"/>
    <cellStyle name="Comma 6 7 4 2" xfId="50781"/>
    <cellStyle name="Comma 6 7 4 2 2" xfId="50782"/>
    <cellStyle name="Comma 6 7 4 2 3" xfId="50783"/>
    <cellStyle name="Comma 6 7 4 3" xfId="50784"/>
    <cellStyle name="Comma 6 7 4 3 2" xfId="50785"/>
    <cellStyle name="Comma 6 7 4 4" xfId="50786"/>
    <cellStyle name="Comma 6 7 4 5" xfId="50787"/>
    <cellStyle name="Comma 6 7 5" xfId="5645"/>
    <cellStyle name="Comma 6 7 5 2" xfId="50788"/>
    <cellStyle name="Comma 6 7 5 3" xfId="50789"/>
    <cellStyle name="Comma 6 7 6" xfId="50790"/>
    <cellStyle name="Comma 6 7 6 2" xfId="50791"/>
    <cellStyle name="Comma 6 7 6 3" xfId="50792"/>
    <cellStyle name="Comma 6 7 7" xfId="50793"/>
    <cellStyle name="Comma 6 7 7 2" xfId="50794"/>
    <cellStyle name="Comma 6 7 8" xfId="50795"/>
    <cellStyle name="Comma 6 7 9" xfId="50796"/>
    <cellStyle name="Comma 6 8" xfId="5646"/>
    <cellStyle name="Comma 6 8 2" xfId="5647"/>
    <cellStyle name="Comma 6 8 2 2" xfId="5648"/>
    <cellStyle name="Comma 6 8 2 3" xfId="50797"/>
    <cellStyle name="Comma 6 8 3" xfId="5649"/>
    <cellStyle name="Comma 6 8 3 2" xfId="50798"/>
    <cellStyle name="Comma 6 8 3 3" xfId="50799"/>
    <cellStyle name="Comma 6 8 4" xfId="5650"/>
    <cellStyle name="Comma 6 8 4 2" xfId="50800"/>
    <cellStyle name="Comma 6 8 5" xfId="5651"/>
    <cellStyle name="Comma 6 8 6" xfId="50801"/>
    <cellStyle name="Comma 6 8 7" xfId="50802"/>
    <cellStyle name="Comma 6 9" xfId="5652"/>
    <cellStyle name="Comma 6 9 2" xfId="5653"/>
    <cellStyle name="Comma 6 9 2 2" xfId="50803"/>
    <cellStyle name="Comma 6 9 2 3" xfId="50804"/>
    <cellStyle name="Comma 6 9 3" xfId="5654"/>
    <cellStyle name="Comma 6 9 3 2" xfId="50805"/>
    <cellStyle name="Comma 6 9 3 3" xfId="50806"/>
    <cellStyle name="Comma 6 9 4" xfId="50807"/>
    <cellStyle name="Comma 6 9 4 2" xfId="50808"/>
    <cellStyle name="Comma 6 9 5" xfId="50809"/>
    <cellStyle name="Comma 6 9 6" xfId="50810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1"/>
    <cellStyle name="Comma 7 10 2 2" xfId="50812"/>
    <cellStyle name="Comma 7 10 2 3" xfId="50813"/>
    <cellStyle name="Comma 7 10 3" xfId="50814"/>
    <cellStyle name="Comma 7 10 3 2" xfId="50815"/>
    <cellStyle name="Comma 7 10 4" xfId="50816"/>
    <cellStyle name="Comma 7 10 5" xfId="50817"/>
    <cellStyle name="Comma 7 11" xfId="50818"/>
    <cellStyle name="Comma 7 11 2" xfId="50819"/>
    <cellStyle name="Comma 7 11 3" xfId="50820"/>
    <cellStyle name="Comma 7 12" xfId="50821"/>
    <cellStyle name="Comma 7 12 2" xfId="50822"/>
    <cellStyle name="Comma 7 12 3" xfId="50823"/>
    <cellStyle name="Comma 7 13" xfId="50824"/>
    <cellStyle name="Comma 7 13 2" xfId="50825"/>
    <cellStyle name="Comma 7 14" xfId="50826"/>
    <cellStyle name="Comma 7 15" xfId="50827"/>
    <cellStyle name="Comma 7 16" xfId="50828"/>
    <cellStyle name="Comma 7 2" xfId="5677"/>
    <cellStyle name="Comma 7 2 10" xfId="50829"/>
    <cellStyle name="Comma 7 2 10 2" xfId="50830"/>
    <cellStyle name="Comma 7 2 10 3" xfId="50831"/>
    <cellStyle name="Comma 7 2 11" xfId="50832"/>
    <cellStyle name="Comma 7 2 11 2" xfId="50833"/>
    <cellStyle name="Comma 7 2 11 3" xfId="50834"/>
    <cellStyle name="Comma 7 2 12" xfId="50835"/>
    <cellStyle name="Comma 7 2 12 2" xfId="50836"/>
    <cellStyle name="Comma 7 2 13" xfId="50837"/>
    <cellStyle name="Comma 7 2 14" xfId="50838"/>
    <cellStyle name="Comma 7 2 15" xfId="50839"/>
    <cellStyle name="Comma 7 2 2" xfId="5678"/>
    <cellStyle name="Comma 7 2 2 10" xfId="50840"/>
    <cellStyle name="Comma 7 2 2 10 2" xfId="50841"/>
    <cellStyle name="Comma 7 2 2 10 3" xfId="50842"/>
    <cellStyle name="Comma 7 2 2 11" xfId="50843"/>
    <cellStyle name="Comma 7 2 2 11 2" xfId="50844"/>
    <cellStyle name="Comma 7 2 2 12" xfId="50845"/>
    <cellStyle name="Comma 7 2 2 13" xfId="50846"/>
    <cellStyle name="Comma 7 2 2 14" xfId="50847"/>
    <cellStyle name="Comma 7 2 2 2" xfId="5679"/>
    <cellStyle name="Comma 7 2 2 2 10" xfId="50848"/>
    <cellStyle name="Comma 7 2 2 2 10 2" xfId="50849"/>
    <cellStyle name="Comma 7 2 2 2 11" xfId="50850"/>
    <cellStyle name="Comma 7 2 2 2 12" xfId="50851"/>
    <cellStyle name="Comma 7 2 2 2 13" xfId="50852"/>
    <cellStyle name="Comma 7 2 2 2 2" xfId="5680"/>
    <cellStyle name="Comma 7 2 2 2 2 10" xfId="50853"/>
    <cellStyle name="Comma 7 2 2 2 2 2" xfId="5681"/>
    <cellStyle name="Comma 7 2 2 2 2 2 2" xfId="50854"/>
    <cellStyle name="Comma 7 2 2 2 2 2 2 2" xfId="50855"/>
    <cellStyle name="Comma 7 2 2 2 2 2 2 2 2" xfId="50856"/>
    <cellStyle name="Comma 7 2 2 2 2 2 2 2 3" xfId="50857"/>
    <cellStyle name="Comma 7 2 2 2 2 2 2 3" xfId="50858"/>
    <cellStyle name="Comma 7 2 2 2 2 2 2 3 2" xfId="50859"/>
    <cellStyle name="Comma 7 2 2 2 2 2 2 3 3" xfId="50860"/>
    <cellStyle name="Comma 7 2 2 2 2 2 2 4" xfId="50861"/>
    <cellStyle name="Comma 7 2 2 2 2 2 2 4 2" xfId="50862"/>
    <cellStyle name="Comma 7 2 2 2 2 2 2 5" xfId="50863"/>
    <cellStyle name="Comma 7 2 2 2 2 2 2 6" xfId="50864"/>
    <cellStyle name="Comma 7 2 2 2 2 2 3" xfId="50865"/>
    <cellStyle name="Comma 7 2 2 2 2 2 3 2" xfId="50866"/>
    <cellStyle name="Comma 7 2 2 2 2 2 3 2 2" xfId="50867"/>
    <cellStyle name="Comma 7 2 2 2 2 2 3 2 3" xfId="50868"/>
    <cellStyle name="Comma 7 2 2 2 2 2 3 3" xfId="50869"/>
    <cellStyle name="Comma 7 2 2 2 2 2 3 3 2" xfId="50870"/>
    <cellStyle name="Comma 7 2 2 2 2 2 3 3 3" xfId="50871"/>
    <cellStyle name="Comma 7 2 2 2 2 2 3 4" xfId="50872"/>
    <cellStyle name="Comma 7 2 2 2 2 2 3 4 2" xfId="50873"/>
    <cellStyle name="Comma 7 2 2 2 2 2 3 5" xfId="50874"/>
    <cellStyle name="Comma 7 2 2 2 2 2 3 6" xfId="50875"/>
    <cellStyle name="Comma 7 2 2 2 2 2 4" xfId="50876"/>
    <cellStyle name="Comma 7 2 2 2 2 2 4 2" xfId="50877"/>
    <cellStyle name="Comma 7 2 2 2 2 2 4 2 2" xfId="50878"/>
    <cellStyle name="Comma 7 2 2 2 2 2 4 2 3" xfId="50879"/>
    <cellStyle name="Comma 7 2 2 2 2 2 4 3" xfId="50880"/>
    <cellStyle name="Comma 7 2 2 2 2 2 4 3 2" xfId="50881"/>
    <cellStyle name="Comma 7 2 2 2 2 2 4 4" xfId="50882"/>
    <cellStyle name="Comma 7 2 2 2 2 2 4 5" xfId="50883"/>
    <cellStyle name="Comma 7 2 2 2 2 2 5" xfId="50884"/>
    <cellStyle name="Comma 7 2 2 2 2 2 5 2" xfId="50885"/>
    <cellStyle name="Comma 7 2 2 2 2 2 5 3" xfId="50886"/>
    <cellStyle name="Comma 7 2 2 2 2 2 6" xfId="50887"/>
    <cellStyle name="Comma 7 2 2 2 2 2 6 2" xfId="50888"/>
    <cellStyle name="Comma 7 2 2 2 2 2 6 3" xfId="50889"/>
    <cellStyle name="Comma 7 2 2 2 2 2 7" xfId="50890"/>
    <cellStyle name="Comma 7 2 2 2 2 2 7 2" xfId="50891"/>
    <cellStyle name="Comma 7 2 2 2 2 2 8" xfId="50892"/>
    <cellStyle name="Comma 7 2 2 2 2 2 9" xfId="50893"/>
    <cellStyle name="Comma 7 2 2 2 2 3" xfId="50894"/>
    <cellStyle name="Comma 7 2 2 2 2 3 2" xfId="50895"/>
    <cellStyle name="Comma 7 2 2 2 2 3 2 2" xfId="50896"/>
    <cellStyle name="Comma 7 2 2 2 2 3 2 3" xfId="50897"/>
    <cellStyle name="Comma 7 2 2 2 2 3 3" xfId="50898"/>
    <cellStyle name="Comma 7 2 2 2 2 3 3 2" xfId="50899"/>
    <cellStyle name="Comma 7 2 2 2 2 3 3 3" xfId="50900"/>
    <cellStyle name="Comma 7 2 2 2 2 3 4" xfId="50901"/>
    <cellStyle name="Comma 7 2 2 2 2 3 4 2" xfId="50902"/>
    <cellStyle name="Comma 7 2 2 2 2 3 5" xfId="50903"/>
    <cellStyle name="Comma 7 2 2 2 2 3 6" xfId="50904"/>
    <cellStyle name="Comma 7 2 2 2 2 4" xfId="50905"/>
    <cellStyle name="Comma 7 2 2 2 2 4 2" xfId="50906"/>
    <cellStyle name="Comma 7 2 2 2 2 4 2 2" xfId="50907"/>
    <cellStyle name="Comma 7 2 2 2 2 4 2 3" xfId="50908"/>
    <cellStyle name="Comma 7 2 2 2 2 4 3" xfId="50909"/>
    <cellStyle name="Comma 7 2 2 2 2 4 3 2" xfId="50910"/>
    <cellStyle name="Comma 7 2 2 2 2 4 3 3" xfId="50911"/>
    <cellStyle name="Comma 7 2 2 2 2 4 4" xfId="50912"/>
    <cellStyle name="Comma 7 2 2 2 2 4 4 2" xfId="50913"/>
    <cellStyle name="Comma 7 2 2 2 2 4 5" xfId="50914"/>
    <cellStyle name="Comma 7 2 2 2 2 4 6" xfId="50915"/>
    <cellStyle name="Comma 7 2 2 2 2 5" xfId="50916"/>
    <cellStyle name="Comma 7 2 2 2 2 5 2" xfId="50917"/>
    <cellStyle name="Comma 7 2 2 2 2 5 2 2" xfId="50918"/>
    <cellStyle name="Comma 7 2 2 2 2 5 2 3" xfId="50919"/>
    <cellStyle name="Comma 7 2 2 2 2 5 3" xfId="50920"/>
    <cellStyle name="Comma 7 2 2 2 2 5 3 2" xfId="50921"/>
    <cellStyle name="Comma 7 2 2 2 2 5 4" xfId="50922"/>
    <cellStyle name="Comma 7 2 2 2 2 5 5" xfId="50923"/>
    <cellStyle name="Comma 7 2 2 2 2 6" xfId="50924"/>
    <cellStyle name="Comma 7 2 2 2 2 6 2" xfId="50925"/>
    <cellStyle name="Comma 7 2 2 2 2 6 3" xfId="50926"/>
    <cellStyle name="Comma 7 2 2 2 2 7" xfId="50927"/>
    <cellStyle name="Comma 7 2 2 2 2 7 2" xfId="50928"/>
    <cellStyle name="Comma 7 2 2 2 2 7 3" xfId="50929"/>
    <cellStyle name="Comma 7 2 2 2 2 8" xfId="50930"/>
    <cellStyle name="Comma 7 2 2 2 2 8 2" xfId="50931"/>
    <cellStyle name="Comma 7 2 2 2 2 9" xfId="50932"/>
    <cellStyle name="Comma 7 2 2 2 3" xfId="5682"/>
    <cellStyle name="Comma 7 2 2 2 3 2" xfId="50933"/>
    <cellStyle name="Comma 7 2 2 2 3 2 2" xfId="50934"/>
    <cellStyle name="Comma 7 2 2 2 3 2 2 2" xfId="50935"/>
    <cellStyle name="Comma 7 2 2 2 3 2 2 3" xfId="50936"/>
    <cellStyle name="Comma 7 2 2 2 3 2 3" xfId="50937"/>
    <cellStyle name="Comma 7 2 2 2 3 2 3 2" xfId="50938"/>
    <cellStyle name="Comma 7 2 2 2 3 2 3 3" xfId="50939"/>
    <cellStyle name="Comma 7 2 2 2 3 2 4" xfId="50940"/>
    <cellStyle name="Comma 7 2 2 2 3 2 4 2" xfId="50941"/>
    <cellStyle name="Comma 7 2 2 2 3 2 5" xfId="50942"/>
    <cellStyle name="Comma 7 2 2 2 3 2 6" xfId="50943"/>
    <cellStyle name="Comma 7 2 2 2 3 3" xfId="50944"/>
    <cellStyle name="Comma 7 2 2 2 3 3 2" xfId="50945"/>
    <cellStyle name="Comma 7 2 2 2 3 3 2 2" xfId="50946"/>
    <cellStyle name="Comma 7 2 2 2 3 3 2 3" xfId="50947"/>
    <cellStyle name="Comma 7 2 2 2 3 3 3" xfId="50948"/>
    <cellStyle name="Comma 7 2 2 2 3 3 3 2" xfId="50949"/>
    <cellStyle name="Comma 7 2 2 2 3 3 3 3" xfId="50950"/>
    <cellStyle name="Comma 7 2 2 2 3 3 4" xfId="50951"/>
    <cellStyle name="Comma 7 2 2 2 3 3 4 2" xfId="50952"/>
    <cellStyle name="Comma 7 2 2 2 3 3 5" xfId="50953"/>
    <cellStyle name="Comma 7 2 2 2 3 3 6" xfId="50954"/>
    <cellStyle name="Comma 7 2 2 2 3 4" xfId="50955"/>
    <cellStyle name="Comma 7 2 2 2 3 4 2" xfId="50956"/>
    <cellStyle name="Comma 7 2 2 2 3 4 2 2" xfId="50957"/>
    <cellStyle name="Comma 7 2 2 2 3 4 2 3" xfId="50958"/>
    <cellStyle name="Comma 7 2 2 2 3 4 3" xfId="50959"/>
    <cellStyle name="Comma 7 2 2 2 3 4 3 2" xfId="50960"/>
    <cellStyle name="Comma 7 2 2 2 3 4 4" xfId="50961"/>
    <cellStyle name="Comma 7 2 2 2 3 4 5" xfId="50962"/>
    <cellStyle name="Comma 7 2 2 2 3 5" xfId="50963"/>
    <cellStyle name="Comma 7 2 2 2 3 5 2" xfId="50964"/>
    <cellStyle name="Comma 7 2 2 2 3 5 3" xfId="50965"/>
    <cellStyle name="Comma 7 2 2 2 3 6" xfId="50966"/>
    <cellStyle name="Comma 7 2 2 2 3 6 2" xfId="50967"/>
    <cellStyle name="Comma 7 2 2 2 3 6 3" xfId="50968"/>
    <cellStyle name="Comma 7 2 2 2 3 7" xfId="50969"/>
    <cellStyle name="Comma 7 2 2 2 3 7 2" xfId="50970"/>
    <cellStyle name="Comma 7 2 2 2 3 8" xfId="50971"/>
    <cellStyle name="Comma 7 2 2 2 3 9" xfId="50972"/>
    <cellStyle name="Comma 7 2 2 2 4" xfId="5683"/>
    <cellStyle name="Comma 7 2 2 2 4 2" xfId="50973"/>
    <cellStyle name="Comma 7 2 2 2 4 2 2" xfId="50974"/>
    <cellStyle name="Comma 7 2 2 2 4 2 2 2" xfId="50975"/>
    <cellStyle name="Comma 7 2 2 2 4 2 2 3" xfId="50976"/>
    <cellStyle name="Comma 7 2 2 2 4 2 3" xfId="50977"/>
    <cellStyle name="Comma 7 2 2 2 4 2 3 2" xfId="50978"/>
    <cellStyle name="Comma 7 2 2 2 4 2 3 3" xfId="50979"/>
    <cellStyle name="Comma 7 2 2 2 4 2 4" xfId="50980"/>
    <cellStyle name="Comma 7 2 2 2 4 2 4 2" xfId="50981"/>
    <cellStyle name="Comma 7 2 2 2 4 2 5" xfId="50982"/>
    <cellStyle name="Comma 7 2 2 2 4 2 6" xfId="50983"/>
    <cellStyle name="Comma 7 2 2 2 4 3" xfId="50984"/>
    <cellStyle name="Comma 7 2 2 2 4 3 2" xfId="50985"/>
    <cellStyle name="Comma 7 2 2 2 4 3 2 2" xfId="50986"/>
    <cellStyle name="Comma 7 2 2 2 4 3 2 3" xfId="50987"/>
    <cellStyle name="Comma 7 2 2 2 4 3 3" xfId="50988"/>
    <cellStyle name="Comma 7 2 2 2 4 3 3 2" xfId="50989"/>
    <cellStyle name="Comma 7 2 2 2 4 3 3 3" xfId="50990"/>
    <cellStyle name="Comma 7 2 2 2 4 3 4" xfId="50991"/>
    <cellStyle name="Comma 7 2 2 2 4 3 4 2" xfId="50992"/>
    <cellStyle name="Comma 7 2 2 2 4 3 5" xfId="50993"/>
    <cellStyle name="Comma 7 2 2 2 4 3 6" xfId="50994"/>
    <cellStyle name="Comma 7 2 2 2 4 4" xfId="50995"/>
    <cellStyle name="Comma 7 2 2 2 4 4 2" xfId="50996"/>
    <cellStyle name="Comma 7 2 2 2 4 4 2 2" xfId="50997"/>
    <cellStyle name="Comma 7 2 2 2 4 4 2 3" xfId="50998"/>
    <cellStyle name="Comma 7 2 2 2 4 4 3" xfId="50999"/>
    <cellStyle name="Comma 7 2 2 2 4 4 3 2" xfId="51000"/>
    <cellStyle name="Comma 7 2 2 2 4 4 4" xfId="51001"/>
    <cellStyle name="Comma 7 2 2 2 4 4 5" xfId="51002"/>
    <cellStyle name="Comma 7 2 2 2 4 5" xfId="51003"/>
    <cellStyle name="Comma 7 2 2 2 4 5 2" xfId="51004"/>
    <cellStyle name="Comma 7 2 2 2 4 5 3" xfId="51005"/>
    <cellStyle name="Comma 7 2 2 2 4 6" xfId="51006"/>
    <cellStyle name="Comma 7 2 2 2 4 6 2" xfId="51007"/>
    <cellStyle name="Comma 7 2 2 2 4 6 3" xfId="51008"/>
    <cellStyle name="Comma 7 2 2 2 4 7" xfId="51009"/>
    <cellStyle name="Comma 7 2 2 2 4 7 2" xfId="51010"/>
    <cellStyle name="Comma 7 2 2 2 4 8" xfId="51011"/>
    <cellStyle name="Comma 7 2 2 2 4 9" xfId="51012"/>
    <cellStyle name="Comma 7 2 2 2 5" xfId="5684"/>
    <cellStyle name="Comma 7 2 2 2 5 2" xfId="51013"/>
    <cellStyle name="Comma 7 2 2 2 5 2 2" xfId="51014"/>
    <cellStyle name="Comma 7 2 2 2 5 2 3" xfId="51015"/>
    <cellStyle name="Comma 7 2 2 2 5 3" xfId="51016"/>
    <cellStyle name="Comma 7 2 2 2 5 3 2" xfId="51017"/>
    <cellStyle name="Comma 7 2 2 2 5 3 3" xfId="51018"/>
    <cellStyle name="Comma 7 2 2 2 5 4" xfId="51019"/>
    <cellStyle name="Comma 7 2 2 2 5 4 2" xfId="51020"/>
    <cellStyle name="Comma 7 2 2 2 5 5" xfId="51021"/>
    <cellStyle name="Comma 7 2 2 2 5 6" xfId="51022"/>
    <cellStyle name="Comma 7 2 2 2 6" xfId="51023"/>
    <cellStyle name="Comma 7 2 2 2 6 2" xfId="51024"/>
    <cellStyle name="Comma 7 2 2 2 6 2 2" xfId="51025"/>
    <cellStyle name="Comma 7 2 2 2 6 2 3" xfId="51026"/>
    <cellStyle name="Comma 7 2 2 2 6 3" xfId="51027"/>
    <cellStyle name="Comma 7 2 2 2 6 3 2" xfId="51028"/>
    <cellStyle name="Comma 7 2 2 2 6 3 3" xfId="51029"/>
    <cellStyle name="Comma 7 2 2 2 6 4" xfId="51030"/>
    <cellStyle name="Comma 7 2 2 2 6 4 2" xfId="51031"/>
    <cellStyle name="Comma 7 2 2 2 6 5" xfId="51032"/>
    <cellStyle name="Comma 7 2 2 2 6 6" xfId="51033"/>
    <cellStyle name="Comma 7 2 2 2 7" xfId="51034"/>
    <cellStyle name="Comma 7 2 2 2 7 2" xfId="51035"/>
    <cellStyle name="Comma 7 2 2 2 7 2 2" xfId="51036"/>
    <cellStyle name="Comma 7 2 2 2 7 2 3" xfId="51037"/>
    <cellStyle name="Comma 7 2 2 2 7 3" xfId="51038"/>
    <cellStyle name="Comma 7 2 2 2 7 3 2" xfId="51039"/>
    <cellStyle name="Comma 7 2 2 2 7 4" xfId="51040"/>
    <cellStyle name="Comma 7 2 2 2 7 5" xfId="51041"/>
    <cellStyle name="Comma 7 2 2 2 8" xfId="51042"/>
    <cellStyle name="Comma 7 2 2 2 8 2" xfId="51043"/>
    <cellStyle name="Comma 7 2 2 2 8 3" xfId="51044"/>
    <cellStyle name="Comma 7 2 2 2 9" xfId="51045"/>
    <cellStyle name="Comma 7 2 2 2 9 2" xfId="51046"/>
    <cellStyle name="Comma 7 2 2 2 9 3" xfId="51047"/>
    <cellStyle name="Comma 7 2 2 3" xfId="5685"/>
    <cellStyle name="Comma 7 2 2 3 10" xfId="51048"/>
    <cellStyle name="Comma 7 2 2 3 2" xfId="5686"/>
    <cellStyle name="Comma 7 2 2 3 2 2" xfId="51049"/>
    <cellStyle name="Comma 7 2 2 3 2 2 2" xfId="51050"/>
    <cellStyle name="Comma 7 2 2 3 2 2 2 2" xfId="51051"/>
    <cellStyle name="Comma 7 2 2 3 2 2 2 3" xfId="51052"/>
    <cellStyle name="Comma 7 2 2 3 2 2 3" xfId="51053"/>
    <cellStyle name="Comma 7 2 2 3 2 2 3 2" xfId="51054"/>
    <cellStyle name="Comma 7 2 2 3 2 2 3 3" xfId="51055"/>
    <cellStyle name="Comma 7 2 2 3 2 2 4" xfId="51056"/>
    <cellStyle name="Comma 7 2 2 3 2 2 4 2" xfId="51057"/>
    <cellStyle name="Comma 7 2 2 3 2 2 5" xfId="51058"/>
    <cellStyle name="Comma 7 2 2 3 2 2 6" xfId="51059"/>
    <cellStyle name="Comma 7 2 2 3 2 3" xfId="51060"/>
    <cellStyle name="Comma 7 2 2 3 2 3 2" xfId="51061"/>
    <cellStyle name="Comma 7 2 2 3 2 3 2 2" xfId="51062"/>
    <cellStyle name="Comma 7 2 2 3 2 3 2 3" xfId="51063"/>
    <cellStyle name="Comma 7 2 2 3 2 3 3" xfId="51064"/>
    <cellStyle name="Comma 7 2 2 3 2 3 3 2" xfId="51065"/>
    <cellStyle name="Comma 7 2 2 3 2 3 3 3" xfId="51066"/>
    <cellStyle name="Comma 7 2 2 3 2 3 4" xfId="51067"/>
    <cellStyle name="Comma 7 2 2 3 2 3 4 2" xfId="51068"/>
    <cellStyle name="Comma 7 2 2 3 2 3 5" xfId="51069"/>
    <cellStyle name="Comma 7 2 2 3 2 3 6" xfId="51070"/>
    <cellStyle name="Comma 7 2 2 3 2 4" xfId="51071"/>
    <cellStyle name="Comma 7 2 2 3 2 4 2" xfId="51072"/>
    <cellStyle name="Comma 7 2 2 3 2 4 2 2" xfId="51073"/>
    <cellStyle name="Comma 7 2 2 3 2 4 2 3" xfId="51074"/>
    <cellStyle name="Comma 7 2 2 3 2 4 3" xfId="51075"/>
    <cellStyle name="Comma 7 2 2 3 2 4 3 2" xfId="51076"/>
    <cellStyle name="Comma 7 2 2 3 2 4 4" xfId="51077"/>
    <cellStyle name="Comma 7 2 2 3 2 4 5" xfId="51078"/>
    <cellStyle name="Comma 7 2 2 3 2 5" xfId="51079"/>
    <cellStyle name="Comma 7 2 2 3 2 5 2" xfId="51080"/>
    <cellStyle name="Comma 7 2 2 3 2 5 3" xfId="51081"/>
    <cellStyle name="Comma 7 2 2 3 2 6" xfId="51082"/>
    <cellStyle name="Comma 7 2 2 3 2 6 2" xfId="51083"/>
    <cellStyle name="Comma 7 2 2 3 2 6 3" xfId="51084"/>
    <cellStyle name="Comma 7 2 2 3 2 7" xfId="51085"/>
    <cellStyle name="Comma 7 2 2 3 2 7 2" xfId="51086"/>
    <cellStyle name="Comma 7 2 2 3 2 8" xfId="51087"/>
    <cellStyle name="Comma 7 2 2 3 2 9" xfId="51088"/>
    <cellStyle name="Comma 7 2 2 3 3" xfId="51089"/>
    <cellStyle name="Comma 7 2 2 3 3 2" xfId="51090"/>
    <cellStyle name="Comma 7 2 2 3 3 2 2" xfId="51091"/>
    <cellStyle name="Comma 7 2 2 3 3 2 3" xfId="51092"/>
    <cellStyle name="Comma 7 2 2 3 3 3" xfId="51093"/>
    <cellStyle name="Comma 7 2 2 3 3 3 2" xfId="51094"/>
    <cellStyle name="Comma 7 2 2 3 3 3 3" xfId="51095"/>
    <cellStyle name="Comma 7 2 2 3 3 4" xfId="51096"/>
    <cellStyle name="Comma 7 2 2 3 3 4 2" xfId="51097"/>
    <cellStyle name="Comma 7 2 2 3 3 5" xfId="51098"/>
    <cellStyle name="Comma 7 2 2 3 3 6" xfId="51099"/>
    <cellStyle name="Comma 7 2 2 3 4" xfId="51100"/>
    <cellStyle name="Comma 7 2 2 3 4 2" xfId="51101"/>
    <cellStyle name="Comma 7 2 2 3 4 2 2" xfId="51102"/>
    <cellStyle name="Comma 7 2 2 3 4 2 3" xfId="51103"/>
    <cellStyle name="Comma 7 2 2 3 4 3" xfId="51104"/>
    <cellStyle name="Comma 7 2 2 3 4 3 2" xfId="51105"/>
    <cellStyle name="Comma 7 2 2 3 4 3 3" xfId="51106"/>
    <cellStyle name="Comma 7 2 2 3 4 4" xfId="51107"/>
    <cellStyle name="Comma 7 2 2 3 4 4 2" xfId="51108"/>
    <cellStyle name="Comma 7 2 2 3 4 5" xfId="51109"/>
    <cellStyle name="Comma 7 2 2 3 4 6" xfId="51110"/>
    <cellStyle name="Comma 7 2 2 3 5" xfId="51111"/>
    <cellStyle name="Comma 7 2 2 3 5 2" xfId="51112"/>
    <cellStyle name="Comma 7 2 2 3 5 2 2" xfId="51113"/>
    <cellStyle name="Comma 7 2 2 3 5 2 3" xfId="51114"/>
    <cellStyle name="Comma 7 2 2 3 5 3" xfId="51115"/>
    <cellStyle name="Comma 7 2 2 3 5 3 2" xfId="51116"/>
    <cellStyle name="Comma 7 2 2 3 5 4" xfId="51117"/>
    <cellStyle name="Comma 7 2 2 3 5 5" xfId="51118"/>
    <cellStyle name="Comma 7 2 2 3 6" xfId="51119"/>
    <cellStyle name="Comma 7 2 2 3 6 2" xfId="51120"/>
    <cellStyle name="Comma 7 2 2 3 6 3" xfId="51121"/>
    <cellStyle name="Comma 7 2 2 3 7" xfId="51122"/>
    <cellStyle name="Comma 7 2 2 3 7 2" xfId="51123"/>
    <cellStyle name="Comma 7 2 2 3 7 3" xfId="51124"/>
    <cellStyle name="Comma 7 2 2 3 8" xfId="51125"/>
    <cellStyle name="Comma 7 2 2 3 8 2" xfId="51126"/>
    <cellStyle name="Comma 7 2 2 3 9" xfId="51127"/>
    <cellStyle name="Comma 7 2 2 4" xfId="5687"/>
    <cellStyle name="Comma 7 2 2 4 2" xfId="5688"/>
    <cellStyle name="Comma 7 2 2 4 2 2" xfId="51128"/>
    <cellStyle name="Comma 7 2 2 4 2 2 2" xfId="51129"/>
    <cellStyle name="Comma 7 2 2 4 2 2 3" xfId="51130"/>
    <cellStyle name="Comma 7 2 2 4 2 3" xfId="51131"/>
    <cellStyle name="Comma 7 2 2 4 2 3 2" xfId="51132"/>
    <cellStyle name="Comma 7 2 2 4 2 3 3" xfId="51133"/>
    <cellStyle name="Comma 7 2 2 4 2 4" xfId="51134"/>
    <cellStyle name="Comma 7 2 2 4 2 4 2" xfId="51135"/>
    <cellStyle name="Comma 7 2 2 4 2 5" xfId="51136"/>
    <cellStyle name="Comma 7 2 2 4 2 6" xfId="51137"/>
    <cellStyle name="Comma 7 2 2 4 3" xfId="51138"/>
    <cellStyle name="Comma 7 2 2 4 3 2" xfId="51139"/>
    <cellStyle name="Comma 7 2 2 4 3 2 2" xfId="51140"/>
    <cellStyle name="Comma 7 2 2 4 3 2 3" xfId="51141"/>
    <cellStyle name="Comma 7 2 2 4 3 3" xfId="51142"/>
    <cellStyle name="Comma 7 2 2 4 3 3 2" xfId="51143"/>
    <cellStyle name="Comma 7 2 2 4 3 3 3" xfId="51144"/>
    <cellStyle name="Comma 7 2 2 4 3 4" xfId="51145"/>
    <cellStyle name="Comma 7 2 2 4 3 4 2" xfId="51146"/>
    <cellStyle name="Comma 7 2 2 4 3 5" xfId="51147"/>
    <cellStyle name="Comma 7 2 2 4 3 6" xfId="51148"/>
    <cellStyle name="Comma 7 2 2 4 4" xfId="51149"/>
    <cellStyle name="Comma 7 2 2 4 4 2" xfId="51150"/>
    <cellStyle name="Comma 7 2 2 4 4 2 2" xfId="51151"/>
    <cellStyle name="Comma 7 2 2 4 4 2 3" xfId="51152"/>
    <cellStyle name="Comma 7 2 2 4 4 3" xfId="51153"/>
    <cellStyle name="Comma 7 2 2 4 4 3 2" xfId="51154"/>
    <cellStyle name="Comma 7 2 2 4 4 4" xfId="51155"/>
    <cellStyle name="Comma 7 2 2 4 4 5" xfId="51156"/>
    <cellStyle name="Comma 7 2 2 4 5" xfId="51157"/>
    <cellStyle name="Comma 7 2 2 4 5 2" xfId="51158"/>
    <cellStyle name="Comma 7 2 2 4 5 3" xfId="51159"/>
    <cellStyle name="Comma 7 2 2 4 6" xfId="51160"/>
    <cellStyle name="Comma 7 2 2 4 6 2" xfId="51161"/>
    <cellStyle name="Comma 7 2 2 4 6 3" xfId="51162"/>
    <cellStyle name="Comma 7 2 2 4 7" xfId="51163"/>
    <cellStyle name="Comma 7 2 2 4 7 2" xfId="51164"/>
    <cellStyle name="Comma 7 2 2 4 8" xfId="51165"/>
    <cellStyle name="Comma 7 2 2 4 9" xfId="51166"/>
    <cellStyle name="Comma 7 2 2 5" xfId="5689"/>
    <cellStyle name="Comma 7 2 2 5 2" xfId="51167"/>
    <cellStyle name="Comma 7 2 2 5 2 2" xfId="51168"/>
    <cellStyle name="Comma 7 2 2 5 2 2 2" xfId="51169"/>
    <cellStyle name="Comma 7 2 2 5 2 2 3" xfId="51170"/>
    <cellStyle name="Comma 7 2 2 5 2 3" xfId="51171"/>
    <cellStyle name="Comma 7 2 2 5 2 3 2" xfId="51172"/>
    <cellStyle name="Comma 7 2 2 5 2 3 3" xfId="51173"/>
    <cellStyle name="Comma 7 2 2 5 2 4" xfId="51174"/>
    <cellStyle name="Comma 7 2 2 5 2 4 2" xfId="51175"/>
    <cellStyle name="Comma 7 2 2 5 2 5" xfId="51176"/>
    <cellStyle name="Comma 7 2 2 5 2 6" xfId="51177"/>
    <cellStyle name="Comma 7 2 2 5 3" xfId="51178"/>
    <cellStyle name="Comma 7 2 2 5 3 2" xfId="51179"/>
    <cellStyle name="Comma 7 2 2 5 3 2 2" xfId="51180"/>
    <cellStyle name="Comma 7 2 2 5 3 2 3" xfId="51181"/>
    <cellStyle name="Comma 7 2 2 5 3 3" xfId="51182"/>
    <cellStyle name="Comma 7 2 2 5 3 3 2" xfId="51183"/>
    <cellStyle name="Comma 7 2 2 5 3 3 3" xfId="51184"/>
    <cellStyle name="Comma 7 2 2 5 3 4" xfId="51185"/>
    <cellStyle name="Comma 7 2 2 5 3 4 2" xfId="51186"/>
    <cellStyle name="Comma 7 2 2 5 3 5" xfId="51187"/>
    <cellStyle name="Comma 7 2 2 5 3 6" xfId="51188"/>
    <cellStyle name="Comma 7 2 2 5 4" xfId="51189"/>
    <cellStyle name="Comma 7 2 2 5 4 2" xfId="51190"/>
    <cellStyle name="Comma 7 2 2 5 4 2 2" xfId="51191"/>
    <cellStyle name="Comma 7 2 2 5 4 2 3" xfId="51192"/>
    <cellStyle name="Comma 7 2 2 5 4 3" xfId="51193"/>
    <cellStyle name="Comma 7 2 2 5 4 3 2" xfId="51194"/>
    <cellStyle name="Comma 7 2 2 5 4 4" xfId="51195"/>
    <cellStyle name="Comma 7 2 2 5 4 5" xfId="51196"/>
    <cellStyle name="Comma 7 2 2 5 5" xfId="51197"/>
    <cellStyle name="Comma 7 2 2 5 5 2" xfId="51198"/>
    <cellStyle name="Comma 7 2 2 5 5 3" xfId="51199"/>
    <cellStyle name="Comma 7 2 2 5 6" xfId="51200"/>
    <cellStyle name="Comma 7 2 2 5 6 2" xfId="51201"/>
    <cellStyle name="Comma 7 2 2 5 6 3" xfId="51202"/>
    <cellStyle name="Comma 7 2 2 5 7" xfId="51203"/>
    <cellStyle name="Comma 7 2 2 5 7 2" xfId="51204"/>
    <cellStyle name="Comma 7 2 2 5 8" xfId="51205"/>
    <cellStyle name="Comma 7 2 2 5 9" xfId="51206"/>
    <cellStyle name="Comma 7 2 2 6" xfId="5690"/>
    <cellStyle name="Comma 7 2 2 6 2" xfId="51207"/>
    <cellStyle name="Comma 7 2 2 6 2 2" xfId="51208"/>
    <cellStyle name="Comma 7 2 2 6 2 3" xfId="51209"/>
    <cellStyle name="Comma 7 2 2 6 3" xfId="51210"/>
    <cellStyle name="Comma 7 2 2 6 3 2" xfId="51211"/>
    <cellStyle name="Comma 7 2 2 6 3 3" xfId="51212"/>
    <cellStyle name="Comma 7 2 2 6 4" xfId="51213"/>
    <cellStyle name="Comma 7 2 2 6 4 2" xfId="51214"/>
    <cellStyle name="Comma 7 2 2 6 5" xfId="51215"/>
    <cellStyle name="Comma 7 2 2 6 6" xfId="51216"/>
    <cellStyle name="Comma 7 2 2 7" xfId="51217"/>
    <cellStyle name="Comma 7 2 2 7 2" xfId="51218"/>
    <cellStyle name="Comma 7 2 2 7 2 2" xfId="51219"/>
    <cellStyle name="Comma 7 2 2 7 2 3" xfId="51220"/>
    <cellStyle name="Comma 7 2 2 7 3" xfId="51221"/>
    <cellStyle name="Comma 7 2 2 7 3 2" xfId="51222"/>
    <cellStyle name="Comma 7 2 2 7 3 3" xfId="51223"/>
    <cellStyle name="Comma 7 2 2 7 4" xfId="51224"/>
    <cellStyle name="Comma 7 2 2 7 4 2" xfId="51225"/>
    <cellStyle name="Comma 7 2 2 7 5" xfId="51226"/>
    <cellStyle name="Comma 7 2 2 7 6" xfId="51227"/>
    <cellStyle name="Comma 7 2 2 8" xfId="51228"/>
    <cellStyle name="Comma 7 2 2 8 2" xfId="51229"/>
    <cellStyle name="Comma 7 2 2 8 2 2" xfId="51230"/>
    <cellStyle name="Comma 7 2 2 8 2 3" xfId="51231"/>
    <cellStyle name="Comma 7 2 2 8 3" xfId="51232"/>
    <cellStyle name="Comma 7 2 2 8 3 2" xfId="51233"/>
    <cellStyle name="Comma 7 2 2 8 4" xfId="51234"/>
    <cellStyle name="Comma 7 2 2 8 5" xfId="51235"/>
    <cellStyle name="Comma 7 2 2 9" xfId="51236"/>
    <cellStyle name="Comma 7 2 2 9 2" xfId="51237"/>
    <cellStyle name="Comma 7 2 2 9 3" xfId="51238"/>
    <cellStyle name="Comma 7 2 3" xfId="5691"/>
    <cellStyle name="Comma 7 2 3 10" xfId="51239"/>
    <cellStyle name="Comma 7 2 3 10 2" xfId="51240"/>
    <cellStyle name="Comma 7 2 3 11" xfId="51241"/>
    <cellStyle name="Comma 7 2 3 12" xfId="51242"/>
    <cellStyle name="Comma 7 2 3 13" xfId="51243"/>
    <cellStyle name="Comma 7 2 3 2" xfId="5692"/>
    <cellStyle name="Comma 7 2 3 2 10" xfId="51244"/>
    <cellStyle name="Comma 7 2 3 2 2" xfId="5693"/>
    <cellStyle name="Comma 7 2 3 2 2 2" xfId="51245"/>
    <cellStyle name="Comma 7 2 3 2 2 2 2" xfId="51246"/>
    <cellStyle name="Comma 7 2 3 2 2 2 2 2" xfId="51247"/>
    <cellStyle name="Comma 7 2 3 2 2 2 2 3" xfId="51248"/>
    <cellStyle name="Comma 7 2 3 2 2 2 3" xfId="51249"/>
    <cellStyle name="Comma 7 2 3 2 2 2 3 2" xfId="51250"/>
    <cellStyle name="Comma 7 2 3 2 2 2 3 3" xfId="51251"/>
    <cellStyle name="Comma 7 2 3 2 2 2 4" xfId="51252"/>
    <cellStyle name="Comma 7 2 3 2 2 2 4 2" xfId="51253"/>
    <cellStyle name="Comma 7 2 3 2 2 2 5" xfId="51254"/>
    <cellStyle name="Comma 7 2 3 2 2 2 6" xfId="51255"/>
    <cellStyle name="Comma 7 2 3 2 2 3" xfId="51256"/>
    <cellStyle name="Comma 7 2 3 2 2 3 2" xfId="51257"/>
    <cellStyle name="Comma 7 2 3 2 2 3 2 2" xfId="51258"/>
    <cellStyle name="Comma 7 2 3 2 2 3 2 3" xfId="51259"/>
    <cellStyle name="Comma 7 2 3 2 2 3 3" xfId="51260"/>
    <cellStyle name="Comma 7 2 3 2 2 3 3 2" xfId="51261"/>
    <cellStyle name="Comma 7 2 3 2 2 3 3 3" xfId="51262"/>
    <cellStyle name="Comma 7 2 3 2 2 3 4" xfId="51263"/>
    <cellStyle name="Comma 7 2 3 2 2 3 4 2" xfId="51264"/>
    <cellStyle name="Comma 7 2 3 2 2 3 5" xfId="51265"/>
    <cellStyle name="Comma 7 2 3 2 2 3 6" xfId="51266"/>
    <cellStyle name="Comma 7 2 3 2 2 4" xfId="51267"/>
    <cellStyle name="Comma 7 2 3 2 2 4 2" xfId="51268"/>
    <cellStyle name="Comma 7 2 3 2 2 4 2 2" xfId="51269"/>
    <cellStyle name="Comma 7 2 3 2 2 4 2 3" xfId="51270"/>
    <cellStyle name="Comma 7 2 3 2 2 4 3" xfId="51271"/>
    <cellStyle name="Comma 7 2 3 2 2 4 3 2" xfId="51272"/>
    <cellStyle name="Comma 7 2 3 2 2 4 4" xfId="51273"/>
    <cellStyle name="Comma 7 2 3 2 2 4 5" xfId="51274"/>
    <cellStyle name="Comma 7 2 3 2 2 5" xfId="51275"/>
    <cellStyle name="Comma 7 2 3 2 2 5 2" xfId="51276"/>
    <cellStyle name="Comma 7 2 3 2 2 5 3" xfId="51277"/>
    <cellStyle name="Comma 7 2 3 2 2 6" xfId="51278"/>
    <cellStyle name="Comma 7 2 3 2 2 6 2" xfId="51279"/>
    <cellStyle name="Comma 7 2 3 2 2 6 3" xfId="51280"/>
    <cellStyle name="Comma 7 2 3 2 2 7" xfId="51281"/>
    <cellStyle name="Comma 7 2 3 2 2 7 2" xfId="51282"/>
    <cellStyle name="Comma 7 2 3 2 2 8" xfId="51283"/>
    <cellStyle name="Comma 7 2 3 2 2 9" xfId="51284"/>
    <cellStyle name="Comma 7 2 3 2 3" xfId="51285"/>
    <cellStyle name="Comma 7 2 3 2 3 2" xfId="51286"/>
    <cellStyle name="Comma 7 2 3 2 3 2 2" xfId="51287"/>
    <cellStyle name="Comma 7 2 3 2 3 2 3" xfId="51288"/>
    <cellStyle name="Comma 7 2 3 2 3 3" xfId="51289"/>
    <cellStyle name="Comma 7 2 3 2 3 3 2" xfId="51290"/>
    <cellStyle name="Comma 7 2 3 2 3 3 3" xfId="51291"/>
    <cellStyle name="Comma 7 2 3 2 3 4" xfId="51292"/>
    <cellStyle name="Comma 7 2 3 2 3 4 2" xfId="51293"/>
    <cellStyle name="Comma 7 2 3 2 3 5" xfId="51294"/>
    <cellStyle name="Comma 7 2 3 2 3 6" xfId="51295"/>
    <cellStyle name="Comma 7 2 3 2 4" xfId="51296"/>
    <cellStyle name="Comma 7 2 3 2 4 2" xfId="51297"/>
    <cellStyle name="Comma 7 2 3 2 4 2 2" xfId="51298"/>
    <cellStyle name="Comma 7 2 3 2 4 2 3" xfId="51299"/>
    <cellStyle name="Comma 7 2 3 2 4 3" xfId="51300"/>
    <cellStyle name="Comma 7 2 3 2 4 3 2" xfId="51301"/>
    <cellStyle name="Comma 7 2 3 2 4 3 3" xfId="51302"/>
    <cellStyle name="Comma 7 2 3 2 4 4" xfId="51303"/>
    <cellStyle name="Comma 7 2 3 2 4 4 2" xfId="51304"/>
    <cellStyle name="Comma 7 2 3 2 4 5" xfId="51305"/>
    <cellStyle name="Comma 7 2 3 2 4 6" xfId="51306"/>
    <cellStyle name="Comma 7 2 3 2 5" xfId="51307"/>
    <cellStyle name="Comma 7 2 3 2 5 2" xfId="51308"/>
    <cellStyle name="Comma 7 2 3 2 5 2 2" xfId="51309"/>
    <cellStyle name="Comma 7 2 3 2 5 2 3" xfId="51310"/>
    <cellStyle name="Comma 7 2 3 2 5 3" xfId="51311"/>
    <cellStyle name="Comma 7 2 3 2 5 3 2" xfId="51312"/>
    <cellStyle name="Comma 7 2 3 2 5 4" xfId="51313"/>
    <cellStyle name="Comma 7 2 3 2 5 5" xfId="51314"/>
    <cellStyle name="Comma 7 2 3 2 6" xfId="51315"/>
    <cellStyle name="Comma 7 2 3 2 6 2" xfId="51316"/>
    <cellStyle name="Comma 7 2 3 2 6 3" xfId="51317"/>
    <cellStyle name="Comma 7 2 3 2 7" xfId="51318"/>
    <cellStyle name="Comma 7 2 3 2 7 2" xfId="51319"/>
    <cellStyle name="Comma 7 2 3 2 7 3" xfId="51320"/>
    <cellStyle name="Comma 7 2 3 2 8" xfId="51321"/>
    <cellStyle name="Comma 7 2 3 2 8 2" xfId="51322"/>
    <cellStyle name="Comma 7 2 3 2 9" xfId="51323"/>
    <cellStyle name="Comma 7 2 3 3" xfId="5694"/>
    <cellStyle name="Comma 7 2 3 3 2" xfId="51324"/>
    <cellStyle name="Comma 7 2 3 3 2 2" xfId="51325"/>
    <cellStyle name="Comma 7 2 3 3 2 2 2" xfId="51326"/>
    <cellStyle name="Comma 7 2 3 3 2 2 3" xfId="51327"/>
    <cellStyle name="Comma 7 2 3 3 2 3" xfId="51328"/>
    <cellStyle name="Comma 7 2 3 3 2 3 2" xfId="51329"/>
    <cellStyle name="Comma 7 2 3 3 2 3 3" xfId="51330"/>
    <cellStyle name="Comma 7 2 3 3 2 4" xfId="51331"/>
    <cellStyle name="Comma 7 2 3 3 2 4 2" xfId="51332"/>
    <cellStyle name="Comma 7 2 3 3 2 5" xfId="51333"/>
    <cellStyle name="Comma 7 2 3 3 2 6" xfId="51334"/>
    <cellStyle name="Comma 7 2 3 3 3" xfId="51335"/>
    <cellStyle name="Comma 7 2 3 3 3 2" xfId="51336"/>
    <cellStyle name="Comma 7 2 3 3 3 2 2" xfId="51337"/>
    <cellStyle name="Comma 7 2 3 3 3 2 3" xfId="51338"/>
    <cellStyle name="Comma 7 2 3 3 3 3" xfId="51339"/>
    <cellStyle name="Comma 7 2 3 3 3 3 2" xfId="51340"/>
    <cellStyle name="Comma 7 2 3 3 3 3 3" xfId="51341"/>
    <cellStyle name="Comma 7 2 3 3 3 4" xfId="51342"/>
    <cellStyle name="Comma 7 2 3 3 3 4 2" xfId="51343"/>
    <cellStyle name="Comma 7 2 3 3 3 5" xfId="51344"/>
    <cellStyle name="Comma 7 2 3 3 3 6" xfId="51345"/>
    <cellStyle name="Comma 7 2 3 3 4" xfId="51346"/>
    <cellStyle name="Comma 7 2 3 3 4 2" xfId="51347"/>
    <cellStyle name="Comma 7 2 3 3 4 2 2" xfId="51348"/>
    <cellStyle name="Comma 7 2 3 3 4 2 3" xfId="51349"/>
    <cellStyle name="Comma 7 2 3 3 4 3" xfId="51350"/>
    <cellStyle name="Comma 7 2 3 3 4 3 2" xfId="51351"/>
    <cellStyle name="Comma 7 2 3 3 4 4" xfId="51352"/>
    <cellStyle name="Comma 7 2 3 3 4 5" xfId="51353"/>
    <cellStyle name="Comma 7 2 3 3 5" xfId="51354"/>
    <cellStyle name="Comma 7 2 3 3 5 2" xfId="51355"/>
    <cellStyle name="Comma 7 2 3 3 5 3" xfId="51356"/>
    <cellStyle name="Comma 7 2 3 3 6" xfId="51357"/>
    <cellStyle name="Comma 7 2 3 3 6 2" xfId="51358"/>
    <cellStyle name="Comma 7 2 3 3 6 3" xfId="51359"/>
    <cellStyle name="Comma 7 2 3 3 7" xfId="51360"/>
    <cellStyle name="Comma 7 2 3 3 7 2" xfId="51361"/>
    <cellStyle name="Comma 7 2 3 3 8" xfId="51362"/>
    <cellStyle name="Comma 7 2 3 3 9" xfId="51363"/>
    <cellStyle name="Comma 7 2 3 4" xfId="5695"/>
    <cellStyle name="Comma 7 2 3 4 2" xfId="51364"/>
    <cellStyle name="Comma 7 2 3 4 2 2" xfId="51365"/>
    <cellStyle name="Comma 7 2 3 4 2 2 2" xfId="51366"/>
    <cellStyle name="Comma 7 2 3 4 2 2 3" xfId="51367"/>
    <cellStyle name="Comma 7 2 3 4 2 3" xfId="51368"/>
    <cellStyle name="Comma 7 2 3 4 2 3 2" xfId="51369"/>
    <cellStyle name="Comma 7 2 3 4 2 3 3" xfId="51370"/>
    <cellStyle name="Comma 7 2 3 4 2 4" xfId="51371"/>
    <cellStyle name="Comma 7 2 3 4 2 4 2" xfId="51372"/>
    <cellStyle name="Comma 7 2 3 4 2 5" xfId="51373"/>
    <cellStyle name="Comma 7 2 3 4 2 6" xfId="51374"/>
    <cellStyle name="Comma 7 2 3 4 3" xfId="51375"/>
    <cellStyle name="Comma 7 2 3 4 3 2" xfId="51376"/>
    <cellStyle name="Comma 7 2 3 4 3 2 2" xfId="51377"/>
    <cellStyle name="Comma 7 2 3 4 3 2 3" xfId="51378"/>
    <cellStyle name="Comma 7 2 3 4 3 3" xfId="51379"/>
    <cellStyle name="Comma 7 2 3 4 3 3 2" xfId="51380"/>
    <cellStyle name="Comma 7 2 3 4 3 3 3" xfId="51381"/>
    <cellStyle name="Comma 7 2 3 4 3 4" xfId="51382"/>
    <cellStyle name="Comma 7 2 3 4 3 4 2" xfId="51383"/>
    <cellStyle name="Comma 7 2 3 4 3 5" xfId="51384"/>
    <cellStyle name="Comma 7 2 3 4 3 6" xfId="51385"/>
    <cellStyle name="Comma 7 2 3 4 4" xfId="51386"/>
    <cellStyle name="Comma 7 2 3 4 4 2" xfId="51387"/>
    <cellStyle name="Comma 7 2 3 4 4 2 2" xfId="51388"/>
    <cellStyle name="Comma 7 2 3 4 4 2 3" xfId="51389"/>
    <cellStyle name="Comma 7 2 3 4 4 3" xfId="51390"/>
    <cellStyle name="Comma 7 2 3 4 4 3 2" xfId="51391"/>
    <cellStyle name="Comma 7 2 3 4 4 4" xfId="51392"/>
    <cellStyle name="Comma 7 2 3 4 4 5" xfId="51393"/>
    <cellStyle name="Comma 7 2 3 4 5" xfId="51394"/>
    <cellStyle name="Comma 7 2 3 4 5 2" xfId="51395"/>
    <cellStyle name="Comma 7 2 3 4 5 3" xfId="51396"/>
    <cellStyle name="Comma 7 2 3 4 6" xfId="51397"/>
    <cellStyle name="Comma 7 2 3 4 6 2" xfId="51398"/>
    <cellStyle name="Comma 7 2 3 4 6 3" xfId="51399"/>
    <cellStyle name="Comma 7 2 3 4 7" xfId="51400"/>
    <cellStyle name="Comma 7 2 3 4 7 2" xfId="51401"/>
    <cellStyle name="Comma 7 2 3 4 8" xfId="51402"/>
    <cellStyle name="Comma 7 2 3 4 9" xfId="51403"/>
    <cellStyle name="Comma 7 2 3 5" xfId="5696"/>
    <cellStyle name="Comma 7 2 3 5 2" xfId="51404"/>
    <cellStyle name="Comma 7 2 3 5 2 2" xfId="51405"/>
    <cellStyle name="Comma 7 2 3 5 2 3" xfId="51406"/>
    <cellStyle name="Comma 7 2 3 5 3" xfId="51407"/>
    <cellStyle name="Comma 7 2 3 5 3 2" xfId="51408"/>
    <cellStyle name="Comma 7 2 3 5 3 3" xfId="51409"/>
    <cellStyle name="Comma 7 2 3 5 4" xfId="51410"/>
    <cellStyle name="Comma 7 2 3 5 4 2" xfId="51411"/>
    <cellStyle name="Comma 7 2 3 5 5" xfId="51412"/>
    <cellStyle name="Comma 7 2 3 5 6" xfId="51413"/>
    <cellStyle name="Comma 7 2 3 6" xfId="51414"/>
    <cellStyle name="Comma 7 2 3 6 2" xfId="51415"/>
    <cellStyle name="Comma 7 2 3 6 2 2" xfId="51416"/>
    <cellStyle name="Comma 7 2 3 6 2 3" xfId="51417"/>
    <cellStyle name="Comma 7 2 3 6 3" xfId="51418"/>
    <cellStyle name="Comma 7 2 3 6 3 2" xfId="51419"/>
    <cellStyle name="Comma 7 2 3 6 3 3" xfId="51420"/>
    <cellStyle name="Comma 7 2 3 6 4" xfId="51421"/>
    <cellStyle name="Comma 7 2 3 6 4 2" xfId="51422"/>
    <cellStyle name="Comma 7 2 3 6 5" xfId="51423"/>
    <cellStyle name="Comma 7 2 3 6 6" xfId="51424"/>
    <cellStyle name="Comma 7 2 3 7" xfId="51425"/>
    <cellStyle name="Comma 7 2 3 7 2" xfId="51426"/>
    <cellStyle name="Comma 7 2 3 7 2 2" xfId="51427"/>
    <cellStyle name="Comma 7 2 3 7 2 3" xfId="51428"/>
    <cellStyle name="Comma 7 2 3 7 3" xfId="51429"/>
    <cellStyle name="Comma 7 2 3 7 3 2" xfId="51430"/>
    <cellStyle name="Comma 7 2 3 7 4" xfId="51431"/>
    <cellStyle name="Comma 7 2 3 7 5" xfId="51432"/>
    <cellStyle name="Comma 7 2 3 8" xfId="51433"/>
    <cellStyle name="Comma 7 2 3 8 2" xfId="51434"/>
    <cellStyle name="Comma 7 2 3 8 3" xfId="51435"/>
    <cellStyle name="Comma 7 2 3 9" xfId="51436"/>
    <cellStyle name="Comma 7 2 3 9 2" xfId="51437"/>
    <cellStyle name="Comma 7 2 3 9 3" xfId="51438"/>
    <cellStyle name="Comma 7 2 4" xfId="5697"/>
    <cellStyle name="Comma 7 2 4 10" xfId="51439"/>
    <cellStyle name="Comma 7 2 4 2" xfId="5698"/>
    <cellStyle name="Comma 7 2 4 2 2" xfId="51440"/>
    <cellStyle name="Comma 7 2 4 2 2 2" xfId="51441"/>
    <cellStyle name="Comma 7 2 4 2 2 2 2" xfId="51442"/>
    <cellStyle name="Comma 7 2 4 2 2 2 3" xfId="51443"/>
    <cellStyle name="Comma 7 2 4 2 2 3" xfId="51444"/>
    <cellStyle name="Comma 7 2 4 2 2 3 2" xfId="51445"/>
    <cellStyle name="Comma 7 2 4 2 2 3 3" xfId="51446"/>
    <cellStyle name="Comma 7 2 4 2 2 4" xfId="51447"/>
    <cellStyle name="Comma 7 2 4 2 2 4 2" xfId="51448"/>
    <cellStyle name="Comma 7 2 4 2 2 5" xfId="51449"/>
    <cellStyle name="Comma 7 2 4 2 2 6" xfId="51450"/>
    <cellStyle name="Comma 7 2 4 2 3" xfId="51451"/>
    <cellStyle name="Comma 7 2 4 2 3 2" xfId="51452"/>
    <cellStyle name="Comma 7 2 4 2 3 2 2" xfId="51453"/>
    <cellStyle name="Comma 7 2 4 2 3 2 3" xfId="51454"/>
    <cellStyle name="Comma 7 2 4 2 3 3" xfId="51455"/>
    <cellStyle name="Comma 7 2 4 2 3 3 2" xfId="51456"/>
    <cellStyle name="Comma 7 2 4 2 3 3 3" xfId="51457"/>
    <cellStyle name="Comma 7 2 4 2 3 4" xfId="51458"/>
    <cellStyle name="Comma 7 2 4 2 3 4 2" xfId="51459"/>
    <cellStyle name="Comma 7 2 4 2 3 5" xfId="51460"/>
    <cellStyle name="Comma 7 2 4 2 3 6" xfId="51461"/>
    <cellStyle name="Comma 7 2 4 2 4" xfId="51462"/>
    <cellStyle name="Comma 7 2 4 2 4 2" xfId="51463"/>
    <cellStyle name="Comma 7 2 4 2 4 2 2" xfId="51464"/>
    <cellStyle name="Comma 7 2 4 2 4 2 3" xfId="51465"/>
    <cellStyle name="Comma 7 2 4 2 4 3" xfId="51466"/>
    <cellStyle name="Comma 7 2 4 2 4 3 2" xfId="51467"/>
    <cellStyle name="Comma 7 2 4 2 4 4" xfId="51468"/>
    <cellStyle name="Comma 7 2 4 2 4 5" xfId="51469"/>
    <cellStyle name="Comma 7 2 4 2 5" xfId="51470"/>
    <cellStyle name="Comma 7 2 4 2 5 2" xfId="51471"/>
    <cellStyle name="Comma 7 2 4 2 5 3" xfId="51472"/>
    <cellStyle name="Comma 7 2 4 2 6" xfId="51473"/>
    <cellStyle name="Comma 7 2 4 2 6 2" xfId="51474"/>
    <cellStyle name="Comma 7 2 4 2 6 3" xfId="51475"/>
    <cellStyle name="Comma 7 2 4 2 7" xfId="51476"/>
    <cellStyle name="Comma 7 2 4 2 7 2" xfId="51477"/>
    <cellStyle name="Comma 7 2 4 2 8" xfId="51478"/>
    <cellStyle name="Comma 7 2 4 2 9" xfId="51479"/>
    <cellStyle name="Comma 7 2 4 3" xfId="51480"/>
    <cellStyle name="Comma 7 2 4 3 2" xfId="51481"/>
    <cellStyle name="Comma 7 2 4 3 2 2" xfId="51482"/>
    <cellStyle name="Comma 7 2 4 3 2 3" xfId="51483"/>
    <cellStyle name="Comma 7 2 4 3 3" xfId="51484"/>
    <cellStyle name="Comma 7 2 4 3 3 2" xfId="51485"/>
    <cellStyle name="Comma 7 2 4 3 3 3" xfId="51486"/>
    <cellStyle name="Comma 7 2 4 3 4" xfId="51487"/>
    <cellStyle name="Comma 7 2 4 3 4 2" xfId="51488"/>
    <cellStyle name="Comma 7 2 4 3 5" xfId="51489"/>
    <cellStyle name="Comma 7 2 4 3 6" xfId="51490"/>
    <cellStyle name="Comma 7 2 4 4" xfId="51491"/>
    <cellStyle name="Comma 7 2 4 4 2" xfId="51492"/>
    <cellStyle name="Comma 7 2 4 4 2 2" xfId="51493"/>
    <cellStyle name="Comma 7 2 4 4 2 3" xfId="51494"/>
    <cellStyle name="Comma 7 2 4 4 3" xfId="51495"/>
    <cellStyle name="Comma 7 2 4 4 3 2" xfId="51496"/>
    <cellStyle name="Comma 7 2 4 4 3 3" xfId="51497"/>
    <cellStyle name="Comma 7 2 4 4 4" xfId="51498"/>
    <cellStyle name="Comma 7 2 4 4 4 2" xfId="51499"/>
    <cellStyle name="Comma 7 2 4 4 5" xfId="51500"/>
    <cellStyle name="Comma 7 2 4 4 6" xfId="51501"/>
    <cellStyle name="Comma 7 2 4 5" xfId="51502"/>
    <cellStyle name="Comma 7 2 4 5 2" xfId="51503"/>
    <cellStyle name="Comma 7 2 4 5 2 2" xfId="51504"/>
    <cellStyle name="Comma 7 2 4 5 2 3" xfId="51505"/>
    <cellStyle name="Comma 7 2 4 5 3" xfId="51506"/>
    <cellStyle name="Comma 7 2 4 5 3 2" xfId="51507"/>
    <cellStyle name="Comma 7 2 4 5 4" xfId="51508"/>
    <cellStyle name="Comma 7 2 4 5 5" xfId="51509"/>
    <cellStyle name="Comma 7 2 4 6" xfId="51510"/>
    <cellStyle name="Comma 7 2 4 6 2" xfId="51511"/>
    <cellStyle name="Comma 7 2 4 6 3" xfId="51512"/>
    <cellStyle name="Comma 7 2 4 7" xfId="51513"/>
    <cellStyle name="Comma 7 2 4 7 2" xfId="51514"/>
    <cellStyle name="Comma 7 2 4 7 3" xfId="51515"/>
    <cellStyle name="Comma 7 2 4 8" xfId="51516"/>
    <cellStyle name="Comma 7 2 4 8 2" xfId="51517"/>
    <cellStyle name="Comma 7 2 4 9" xfId="51518"/>
    <cellStyle name="Comma 7 2 5" xfId="5699"/>
    <cellStyle name="Comma 7 2 5 2" xfId="5700"/>
    <cellStyle name="Comma 7 2 5 2 2" xfId="51519"/>
    <cellStyle name="Comma 7 2 5 2 2 2" xfId="51520"/>
    <cellStyle name="Comma 7 2 5 2 2 3" xfId="51521"/>
    <cellStyle name="Comma 7 2 5 2 3" xfId="51522"/>
    <cellStyle name="Comma 7 2 5 2 3 2" xfId="51523"/>
    <cellStyle name="Comma 7 2 5 2 3 3" xfId="51524"/>
    <cellStyle name="Comma 7 2 5 2 4" xfId="51525"/>
    <cellStyle name="Comma 7 2 5 2 4 2" xfId="51526"/>
    <cellStyle name="Comma 7 2 5 2 5" xfId="51527"/>
    <cellStyle name="Comma 7 2 5 2 6" xfId="51528"/>
    <cellStyle name="Comma 7 2 5 3" xfId="51529"/>
    <cellStyle name="Comma 7 2 5 3 2" xfId="51530"/>
    <cellStyle name="Comma 7 2 5 3 2 2" xfId="51531"/>
    <cellStyle name="Comma 7 2 5 3 2 3" xfId="51532"/>
    <cellStyle name="Comma 7 2 5 3 3" xfId="51533"/>
    <cellStyle name="Comma 7 2 5 3 3 2" xfId="51534"/>
    <cellStyle name="Comma 7 2 5 3 3 3" xfId="51535"/>
    <cellStyle name="Comma 7 2 5 3 4" xfId="51536"/>
    <cellStyle name="Comma 7 2 5 3 4 2" xfId="51537"/>
    <cellStyle name="Comma 7 2 5 3 5" xfId="51538"/>
    <cellStyle name="Comma 7 2 5 3 6" xfId="51539"/>
    <cellStyle name="Comma 7 2 5 4" xfId="51540"/>
    <cellStyle name="Comma 7 2 5 4 2" xfId="51541"/>
    <cellStyle name="Comma 7 2 5 4 2 2" xfId="51542"/>
    <cellStyle name="Comma 7 2 5 4 2 3" xfId="51543"/>
    <cellStyle name="Comma 7 2 5 4 3" xfId="51544"/>
    <cellStyle name="Comma 7 2 5 4 3 2" xfId="51545"/>
    <cellStyle name="Comma 7 2 5 4 4" xfId="51546"/>
    <cellStyle name="Comma 7 2 5 4 5" xfId="51547"/>
    <cellStyle name="Comma 7 2 5 5" xfId="51548"/>
    <cellStyle name="Comma 7 2 5 5 2" xfId="51549"/>
    <cellStyle name="Comma 7 2 5 5 3" xfId="51550"/>
    <cellStyle name="Comma 7 2 5 6" xfId="51551"/>
    <cellStyle name="Comma 7 2 5 6 2" xfId="51552"/>
    <cellStyle name="Comma 7 2 5 6 3" xfId="51553"/>
    <cellStyle name="Comma 7 2 5 7" xfId="51554"/>
    <cellStyle name="Comma 7 2 5 7 2" xfId="51555"/>
    <cellStyle name="Comma 7 2 5 8" xfId="51556"/>
    <cellStyle name="Comma 7 2 5 9" xfId="51557"/>
    <cellStyle name="Comma 7 2 6" xfId="5701"/>
    <cellStyle name="Comma 7 2 6 2" xfId="51558"/>
    <cellStyle name="Comma 7 2 6 2 2" xfId="51559"/>
    <cellStyle name="Comma 7 2 6 2 2 2" xfId="51560"/>
    <cellStyle name="Comma 7 2 6 2 2 3" xfId="51561"/>
    <cellStyle name="Comma 7 2 6 2 3" xfId="51562"/>
    <cellStyle name="Comma 7 2 6 2 3 2" xfId="51563"/>
    <cellStyle name="Comma 7 2 6 2 3 3" xfId="51564"/>
    <cellStyle name="Comma 7 2 6 2 4" xfId="51565"/>
    <cellStyle name="Comma 7 2 6 2 4 2" xfId="51566"/>
    <cellStyle name="Comma 7 2 6 2 5" xfId="51567"/>
    <cellStyle name="Comma 7 2 6 2 6" xfId="51568"/>
    <cellStyle name="Comma 7 2 6 3" xfId="51569"/>
    <cellStyle name="Comma 7 2 6 3 2" xfId="51570"/>
    <cellStyle name="Comma 7 2 6 3 2 2" xfId="51571"/>
    <cellStyle name="Comma 7 2 6 3 2 3" xfId="51572"/>
    <cellStyle name="Comma 7 2 6 3 3" xfId="51573"/>
    <cellStyle name="Comma 7 2 6 3 3 2" xfId="51574"/>
    <cellStyle name="Comma 7 2 6 3 3 3" xfId="51575"/>
    <cellStyle name="Comma 7 2 6 3 4" xfId="51576"/>
    <cellStyle name="Comma 7 2 6 3 4 2" xfId="51577"/>
    <cellStyle name="Comma 7 2 6 3 5" xfId="51578"/>
    <cellStyle name="Comma 7 2 6 3 6" xfId="51579"/>
    <cellStyle name="Comma 7 2 6 4" xfId="51580"/>
    <cellStyle name="Comma 7 2 6 4 2" xfId="51581"/>
    <cellStyle name="Comma 7 2 6 4 2 2" xfId="51582"/>
    <cellStyle name="Comma 7 2 6 4 2 3" xfId="51583"/>
    <cellStyle name="Comma 7 2 6 4 3" xfId="51584"/>
    <cellStyle name="Comma 7 2 6 4 3 2" xfId="51585"/>
    <cellStyle name="Comma 7 2 6 4 4" xfId="51586"/>
    <cellStyle name="Comma 7 2 6 4 5" xfId="51587"/>
    <cellStyle name="Comma 7 2 6 5" xfId="51588"/>
    <cellStyle name="Comma 7 2 6 5 2" xfId="51589"/>
    <cellStyle name="Comma 7 2 6 5 3" xfId="51590"/>
    <cellStyle name="Comma 7 2 6 6" xfId="51591"/>
    <cellStyle name="Comma 7 2 6 6 2" xfId="51592"/>
    <cellStyle name="Comma 7 2 6 6 3" xfId="51593"/>
    <cellStyle name="Comma 7 2 6 7" xfId="51594"/>
    <cellStyle name="Comma 7 2 6 7 2" xfId="51595"/>
    <cellStyle name="Comma 7 2 6 8" xfId="51596"/>
    <cellStyle name="Comma 7 2 6 9" xfId="51597"/>
    <cellStyle name="Comma 7 2 7" xfId="5702"/>
    <cellStyle name="Comma 7 2 7 2" xfId="51598"/>
    <cellStyle name="Comma 7 2 7 2 2" xfId="51599"/>
    <cellStyle name="Comma 7 2 7 2 3" xfId="51600"/>
    <cellStyle name="Comma 7 2 7 3" xfId="51601"/>
    <cellStyle name="Comma 7 2 7 3 2" xfId="51602"/>
    <cellStyle name="Comma 7 2 7 3 3" xfId="51603"/>
    <cellStyle name="Comma 7 2 7 4" xfId="51604"/>
    <cellStyle name="Comma 7 2 7 4 2" xfId="51605"/>
    <cellStyle name="Comma 7 2 7 5" xfId="51606"/>
    <cellStyle name="Comma 7 2 7 6" xfId="51607"/>
    <cellStyle name="Comma 7 2 8" xfId="51608"/>
    <cellStyle name="Comma 7 2 8 2" xfId="51609"/>
    <cellStyle name="Comma 7 2 8 2 2" xfId="51610"/>
    <cellStyle name="Comma 7 2 8 2 3" xfId="51611"/>
    <cellStyle name="Comma 7 2 8 3" xfId="51612"/>
    <cellStyle name="Comma 7 2 8 3 2" xfId="51613"/>
    <cellStyle name="Comma 7 2 8 3 3" xfId="51614"/>
    <cellStyle name="Comma 7 2 8 4" xfId="51615"/>
    <cellStyle name="Comma 7 2 8 4 2" xfId="51616"/>
    <cellStyle name="Comma 7 2 8 5" xfId="51617"/>
    <cellStyle name="Comma 7 2 8 6" xfId="51618"/>
    <cellStyle name="Comma 7 2 9" xfId="51619"/>
    <cellStyle name="Comma 7 2 9 2" xfId="51620"/>
    <cellStyle name="Comma 7 2 9 2 2" xfId="51621"/>
    <cellStyle name="Comma 7 2 9 2 3" xfId="51622"/>
    <cellStyle name="Comma 7 2 9 3" xfId="51623"/>
    <cellStyle name="Comma 7 2 9 3 2" xfId="51624"/>
    <cellStyle name="Comma 7 2 9 4" xfId="51625"/>
    <cellStyle name="Comma 7 2 9 5" xfId="51626"/>
    <cellStyle name="Comma 7 3" xfId="5703"/>
    <cellStyle name="Comma 7 3 10" xfId="51627"/>
    <cellStyle name="Comma 7 3 10 2" xfId="51628"/>
    <cellStyle name="Comma 7 3 10 3" xfId="51629"/>
    <cellStyle name="Comma 7 3 11" xfId="51630"/>
    <cellStyle name="Comma 7 3 11 2" xfId="51631"/>
    <cellStyle name="Comma 7 3 12" xfId="51632"/>
    <cellStyle name="Comma 7 3 13" xfId="51633"/>
    <cellStyle name="Comma 7 3 14" xfId="51634"/>
    <cellStyle name="Comma 7 3 2" xfId="5704"/>
    <cellStyle name="Comma 7 3 2 10" xfId="51635"/>
    <cellStyle name="Comma 7 3 2 10 2" xfId="51636"/>
    <cellStyle name="Comma 7 3 2 11" xfId="51637"/>
    <cellStyle name="Comma 7 3 2 12" xfId="51638"/>
    <cellStyle name="Comma 7 3 2 2" xfId="5705"/>
    <cellStyle name="Comma 7 3 2 2 10" xfId="51639"/>
    <cellStyle name="Comma 7 3 2 2 2" xfId="5706"/>
    <cellStyle name="Comma 7 3 2 2 2 2" xfId="51640"/>
    <cellStyle name="Comma 7 3 2 2 2 2 2" xfId="51641"/>
    <cellStyle name="Comma 7 3 2 2 2 2 2 2" xfId="51642"/>
    <cellStyle name="Comma 7 3 2 2 2 2 2 3" xfId="51643"/>
    <cellStyle name="Comma 7 3 2 2 2 2 3" xfId="51644"/>
    <cellStyle name="Comma 7 3 2 2 2 2 3 2" xfId="51645"/>
    <cellStyle name="Comma 7 3 2 2 2 2 3 3" xfId="51646"/>
    <cellStyle name="Comma 7 3 2 2 2 2 4" xfId="51647"/>
    <cellStyle name="Comma 7 3 2 2 2 2 4 2" xfId="51648"/>
    <cellStyle name="Comma 7 3 2 2 2 2 5" xfId="51649"/>
    <cellStyle name="Comma 7 3 2 2 2 2 6" xfId="51650"/>
    <cellStyle name="Comma 7 3 2 2 2 3" xfId="51651"/>
    <cellStyle name="Comma 7 3 2 2 2 3 2" xfId="51652"/>
    <cellStyle name="Comma 7 3 2 2 2 3 2 2" xfId="51653"/>
    <cellStyle name="Comma 7 3 2 2 2 3 2 3" xfId="51654"/>
    <cellStyle name="Comma 7 3 2 2 2 3 3" xfId="51655"/>
    <cellStyle name="Comma 7 3 2 2 2 3 3 2" xfId="51656"/>
    <cellStyle name="Comma 7 3 2 2 2 3 3 3" xfId="51657"/>
    <cellStyle name="Comma 7 3 2 2 2 3 4" xfId="51658"/>
    <cellStyle name="Comma 7 3 2 2 2 3 4 2" xfId="51659"/>
    <cellStyle name="Comma 7 3 2 2 2 3 5" xfId="51660"/>
    <cellStyle name="Comma 7 3 2 2 2 3 6" xfId="51661"/>
    <cellStyle name="Comma 7 3 2 2 2 4" xfId="51662"/>
    <cellStyle name="Comma 7 3 2 2 2 4 2" xfId="51663"/>
    <cellStyle name="Comma 7 3 2 2 2 4 2 2" xfId="51664"/>
    <cellStyle name="Comma 7 3 2 2 2 4 2 3" xfId="51665"/>
    <cellStyle name="Comma 7 3 2 2 2 4 3" xfId="51666"/>
    <cellStyle name="Comma 7 3 2 2 2 4 3 2" xfId="51667"/>
    <cellStyle name="Comma 7 3 2 2 2 4 4" xfId="51668"/>
    <cellStyle name="Comma 7 3 2 2 2 4 5" xfId="51669"/>
    <cellStyle name="Comma 7 3 2 2 2 5" xfId="51670"/>
    <cellStyle name="Comma 7 3 2 2 2 5 2" xfId="51671"/>
    <cellStyle name="Comma 7 3 2 2 2 5 3" xfId="51672"/>
    <cellStyle name="Comma 7 3 2 2 2 6" xfId="51673"/>
    <cellStyle name="Comma 7 3 2 2 2 6 2" xfId="51674"/>
    <cellStyle name="Comma 7 3 2 2 2 6 3" xfId="51675"/>
    <cellStyle name="Comma 7 3 2 2 2 7" xfId="51676"/>
    <cellStyle name="Comma 7 3 2 2 2 7 2" xfId="51677"/>
    <cellStyle name="Comma 7 3 2 2 2 8" xfId="51678"/>
    <cellStyle name="Comma 7 3 2 2 2 9" xfId="51679"/>
    <cellStyle name="Comma 7 3 2 2 3" xfId="51680"/>
    <cellStyle name="Comma 7 3 2 2 3 2" xfId="51681"/>
    <cellStyle name="Comma 7 3 2 2 3 2 2" xfId="51682"/>
    <cellStyle name="Comma 7 3 2 2 3 2 3" xfId="51683"/>
    <cellStyle name="Comma 7 3 2 2 3 3" xfId="51684"/>
    <cellStyle name="Comma 7 3 2 2 3 3 2" xfId="51685"/>
    <cellStyle name="Comma 7 3 2 2 3 3 3" xfId="51686"/>
    <cellStyle name="Comma 7 3 2 2 3 4" xfId="51687"/>
    <cellStyle name="Comma 7 3 2 2 3 4 2" xfId="51688"/>
    <cellStyle name="Comma 7 3 2 2 3 5" xfId="51689"/>
    <cellStyle name="Comma 7 3 2 2 3 6" xfId="51690"/>
    <cellStyle name="Comma 7 3 2 2 4" xfId="51691"/>
    <cellStyle name="Comma 7 3 2 2 4 2" xfId="51692"/>
    <cellStyle name="Comma 7 3 2 2 4 2 2" xfId="51693"/>
    <cellStyle name="Comma 7 3 2 2 4 2 3" xfId="51694"/>
    <cellStyle name="Comma 7 3 2 2 4 3" xfId="51695"/>
    <cellStyle name="Comma 7 3 2 2 4 3 2" xfId="51696"/>
    <cellStyle name="Comma 7 3 2 2 4 3 3" xfId="51697"/>
    <cellStyle name="Comma 7 3 2 2 4 4" xfId="51698"/>
    <cellStyle name="Comma 7 3 2 2 4 4 2" xfId="51699"/>
    <cellStyle name="Comma 7 3 2 2 4 5" xfId="51700"/>
    <cellStyle name="Comma 7 3 2 2 4 6" xfId="51701"/>
    <cellStyle name="Comma 7 3 2 2 5" xfId="51702"/>
    <cellStyle name="Comma 7 3 2 2 5 2" xfId="51703"/>
    <cellStyle name="Comma 7 3 2 2 5 2 2" xfId="51704"/>
    <cellStyle name="Comma 7 3 2 2 5 2 3" xfId="51705"/>
    <cellStyle name="Comma 7 3 2 2 5 3" xfId="51706"/>
    <cellStyle name="Comma 7 3 2 2 5 3 2" xfId="51707"/>
    <cellStyle name="Comma 7 3 2 2 5 4" xfId="51708"/>
    <cellStyle name="Comma 7 3 2 2 5 5" xfId="51709"/>
    <cellStyle name="Comma 7 3 2 2 6" xfId="51710"/>
    <cellStyle name="Comma 7 3 2 2 6 2" xfId="51711"/>
    <cellStyle name="Comma 7 3 2 2 6 3" xfId="51712"/>
    <cellStyle name="Comma 7 3 2 2 7" xfId="51713"/>
    <cellStyle name="Comma 7 3 2 2 7 2" xfId="51714"/>
    <cellStyle name="Comma 7 3 2 2 7 3" xfId="51715"/>
    <cellStyle name="Comma 7 3 2 2 8" xfId="51716"/>
    <cellStyle name="Comma 7 3 2 2 8 2" xfId="51717"/>
    <cellStyle name="Comma 7 3 2 2 9" xfId="51718"/>
    <cellStyle name="Comma 7 3 2 3" xfId="5707"/>
    <cellStyle name="Comma 7 3 2 3 2" xfId="51719"/>
    <cellStyle name="Comma 7 3 2 3 2 2" xfId="51720"/>
    <cellStyle name="Comma 7 3 2 3 2 2 2" xfId="51721"/>
    <cellStyle name="Comma 7 3 2 3 2 2 3" xfId="51722"/>
    <cellStyle name="Comma 7 3 2 3 2 3" xfId="51723"/>
    <cellStyle name="Comma 7 3 2 3 2 3 2" xfId="51724"/>
    <cellStyle name="Comma 7 3 2 3 2 3 3" xfId="51725"/>
    <cellStyle name="Comma 7 3 2 3 2 4" xfId="51726"/>
    <cellStyle name="Comma 7 3 2 3 2 4 2" xfId="51727"/>
    <cellStyle name="Comma 7 3 2 3 2 5" xfId="51728"/>
    <cellStyle name="Comma 7 3 2 3 2 6" xfId="51729"/>
    <cellStyle name="Comma 7 3 2 3 3" xfId="51730"/>
    <cellStyle name="Comma 7 3 2 3 3 2" xfId="51731"/>
    <cellStyle name="Comma 7 3 2 3 3 2 2" xfId="51732"/>
    <cellStyle name="Comma 7 3 2 3 3 2 3" xfId="51733"/>
    <cellStyle name="Comma 7 3 2 3 3 3" xfId="51734"/>
    <cellStyle name="Comma 7 3 2 3 3 3 2" xfId="51735"/>
    <cellStyle name="Comma 7 3 2 3 3 3 3" xfId="51736"/>
    <cellStyle name="Comma 7 3 2 3 3 4" xfId="51737"/>
    <cellStyle name="Comma 7 3 2 3 3 4 2" xfId="51738"/>
    <cellStyle name="Comma 7 3 2 3 3 5" xfId="51739"/>
    <cellStyle name="Comma 7 3 2 3 3 6" xfId="51740"/>
    <cellStyle name="Comma 7 3 2 3 4" xfId="51741"/>
    <cellStyle name="Comma 7 3 2 3 4 2" xfId="51742"/>
    <cellStyle name="Comma 7 3 2 3 4 2 2" xfId="51743"/>
    <cellStyle name="Comma 7 3 2 3 4 2 3" xfId="51744"/>
    <cellStyle name="Comma 7 3 2 3 4 3" xfId="51745"/>
    <cellStyle name="Comma 7 3 2 3 4 3 2" xfId="51746"/>
    <cellStyle name="Comma 7 3 2 3 4 4" xfId="51747"/>
    <cellStyle name="Comma 7 3 2 3 4 5" xfId="51748"/>
    <cellStyle name="Comma 7 3 2 3 5" xfId="51749"/>
    <cellStyle name="Comma 7 3 2 3 5 2" xfId="51750"/>
    <cellStyle name="Comma 7 3 2 3 5 3" xfId="51751"/>
    <cellStyle name="Comma 7 3 2 3 6" xfId="51752"/>
    <cellStyle name="Comma 7 3 2 3 6 2" xfId="51753"/>
    <cellStyle name="Comma 7 3 2 3 6 3" xfId="51754"/>
    <cellStyle name="Comma 7 3 2 3 7" xfId="51755"/>
    <cellStyle name="Comma 7 3 2 3 7 2" xfId="51756"/>
    <cellStyle name="Comma 7 3 2 3 8" xfId="51757"/>
    <cellStyle name="Comma 7 3 2 3 9" xfId="51758"/>
    <cellStyle name="Comma 7 3 2 4" xfId="5708"/>
    <cellStyle name="Comma 7 3 2 4 2" xfId="51759"/>
    <cellStyle name="Comma 7 3 2 4 2 2" xfId="51760"/>
    <cellStyle name="Comma 7 3 2 4 2 2 2" xfId="51761"/>
    <cellStyle name="Comma 7 3 2 4 2 2 3" xfId="51762"/>
    <cellStyle name="Comma 7 3 2 4 2 3" xfId="51763"/>
    <cellStyle name="Comma 7 3 2 4 2 3 2" xfId="51764"/>
    <cellStyle name="Comma 7 3 2 4 2 3 3" xfId="51765"/>
    <cellStyle name="Comma 7 3 2 4 2 4" xfId="51766"/>
    <cellStyle name="Comma 7 3 2 4 2 4 2" xfId="51767"/>
    <cellStyle name="Comma 7 3 2 4 2 5" xfId="51768"/>
    <cellStyle name="Comma 7 3 2 4 2 6" xfId="51769"/>
    <cellStyle name="Comma 7 3 2 4 3" xfId="51770"/>
    <cellStyle name="Comma 7 3 2 4 3 2" xfId="51771"/>
    <cellStyle name="Comma 7 3 2 4 3 2 2" xfId="51772"/>
    <cellStyle name="Comma 7 3 2 4 3 2 3" xfId="51773"/>
    <cellStyle name="Comma 7 3 2 4 3 3" xfId="51774"/>
    <cellStyle name="Comma 7 3 2 4 3 3 2" xfId="51775"/>
    <cellStyle name="Comma 7 3 2 4 3 3 3" xfId="51776"/>
    <cellStyle name="Comma 7 3 2 4 3 4" xfId="51777"/>
    <cellStyle name="Comma 7 3 2 4 3 4 2" xfId="51778"/>
    <cellStyle name="Comma 7 3 2 4 3 5" xfId="51779"/>
    <cellStyle name="Comma 7 3 2 4 3 6" xfId="51780"/>
    <cellStyle name="Comma 7 3 2 4 4" xfId="51781"/>
    <cellStyle name="Comma 7 3 2 4 4 2" xfId="51782"/>
    <cellStyle name="Comma 7 3 2 4 4 2 2" xfId="51783"/>
    <cellStyle name="Comma 7 3 2 4 4 2 3" xfId="51784"/>
    <cellStyle name="Comma 7 3 2 4 4 3" xfId="51785"/>
    <cellStyle name="Comma 7 3 2 4 4 3 2" xfId="51786"/>
    <cellStyle name="Comma 7 3 2 4 4 4" xfId="51787"/>
    <cellStyle name="Comma 7 3 2 4 4 5" xfId="51788"/>
    <cellStyle name="Comma 7 3 2 4 5" xfId="51789"/>
    <cellStyle name="Comma 7 3 2 4 5 2" xfId="51790"/>
    <cellStyle name="Comma 7 3 2 4 5 3" xfId="51791"/>
    <cellStyle name="Comma 7 3 2 4 6" xfId="51792"/>
    <cellStyle name="Comma 7 3 2 4 6 2" xfId="51793"/>
    <cellStyle name="Comma 7 3 2 4 6 3" xfId="51794"/>
    <cellStyle name="Comma 7 3 2 4 7" xfId="51795"/>
    <cellStyle name="Comma 7 3 2 4 7 2" xfId="51796"/>
    <cellStyle name="Comma 7 3 2 4 8" xfId="51797"/>
    <cellStyle name="Comma 7 3 2 4 9" xfId="51798"/>
    <cellStyle name="Comma 7 3 2 5" xfId="51799"/>
    <cellStyle name="Comma 7 3 2 5 2" xfId="51800"/>
    <cellStyle name="Comma 7 3 2 5 2 2" xfId="51801"/>
    <cellStyle name="Comma 7 3 2 5 2 3" xfId="51802"/>
    <cellStyle name="Comma 7 3 2 5 3" xfId="51803"/>
    <cellStyle name="Comma 7 3 2 5 3 2" xfId="51804"/>
    <cellStyle name="Comma 7 3 2 5 3 3" xfId="51805"/>
    <cellStyle name="Comma 7 3 2 5 4" xfId="51806"/>
    <cellStyle name="Comma 7 3 2 5 4 2" xfId="51807"/>
    <cellStyle name="Comma 7 3 2 5 5" xfId="51808"/>
    <cellStyle name="Comma 7 3 2 5 6" xfId="51809"/>
    <cellStyle name="Comma 7 3 2 6" xfId="51810"/>
    <cellStyle name="Comma 7 3 2 6 2" xfId="51811"/>
    <cellStyle name="Comma 7 3 2 6 2 2" xfId="51812"/>
    <cellStyle name="Comma 7 3 2 6 2 3" xfId="51813"/>
    <cellStyle name="Comma 7 3 2 6 3" xfId="51814"/>
    <cellStyle name="Comma 7 3 2 6 3 2" xfId="51815"/>
    <cellStyle name="Comma 7 3 2 6 3 3" xfId="51816"/>
    <cellStyle name="Comma 7 3 2 6 4" xfId="51817"/>
    <cellStyle name="Comma 7 3 2 6 4 2" xfId="51818"/>
    <cellStyle name="Comma 7 3 2 6 5" xfId="51819"/>
    <cellStyle name="Comma 7 3 2 6 6" xfId="51820"/>
    <cellStyle name="Comma 7 3 2 7" xfId="51821"/>
    <cellStyle name="Comma 7 3 2 7 2" xfId="51822"/>
    <cellStyle name="Comma 7 3 2 7 2 2" xfId="51823"/>
    <cellStyle name="Comma 7 3 2 7 2 3" xfId="51824"/>
    <cellStyle name="Comma 7 3 2 7 3" xfId="51825"/>
    <cellStyle name="Comma 7 3 2 7 3 2" xfId="51826"/>
    <cellStyle name="Comma 7 3 2 7 4" xfId="51827"/>
    <cellStyle name="Comma 7 3 2 7 5" xfId="51828"/>
    <cellStyle name="Comma 7 3 2 8" xfId="51829"/>
    <cellStyle name="Comma 7 3 2 8 2" xfId="51830"/>
    <cellStyle name="Comma 7 3 2 8 3" xfId="51831"/>
    <cellStyle name="Comma 7 3 2 9" xfId="51832"/>
    <cellStyle name="Comma 7 3 2 9 2" xfId="51833"/>
    <cellStyle name="Comma 7 3 2 9 3" xfId="51834"/>
    <cellStyle name="Comma 7 3 3" xfId="5709"/>
    <cellStyle name="Comma 7 3 3 10" xfId="51835"/>
    <cellStyle name="Comma 7 3 3 2" xfId="5710"/>
    <cellStyle name="Comma 7 3 3 2 2" xfId="51836"/>
    <cellStyle name="Comma 7 3 3 2 2 2" xfId="51837"/>
    <cellStyle name="Comma 7 3 3 2 2 2 2" xfId="51838"/>
    <cellStyle name="Comma 7 3 3 2 2 2 3" xfId="51839"/>
    <cellStyle name="Comma 7 3 3 2 2 3" xfId="51840"/>
    <cellStyle name="Comma 7 3 3 2 2 3 2" xfId="51841"/>
    <cellStyle name="Comma 7 3 3 2 2 3 3" xfId="51842"/>
    <cellStyle name="Comma 7 3 3 2 2 4" xfId="51843"/>
    <cellStyle name="Comma 7 3 3 2 2 4 2" xfId="51844"/>
    <cellStyle name="Comma 7 3 3 2 2 5" xfId="51845"/>
    <cellStyle name="Comma 7 3 3 2 2 6" xfId="51846"/>
    <cellStyle name="Comma 7 3 3 2 3" xfId="51847"/>
    <cellStyle name="Comma 7 3 3 2 3 2" xfId="51848"/>
    <cellStyle name="Comma 7 3 3 2 3 2 2" xfId="51849"/>
    <cellStyle name="Comma 7 3 3 2 3 2 3" xfId="51850"/>
    <cellStyle name="Comma 7 3 3 2 3 3" xfId="51851"/>
    <cellStyle name="Comma 7 3 3 2 3 3 2" xfId="51852"/>
    <cellStyle name="Comma 7 3 3 2 3 3 3" xfId="51853"/>
    <cellStyle name="Comma 7 3 3 2 3 4" xfId="51854"/>
    <cellStyle name="Comma 7 3 3 2 3 4 2" xfId="51855"/>
    <cellStyle name="Comma 7 3 3 2 3 5" xfId="51856"/>
    <cellStyle name="Comma 7 3 3 2 3 6" xfId="51857"/>
    <cellStyle name="Comma 7 3 3 2 4" xfId="51858"/>
    <cellStyle name="Comma 7 3 3 2 4 2" xfId="51859"/>
    <cellStyle name="Comma 7 3 3 2 4 2 2" xfId="51860"/>
    <cellStyle name="Comma 7 3 3 2 4 2 3" xfId="51861"/>
    <cellStyle name="Comma 7 3 3 2 4 3" xfId="51862"/>
    <cellStyle name="Comma 7 3 3 2 4 3 2" xfId="51863"/>
    <cellStyle name="Comma 7 3 3 2 4 4" xfId="51864"/>
    <cellStyle name="Comma 7 3 3 2 4 5" xfId="51865"/>
    <cellStyle name="Comma 7 3 3 2 5" xfId="51866"/>
    <cellStyle name="Comma 7 3 3 2 5 2" xfId="51867"/>
    <cellStyle name="Comma 7 3 3 2 5 3" xfId="51868"/>
    <cellStyle name="Comma 7 3 3 2 6" xfId="51869"/>
    <cellStyle name="Comma 7 3 3 2 6 2" xfId="51870"/>
    <cellStyle name="Comma 7 3 3 2 6 3" xfId="51871"/>
    <cellStyle name="Comma 7 3 3 2 7" xfId="51872"/>
    <cellStyle name="Comma 7 3 3 2 7 2" xfId="51873"/>
    <cellStyle name="Comma 7 3 3 2 8" xfId="51874"/>
    <cellStyle name="Comma 7 3 3 2 9" xfId="51875"/>
    <cellStyle name="Comma 7 3 3 3" xfId="51876"/>
    <cellStyle name="Comma 7 3 3 3 2" xfId="51877"/>
    <cellStyle name="Comma 7 3 3 3 2 2" xfId="51878"/>
    <cellStyle name="Comma 7 3 3 3 2 3" xfId="51879"/>
    <cellStyle name="Comma 7 3 3 3 3" xfId="51880"/>
    <cellStyle name="Comma 7 3 3 3 3 2" xfId="51881"/>
    <cellStyle name="Comma 7 3 3 3 3 3" xfId="51882"/>
    <cellStyle name="Comma 7 3 3 3 4" xfId="51883"/>
    <cellStyle name="Comma 7 3 3 3 4 2" xfId="51884"/>
    <cellStyle name="Comma 7 3 3 3 5" xfId="51885"/>
    <cellStyle name="Comma 7 3 3 3 6" xfId="51886"/>
    <cellStyle name="Comma 7 3 3 4" xfId="51887"/>
    <cellStyle name="Comma 7 3 3 4 2" xfId="51888"/>
    <cellStyle name="Comma 7 3 3 4 2 2" xfId="51889"/>
    <cellStyle name="Comma 7 3 3 4 2 3" xfId="51890"/>
    <cellStyle name="Comma 7 3 3 4 3" xfId="51891"/>
    <cellStyle name="Comma 7 3 3 4 3 2" xfId="51892"/>
    <cellStyle name="Comma 7 3 3 4 3 3" xfId="51893"/>
    <cellStyle name="Comma 7 3 3 4 4" xfId="51894"/>
    <cellStyle name="Comma 7 3 3 4 4 2" xfId="51895"/>
    <cellStyle name="Comma 7 3 3 4 5" xfId="51896"/>
    <cellStyle name="Comma 7 3 3 4 6" xfId="51897"/>
    <cellStyle name="Comma 7 3 3 5" xfId="51898"/>
    <cellStyle name="Comma 7 3 3 5 2" xfId="51899"/>
    <cellStyle name="Comma 7 3 3 5 2 2" xfId="51900"/>
    <cellStyle name="Comma 7 3 3 5 2 3" xfId="51901"/>
    <cellStyle name="Comma 7 3 3 5 3" xfId="51902"/>
    <cellStyle name="Comma 7 3 3 5 3 2" xfId="51903"/>
    <cellStyle name="Comma 7 3 3 5 4" xfId="51904"/>
    <cellStyle name="Comma 7 3 3 5 5" xfId="51905"/>
    <cellStyle name="Comma 7 3 3 6" xfId="51906"/>
    <cellStyle name="Comma 7 3 3 6 2" xfId="51907"/>
    <cellStyle name="Comma 7 3 3 6 3" xfId="51908"/>
    <cellStyle name="Comma 7 3 3 7" xfId="51909"/>
    <cellStyle name="Comma 7 3 3 7 2" xfId="51910"/>
    <cellStyle name="Comma 7 3 3 7 3" xfId="51911"/>
    <cellStyle name="Comma 7 3 3 8" xfId="51912"/>
    <cellStyle name="Comma 7 3 3 8 2" xfId="51913"/>
    <cellStyle name="Comma 7 3 3 9" xfId="51914"/>
    <cellStyle name="Comma 7 3 4" xfId="5711"/>
    <cellStyle name="Comma 7 3 4 2" xfId="51915"/>
    <cellStyle name="Comma 7 3 4 2 2" xfId="51916"/>
    <cellStyle name="Comma 7 3 4 2 2 2" xfId="51917"/>
    <cellStyle name="Comma 7 3 4 2 2 3" xfId="51918"/>
    <cellStyle name="Comma 7 3 4 2 3" xfId="51919"/>
    <cellStyle name="Comma 7 3 4 2 3 2" xfId="51920"/>
    <cellStyle name="Comma 7 3 4 2 3 3" xfId="51921"/>
    <cellStyle name="Comma 7 3 4 2 4" xfId="51922"/>
    <cellStyle name="Comma 7 3 4 2 4 2" xfId="51923"/>
    <cellStyle name="Comma 7 3 4 2 5" xfId="51924"/>
    <cellStyle name="Comma 7 3 4 2 6" xfId="51925"/>
    <cellStyle name="Comma 7 3 4 3" xfId="51926"/>
    <cellStyle name="Comma 7 3 4 3 2" xfId="51927"/>
    <cellStyle name="Comma 7 3 4 3 2 2" xfId="51928"/>
    <cellStyle name="Comma 7 3 4 3 2 3" xfId="51929"/>
    <cellStyle name="Comma 7 3 4 3 3" xfId="51930"/>
    <cellStyle name="Comma 7 3 4 3 3 2" xfId="51931"/>
    <cellStyle name="Comma 7 3 4 3 3 3" xfId="51932"/>
    <cellStyle name="Comma 7 3 4 3 4" xfId="51933"/>
    <cellStyle name="Comma 7 3 4 3 4 2" xfId="51934"/>
    <cellStyle name="Comma 7 3 4 3 5" xfId="51935"/>
    <cellStyle name="Comma 7 3 4 3 6" xfId="51936"/>
    <cellStyle name="Comma 7 3 4 4" xfId="51937"/>
    <cellStyle name="Comma 7 3 4 4 2" xfId="51938"/>
    <cellStyle name="Comma 7 3 4 4 2 2" xfId="51939"/>
    <cellStyle name="Comma 7 3 4 4 2 3" xfId="51940"/>
    <cellStyle name="Comma 7 3 4 4 3" xfId="51941"/>
    <cellStyle name="Comma 7 3 4 4 3 2" xfId="51942"/>
    <cellStyle name="Comma 7 3 4 4 4" xfId="51943"/>
    <cellStyle name="Comma 7 3 4 4 5" xfId="51944"/>
    <cellStyle name="Comma 7 3 4 5" xfId="51945"/>
    <cellStyle name="Comma 7 3 4 5 2" xfId="51946"/>
    <cellStyle name="Comma 7 3 4 5 3" xfId="51947"/>
    <cellStyle name="Comma 7 3 4 6" xfId="51948"/>
    <cellStyle name="Comma 7 3 4 6 2" xfId="51949"/>
    <cellStyle name="Comma 7 3 4 6 3" xfId="51950"/>
    <cellStyle name="Comma 7 3 4 7" xfId="51951"/>
    <cellStyle name="Comma 7 3 4 7 2" xfId="51952"/>
    <cellStyle name="Comma 7 3 4 8" xfId="51953"/>
    <cellStyle name="Comma 7 3 4 9" xfId="51954"/>
    <cellStyle name="Comma 7 3 5" xfId="5712"/>
    <cellStyle name="Comma 7 3 5 2" xfId="51955"/>
    <cellStyle name="Comma 7 3 5 2 2" xfId="51956"/>
    <cellStyle name="Comma 7 3 5 2 2 2" xfId="51957"/>
    <cellStyle name="Comma 7 3 5 2 2 3" xfId="51958"/>
    <cellStyle name="Comma 7 3 5 2 3" xfId="51959"/>
    <cellStyle name="Comma 7 3 5 2 3 2" xfId="51960"/>
    <cellStyle name="Comma 7 3 5 2 3 3" xfId="51961"/>
    <cellStyle name="Comma 7 3 5 2 4" xfId="51962"/>
    <cellStyle name="Comma 7 3 5 2 4 2" xfId="51963"/>
    <cellStyle name="Comma 7 3 5 2 5" xfId="51964"/>
    <cellStyle name="Comma 7 3 5 2 6" xfId="51965"/>
    <cellStyle name="Comma 7 3 5 3" xfId="51966"/>
    <cellStyle name="Comma 7 3 5 3 2" xfId="51967"/>
    <cellStyle name="Comma 7 3 5 3 2 2" xfId="51968"/>
    <cellStyle name="Comma 7 3 5 3 2 3" xfId="51969"/>
    <cellStyle name="Comma 7 3 5 3 3" xfId="51970"/>
    <cellStyle name="Comma 7 3 5 3 3 2" xfId="51971"/>
    <cellStyle name="Comma 7 3 5 3 3 3" xfId="51972"/>
    <cellStyle name="Comma 7 3 5 3 4" xfId="51973"/>
    <cellStyle name="Comma 7 3 5 3 4 2" xfId="51974"/>
    <cellStyle name="Comma 7 3 5 3 5" xfId="51975"/>
    <cellStyle name="Comma 7 3 5 3 6" xfId="51976"/>
    <cellStyle name="Comma 7 3 5 4" xfId="51977"/>
    <cellStyle name="Comma 7 3 5 4 2" xfId="51978"/>
    <cellStyle name="Comma 7 3 5 4 2 2" xfId="51979"/>
    <cellStyle name="Comma 7 3 5 4 2 3" xfId="51980"/>
    <cellStyle name="Comma 7 3 5 4 3" xfId="51981"/>
    <cellStyle name="Comma 7 3 5 4 3 2" xfId="51982"/>
    <cellStyle name="Comma 7 3 5 4 4" xfId="51983"/>
    <cellStyle name="Comma 7 3 5 4 5" xfId="51984"/>
    <cellStyle name="Comma 7 3 5 5" xfId="51985"/>
    <cellStyle name="Comma 7 3 5 5 2" xfId="51986"/>
    <cellStyle name="Comma 7 3 5 5 3" xfId="51987"/>
    <cellStyle name="Comma 7 3 5 6" xfId="51988"/>
    <cellStyle name="Comma 7 3 5 6 2" xfId="51989"/>
    <cellStyle name="Comma 7 3 5 6 3" xfId="51990"/>
    <cellStyle name="Comma 7 3 5 7" xfId="51991"/>
    <cellStyle name="Comma 7 3 5 7 2" xfId="51992"/>
    <cellStyle name="Comma 7 3 5 8" xfId="51993"/>
    <cellStyle name="Comma 7 3 5 9" xfId="51994"/>
    <cellStyle name="Comma 7 3 6" xfId="5713"/>
    <cellStyle name="Comma 7 3 6 2" xfId="51995"/>
    <cellStyle name="Comma 7 3 6 2 2" xfId="51996"/>
    <cellStyle name="Comma 7 3 6 2 3" xfId="51997"/>
    <cellStyle name="Comma 7 3 6 3" xfId="51998"/>
    <cellStyle name="Comma 7 3 6 3 2" xfId="51999"/>
    <cellStyle name="Comma 7 3 6 3 3" xfId="52000"/>
    <cellStyle name="Comma 7 3 6 4" xfId="52001"/>
    <cellStyle name="Comma 7 3 6 4 2" xfId="52002"/>
    <cellStyle name="Comma 7 3 6 5" xfId="52003"/>
    <cellStyle name="Comma 7 3 6 6" xfId="52004"/>
    <cellStyle name="Comma 7 3 7" xfId="52005"/>
    <cellStyle name="Comma 7 3 7 2" xfId="52006"/>
    <cellStyle name="Comma 7 3 7 2 2" xfId="52007"/>
    <cellStyle name="Comma 7 3 7 2 3" xfId="52008"/>
    <cellStyle name="Comma 7 3 7 3" xfId="52009"/>
    <cellStyle name="Comma 7 3 7 3 2" xfId="52010"/>
    <cellStyle name="Comma 7 3 7 3 3" xfId="52011"/>
    <cellStyle name="Comma 7 3 7 4" xfId="52012"/>
    <cellStyle name="Comma 7 3 7 4 2" xfId="52013"/>
    <cellStyle name="Comma 7 3 7 5" xfId="52014"/>
    <cellStyle name="Comma 7 3 7 6" xfId="52015"/>
    <cellStyle name="Comma 7 3 8" xfId="52016"/>
    <cellStyle name="Comma 7 3 8 2" xfId="52017"/>
    <cellStyle name="Comma 7 3 8 2 2" xfId="52018"/>
    <cellStyle name="Comma 7 3 8 2 3" xfId="52019"/>
    <cellStyle name="Comma 7 3 8 3" xfId="52020"/>
    <cellStyle name="Comma 7 3 8 3 2" xfId="52021"/>
    <cellStyle name="Comma 7 3 8 4" xfId="52022"/>
    <cellStyle name="Comma 7 3 8 5" xfId="52023"/>
    <cellStyle name="Comma 7 3 9" xfId="52024"/>
    <cellStyle name="Comma 7 3 9 2" xfId="52025"/>
    <cellStyle name="Comma 7 3 9 3" xfId="52026"/>
    <cellStyle name="Comma 7 4" xfId="5714"/>
    <cellStyle name="Comma 7 4 10" xfId="52027"/>
    <cellStyle name="Comma 7 4 10 2" xfId="52028"/>
    <cellStyle name="Comma 7 4 11" xfId="52029"/>
    <cellStyle name="Comma 7 4 12" xfId="52030"/>
    <cellStyle name="Comma 7 4 2" xfId="5715"/>
    <cellStyle name="Comma 7 4 2 10" xfId="52031"/>
    <cellStyle name="Comma 7 4 2 2" xfId="5716"/>
    <cellStyle name="Comma 7 4 2 2 2" xfId="5717"/>
    <cellStyle name="Comma 7 4 2 2 2 2" xfId="52032"/>
    <cellStyle name="Comma 7 4 2 2 2 2 2" xfId="52033"/>
    <cellStyle name="Comma 7 4 2 2 2 2 3" xfId="52034"/>
    <cellStyle name="Comma 7 4 2 2 2 3" xfId="52035"/>
    <cellStyle name="Comma 7 4 2 2 2 3 2" xfId="52036"/>
    <cellStyle name="Comma 7 4 2 2 2 3 3" xfId="52037"/>
    <cellStyle name="Comma 7 4 2 2 2 4" xfId="52038"/>
    <cellStyle name="Comma 7 4 2 2 2 4 2" xfId="52039"/>
    <cellStyle name="Comma 7 4 2 2 2 5" xfId="52040"/>
    <cellStyle name="Comma 7 4 2 2 2 6" xfId="52041"/>
    <cellStyle name="Comma 7 4 2 2 3" xfId="52042"/>
    <cellStyle name="Comma 7 4 2 2 3 2" xfId="52043"/>
    <cellStyle name="Comma 7 4 2 2 3 2 2" xfId="52044"/>
    <cellStyle name="Comma 7 4 2 2 3 2 3" xfId="52045"/>
    <cellStyle name="Comma 7 4 2 2 3 3" xfId="52046"/>
    <cellStyle name="Comma 7 4 2 2 3 3 2" xfId="52047"/>
    <cellStyle name="Comma 7 4 2 2 3 3 3" xfId="52048"/>
    <cellStyle name="Comma 7 4 2 2 3 4" xfId="52049"/>
    <cellStyle name="Comma 7 4 2 2 3 4 2" xfId="52050"/>
    <cellStyle name="Comma 7 4 2 2 3 5" xfId="52051"/>
    <cellStyle name="Comma 7 4 2 2 3 6" xfId="52052"/>
    <cellStyle name="Comma 7 4 2 2 4" xfId="52053"/>
    <cellStyle name="Comma 7 4 2 2 4 2" xfId="52054"/>
    <cellStyle name="Comma 7 4 2 2 4 2 2" xfId="52055"/>
    <cellStyle name="Comma 7 4 2 2 4 2 3" xfId="52056"/>
    <cellStyle name="Comma 7 4 2 2 4 3" xfId="52057"/>
    <cellStyle name="Comma 7 4 2 2 4 3 2" xfId="52058"/>
    <cellStyle name="Comma 7 4 2 2 4 4" xfId="52059"/>
    <cellStyle name="Comma 7 4 2 2 4 5" xfId="52060"/>
    <cellStyle name="Comma 7 4 2 2 5" xfId="52061"/>
    <cellStyle name="Comma 7 4 2 2 5 2" xfId="52062"/>
    <cellStyle name="Comma 7 4 2 2 5 3" xfId="52063"/>
    <cellStyle name="Comma 7 4 2 2 6" xfId="52064"/>
    <cellStyle name="Comma 7 4 2 2 6 2" xfId="52065"/>
    <cellStyle name="Comma 7 4 2 2 6 3" xfId="52066"/>
    <cellStyle name="Comma 7 4 2 2 7" xfId="52067"/>
    <cellStyle name="Comma 7 4 2 2 7 2" xfId="52068"/>
    <cellStyle name="Comma 7 4 2 2 8" xfId="52069"/>
    <cellStyle name="Comma 7 4 2 2 9" xfId="52070"/>
    <cellStyle name="Comma 7 4 2 3" xfId="5718"/>
    <cellStyle name="Comma 7 4 2 3 2" xfId="52071"/>
    <cellStyle name="Comma 7 4 2 3 2 2" xfId="52072"/>
    <cellStyle name="Comma 7 4 2 3 2 3" xfId="52073"/>
    <cellStyle name="Comma 7 4 2 3 3" xfId="52074"/>
    <cellStyle name="Comma 7 4 2 3 3 2" xfId="52075"/>
    <cellStyle name="Comma 7 4 2 3 3 3" xfId="52076"/>
    <cellStyle name="Comma 7 4 2 3 4" xfId="52077"/>
    <cellStyle name="Comma 7 4 2 3 4 2" xfId="52078"/>
    <cellStyle name="Comma 7 4 2 3 5" xfId="52079"/>
    <cellStyle name="Comma 7 4 2 3 6" xfId="52080"/>
    <cellStyle name="Comma 7 4 2 4" xfId="5719"/>
    <cellStyle name="Comma 7 4 2 4 2" xfId="52081"/>
    <cellStyle name="Comma 7 4 2 4 2 2" xfId="52082"/>
    <cellStyle name="Comma 7 4 2 4 2 3" xfId="52083"/>
    <cellStyle name="Comma 7 4 2 4 3" xfId="52084"/>
    <cellStyle name="Comma 7 4 2 4 3 2" xfId="52085"/>
    <cellStyle name="Comma 7 4 2 4 3 3" xfId="52086"/>
    <cellStyle name="Comma 7 4 2 4 4" xfId="52087"/>
    <cellStyle name="Comma 7 4 2 4 4 2" xfId="52088"/>
    <cellStyle name="Comma 7 4 2 4 5" xfId="52089"/>
    <cellStyle name="Comma 7 4 2 4 6" xfId="52090"/>
    <cellStyle name="Comma 7 4 2 5" xfId="52091"/>
    <cellStyle name="Comma 7 4 2 5 2" xfId="52092"/>
    <cellStyle name="Comma 7 4 2 5 2 2" xfId="52093"/>
    <cellStyle name="Comma 7 4 2 5 2 3" xfId="52094"/>
    <cellStyle name="Comma 7 4 2 5 3" xfId="52095"/>
    <cellStyle name="Comma 7 4 2 5 3 2" xfId="52096"/>
    <cellStyle name="Comma 7 4 2 5 4" xfId="52097"/>
    <cellStyle name="Comma 7 4 2 5 5" xfId="52098"/>
    <cellStyle name="Comma 7 4 2 6" xfId="52099"/>
    <cellStyle name="Comma 7 4 2 6 2" xfId="52100"/>
    <cellStyle name="Comma 7 4 2 6 3" xfId="52101"/>
    <cellStyle name="Comma 7 4 2 7" xfId="52102"/>
    <cellStyle name="Comma 7 4 2 7 2" xfId="52103"/>
    <cellStyle name="Comma 7 4 2 7 3" xfId="52104"/>
    <cellStyle name="Comma 7 4 2 8" xfId="52105"/>
    <cellStyle name="Comma 7 4 2 8 2" xfId="52106"/>
    <cellStyle name="Comma 7 4 2 9" xfId="52107"/>
    <cellStyle name="Comma 7 4 3" xfId="5720"/>
    <cellStyle name="Comma 7 4 3 2" xfId="5721"/>
    <cellStyle name="Comma 7 4 3 2 2" xfId="52108"/>
    <cellStyle name="Comma 7 4 3 2 2 2" xfId="52109"/>
    <cellStyle name="Comma 7 4 3 2 2 3" xfId="52110"/>
    <cellStyle name="Comma 7 4 3 2 3" xfId="52111"/>
    <cellStyle name="Comma 7 4 3 2 3 2" xfId="52112"/>
    <cellStyle name="Comma 7 4 3 2 3 3" xfId="52113"/>
    <cellStyle name="Comma 7 4 3 2 4" xfId="52114"/>
    <cellStyle name="Comma 7 4 3 2 4 2" xfId="52115"/>
    <cellStyle name="Comma 7 4 3 2 5" xfId="52116"/>
    <cellStyle name="Comma 7 4 3 2 6" xfId="52117"/>
    <cellStyle name="Comma 7 4 3 3" xfId="52118"/>
    <cellStyle name="Comma 7 4 3 3 2" xfId="52119"/>
    <cellStyle name="Comma 7 4 3 3 2 2" xfId="52120"/>
    <cellStyle name="Comma 7 4 3 3 2 3" xfId="52121"/>
    <cellStyle name="Comma 7 4 3 3 3" xfId="52122"/>
    <cellStyle name="Comma 7 4 3 3 3 2" xfId="52123"/>
    <cellStyle name="Comma 7 4 3 3 3 3" xfId="52124"/>
    <cellStyle name="Comma 7 4 3 3 4" xfId="52125"/>
    <cellStyle name="Comma 7 4 3 3 4 2" xfId="52126"/>
    <cellStyle name="Comma 7 4 3 3 5" xfId="52127"/>
    <cellStyle name="Comma 7 4 3 3 6" xfId="52128"/>
    <cellStyle name="Comma 7 4 3 4" xfId="52129"/>
    <cellStyle name="Comma 7 4 3 4 2" xfId="52130"/>
    <cellStyle name="Comma 7 4 3 4 2 2" xfId="52131"/>
    <cellStyle name="Comma 7 4 3 4 2 3" xfId="52132"/>
    <cellStyle name="Comma 7 4 3 4 3" xfId="52133"/>
    <cellStyle name="Comma 7 4 3 4 3 2" xfId="52134"/>
    <cellStyle name="Comma 7 4 3 4 4" xfId="52135"/>
    <cellStyle name="Comma 7 4 3 4 5" xfId="52136"/>
    <cellStyle name="Comma 7 4 3 5" xfId="52137"/>
    <cellStyle name="Comma 7 4 3 5 2" xfId="52138"/>
    <cellStyle name="Comma 7 4 3 5 3" xfId="52139"/>
    <cellStyle name="Comma 7 4 3 6" xfId="52140"/>
    <cellStyle name="Comma 7 4 3 6 2" xfId="52141"/>
    <cellStyle name="Comma 7 4 3 6 3" xfId="52142"/>
    <cellStyle name="Comma 7 4 3 7" xfId="52143"/>
    <cellStyle name="Comma 7 4 3 7 2" xfId="52144"/>
    <cellStyle name="Comma 7 4 3 8" xfId="52145"/>
    <cellStyle name="Comma 7 4 3 9" xfId="52146"/>
    <cellStyle name="Comma 7 4 4" xfId="5722"/>
    <cellStyle name="Comma 7 4 4 2" xfId="52147"/>
    <cellStyle name="Comma 7 4 4 2 2" xfId="52148"/>
    <cellStyle name="Comma 7 4 4 2 2 2" xfId="52149"/>
    <cellStyle name="Comma 7 4 4 2 2 3" xfId="52150"/>
    <cellStyle name="Comma 7 4 4 2 3" xfId="52151"/>
    <cellStyle name="Comma 7 4 4 2 3 2" xfId="52152"/>
    <cellStyle name="Comma 7 4 4 2 3 3" xfId="52153"/>
    <cellStyle name="Comma 7 4 4 2 4" xfId="52154"/>
    <cellStyle name="Comma 7 4 4 2 4 2" xfId="52155"/>
    <cellStyle name="Comma 7 4 4 2 5" xfId="52156"/>
    <cellStyle name="Comma 7 4 4 2 6" xfId="52157"/>
    <cellStyle name="Comma 7 4 4 3" xfId="52158"/>
    <cellStyle name="Comma 7 4 4 3 2" xfId="52159"/>
    <cellStyle name="Comma 7 4 4 3 2 2" xfId="52160"/>
    <cellStyle name="Comma 7 4 4 3 2 3" xfId="52161"/>
    <cellStyle name="Comma 7 4 4 3 3" xfId="52162"/>
    <cellStyle name="Comma 7 4 4 3 3 2" xfId="52163"/>
    <cellStyle name="Comma 7 4 4 3 3 3" xfId="52164"/>
    <cellStyle name="Comma 7 4 4 3 4" xfId="52165"/>
    <cellStyle name="Comma 7 4 4 3 4 2" xfId="52166"/>
    <cellStyle name="Comma 7 4 4 3 5" xfId="52167"/>
    <cellStyle name="Comma 7 4 4 3 6" xfId="52168"/>
    <cellStyle name="Comma 7 4 4 4" xfId="52169"/>
    <cellStyle name="Comma 7 4 4 4 2" xfId="52170"/>
    <cellStyle name="Comma 7 4 4 4 2 2" xfId="52171"/>
    <cellStyle name="Comma 7 4 4 4 2 3" xfId="52172"/>
    <cellStyle name="Comma 7 4 4 4 3" xfId="52173"/>
    <cellStyle name="Comma 7 4 4 4 3 2" xfId="52174"/>
    <cellStyle name="Comma 7 4 4 4 4" xfId="52175"/>
    <cellStyle name="Comma 7 4 4 4 5" xfId="52176"/>
    <cellStyle name="Comma 7 4 4 5" xfId="52177"/>
    <cellStyle name="Comma 7 4 4 5 2" xfId="52178"/>
    <cellStyle name="Comma 7 4 4 5 3" xfId="52179"/>
    <cellStyle name="Comma 7 4 4 6" xfId="52180"/>
    <cellStyle name="Comma 7 4 4 6 2" xfId="52181"/>
    <cellStyle name="Comma 7 4 4 6 3" xfId="52182"/>
    <cellStyle name="Comma 7 4 4 7" xfId="52183"/>
    <cellStyle name="Comma 7 4 4 7 2" xfId="52184"/>
    <cellStyle name="Comma 7 4 4 8" xfId="52185"/>
    <cellStyle name="Comma 7 4 4 9" xfId="52186"/>
    <cellStyle name="Comma 7 4 5" xfId="5723"/>
    <cellStyle name="Comma 7 4 5 2" xfId="52187"/>
    <cellStyle name="Comma 7 4 5 2 2" xfId="52188"/>
    <cellStyle name="Comma 7 4 5 2 3" xfId="52189"/>
    <cellStyle name="Comma 7 4 5 3" xfId="52190"/>
    <cellStyle name="Comma 7 4 5 3 2" xfId="52191"/>
    <cellStyle name="Comma 7 4 5 3 3" xfId="52192"/>
    <cellStyle name="Comma 7 4 5 4" xfId="52193"/>
    <cellStyle name="Comma 7 4 5 4 2" xfId="52194"/>
    <cellStyle name="Comma 7 4 5 5" xfId="52195"/>
    <cellStyle name="Comma 7 4 5 6" xfId="52196"/>
    <cellStyle name="Comma 7 4 6" xfId="52197"/>
    <cellStyle name="Comma 7 4 6 2" xfId="52198"/>
    <cellStyle name="Comma 7 4 6 2 2" xfId="52199"/>
    <cellStyle name="Comma 7 4 6 2 3" xfId="52200"/>
    <cellStyle name="Comma 7 4 6 3" xfId="52201"/>
    <cellStyle name="Comma 7 4 6 3 2" xfId="52202"/>
    <cellStyle name="Comma 7 4 6 3 3" xfId="52203"/>
    <cellStyle name="Comma 7 4 6 4" xfId="52204"/>
    <cellStyle name="Comma 7 4 6 4 2" xfId="52205"/>
    <cellStyle name="Comma 7 4 6 5" xfId="52206"/>
    <cellStyle name="Comma 7 4 6 6" xfId="52207"/>
    <cellStyle name="Comma 7 4 7" xfId="52208"/>
    <cellStyle name="Comma 7 4 7 2" xfId="52209"/>
    <cellStyle name="Comma 7 4 7 2 2" xfId="52210"/>
    <cellStyle name="Comma 7 4 7 2 3" xfId="52211"/>
    <cellStyle name="Comma 7 4 7 3" xfId="52212"/>
    <cellStyle name="Comma 7 4 7 3 2" xfId="52213"/>
    <cellStyle name="Comma 7 4 7 4" xfId="52214"/>
    <cellStyle name="Comma 7 4 7 5" xfId="52215"/>
    <cellStyle name="Comma 7 4 8" xfId="52216"/>
    <cellStyle name="Comma 7 4 8 2" xfId="52217"/>
    <cellStyle name="Comma 7 4 8 3" xfId="52218"/>
    <cellStyle name="Comma 7 4 9" xfId="52219"/>
    <cellStyle name="Comma 7 4 9 2" xfId="52220"/>
    <cellStyle name="Comma 7 4 9 3" xfId="52221"/>
    <cellStyle name="Comma 7 5" xfId="5724"/>
    <cellStyle name="Comma 7 5 10" xfId="52222"/>
    <cellStyle name="Comma 7 5 2" xfId="5725"/>
    <cellStyle name="Comma 7 5 2 2" xfId="5726"/>
    <cellStyle name="Comma 7 5 2 2 2" xfId="5727"/>
    <cellStyle name="Comma 7 5 2 2 2 2" xfId="52223"/>
    <cellStyle name="Comma 7 5 2 2 2 3" xfId="52224"/>
    <cellStyle name="Comma 7 5 2 2 3" xfId="52225"/>
    <cellStyle name="Comma 7 5 2 2 3 2" xfId="52226"/>
    <cellStyle name="Comma 7 5 2 2 3 3" xfId="52227"/>
    <cellStyle name="Comma 7 5 2 2 4" xfId="52228"/>
    <cellStyle name="Comma 7 5 2 2 4 2" xfId="52229"/>
    <cellStyle name="Comma 7 5 2 2 5" xfId="52230"/>
    <cellStyle name="Comma 7 5 2 2 6" xfId="52231"/>
    <cellStyle name="Comma 7 5 2 3" xfId="5728"/>
    <cellStyle name="Comma 7 5 2 3 2" xfId="52232"/>
    <cellStyle name="Comma 7 5 2 3 2 2" xfId="52233"/>
    <cellStyle name="Comma 7 5 2 3 2 3" xfId="52234"/>
    <cellStyle name="Comma 7 5 2 3 3" xfId="52235"/>
    <cellStyle name="Comma 7 5 2 3 3 2" xfId="52236"/>
    <cellStyle name="Comma 7 5 2 3 3 3" xfId="52237"/>
    <cellStyle name="Comma 7 5 2 3 4" xfId="52238"/>
    <cellStyle name="Comma 7 5 2 3 4 2" xfId="52239"/>
    <cellStyle name="Comma 7 5 2 3 5" xfId="52240"/>
    <cellStyle name="Comma 7 5 2 3 6" xfId="52241"/>
    <cellStyle name="Comma 7 5 2 4" xfId="5729"/>
    <cellStyle name="Comma 7 5 2 4 2" xfId="52242"/>
    <cellStyle name="Comma 7 5 2 4 2 2" xfId="52243"/>
    <cellStyle name="Comma 7 5 2 4 2 3" xfId="52244"/>
    <cellStyle name="Comma 7 5 2 4 3" xfId="52245"/>
    <cellStyle name="Comma 7 5 2 4 3 2" xfId="52246"/>
    <cellStyle name="Comma 7 5 2 4 4" xfId="52247"/>
    <cellStyle name="Comma 7 5 2 4 5" xfId="52248"/>
    <cellStyle name="Comma 7 5 2 5" xfId="52249"/>
    <cellStyle name="Comma 7 5 2 5 2" xfId="52250"/>
    <cellStyle name="Comma 7 5 2 5 3" xfId="52251"/>
    <cellStyle name="Comma 7 5 2 6" xfId="52252"/>
    <cellStyle name="Comma 7 5 2 6 2" xfId="52253"/>
    <cellStyle name="Comma 7 5 2 6 3" xfId="52254"/>
    <cellStyle name="Comma 7 5 2 7" xfId="52255"/>
    <cellStyle name="Comma 7 5 2 7 2" xfId="52256"/>
    <cellStyle name="Comma 7 5 2 8" xfId="52257"/>
    <cellStyle name="Comma 7 5 2 9" xfId="52258"/>
    <cellStyle name="Comma 7 5 3" xfId="5730"/>
    <cellStyle name="Comma 7 5 3 2" xfId="5731"/>
    <cellStyle name="Comma 7 5 3 2 2" xfId="52259"/>
    <cellStyle name="Comma 7 5 3 2 3" xfId="52260"/>
    <cellStyle name="Comma 7 5 3 3" xfId="52261"/>
    <cellStyle name="Comma 7 5 3 3 2" xfId="52262"/>
    <cellStyle name="Comma 7 5 3 3 3" xfId="52263"/>
    <cellStyle name="Comma 7 5 3 4" xfId="52264"/>
    <cellStyle name="Comma 7 5 3 4 2" xfId="52265"/>
    <cellStyle name="Comma 7 5 3 5" xfId="52266"/>
    <cellStyle name="Comma 7 5 3 6" xfId="52267"/>
    <cellStyle name="Comma 7 5 4" xfId="5732"/>
    <cellStyle name="Comma 7 5 4 2" xfId="52268"/>
    <cellStyle name="Comma 7 5 4 2 2" xfId="52269"/>
    <cellStyle name="Comma 7 5 4 2 3" xfId="52270"/>
    <cellStyle name="Comma 7 5 4 3" xfId="52271"/>
    <cellStyle name="Comma 7 5 4 3 2" xfId="52272"/>
    <cellStyle name="Comma 7 5 4 3 3" xfId="52273"/>
    <cellStyle name="Comma 7 5 4 4" xfId="52274"/>
    <cellStyle name="Comma 7 5 4 4 2" xfId="52275"/>
    <cellStyle name="Comma 7 5 4 5" xfId="52276"/>
    <cellStyle name="Comma 7 5 4 6" xfId="52277"/>
    <cellStyle name="Comma 7 5 5" xfId="5733"/>
    <cellStyle name="Comma 7 5 5 2" xfId="52278"/>
    <cellStyle name="Comma 7 5 5 2 2" xfId="52279"/>
    <cellStyle name="Comma 7 5 5 2 3" xfId="52280"/>
    <cellStyle name="Comma 7 5 5 3" xfId="52281"/>
    <cellStyle name="Comma 7 5 5 3 2" xfId="52282"/>
    <cellStyle name="Comma 7 5 5 4" xfId="52283"/>
    <cellStyle name="Comma 7 5 5 5" xfId="52284"/>
    <cellStyle name="Comma 7 5 6" xfId="52285"/>
    <cellStyle name="Comma 7 5 6 2" xfId="52286"/>
    <cellStyle name="Comma 7 5 6 3" xfId="52287"/>
    <cellStyle name="Comma 7 5 7" xfId="52288"/>
    <cellStyle name="Comma 7 5 7 2" xfId="52289"/>
    <cellStyle name="Comma 7 5 7 3" xfId="52290"/>
    <cellStyle name="Comma 7 5 8" xfId="52291"/>
    <cellStyle name="Comma 7 5 8 2" xfId="52292"/>
    <cellStyle name="Comma 7 5 9" xfId="52293"/>
    <cellStyle name="Comma 7 6" xfId="5734"/>
    <cellStyle name="Comma 7 6 2" xfId="5735"/>
    <cellStyle name="Comma 7 6 2 2" xfId="5736"/>
    <cellStyle name="Comma 7 6 2 2 2" xfId="5737"/>
    <cellStyle name="Comma 7 6 2 2 3" xfId="52294"/>
    <cellStyle name="Comma 7 6 2 3" xfId="5738"/>
    <cellStyle name="Comma 7 6 2 3 2" xfId="52295"/>
    <cellStyle name="Comma 7 6 2 3 3" xfId="52296"/>
    <cellStyle name="Comma 7 6 2 4" xfId="5739"/>
    <cellStyle name="Comma 7 6 2 4 2" xfId="52297"/>
    <cellStyle name="Comma 7 6 2 5" xfId="52298"/>
    <cellStyle name="Comma 7 6 2 6" xfId="52299"/>
    <cellStyle name="Comma 7 6 3" xfId="5740"/>
    <cellStyle name="Comma 7 6 3 2" xfId="5741"/>
    <cellStyle name="Comma 7 6 3 2 2" xfId="52300"/>
    <cellStyle name="Comma 7 6 3 2 3" xfId="52301"/>
    <cellStyle name="Comma 7 6 3 3" xfId="52302"/>
    <cellStyle name="Comma 7 6 3 3 2" xfId="52303"/>
    <cellStyle name="Comma 7 6 3 3 3" xfId="52304"/>
    <cellStyle name="Comma 7 6 3 4" xfId="52305"/>
    <cellStyle name="Comma 7 6 3 4 2" xfId="52306"/>
    <cellStyle name="Comma 7 6 3 5" xfId="52307"/>
    <cellStyle name="Comma 7 6 3 6" xfId="52308"/>
    <cellStyle name="Comma 7 6 4" xfId="5742"/>
    <cellStyle name="Comma 7 6 4 2" xfId="52309"/>
    <cellStyle name="Comma 7 6 4 2 2" xfId="52310"/>
    <cellStyle name="Comma 7 6 4 2 3" xfId="52311"/>
    <cellStyle name="Comma 7 6 4 3" xfId="52312"/>
    <cellStyle name="Comma 7 6 4 3 2" xfId="52313"/>
    <cellStyle name="Comma 7 6 4 4" xfId="52314"/>
    <cellStyle name="Comma 7 6 4 5" xfId="52315"/>
    <cellStyle name="Comma 7 6 5" xfId="5743"/>
    <cellStyle name="Comma 7 6 5 2" xfId="52316"/>
    <cellStyle name="Comma 7 6 5 3" xfId="52317"/>
    <cellStyle name="Comma 7 6 6" xfId="52318"/>
    <cellStyle name="Comma 7 6 6 2" xfId="52319"/>
    <cellStyle name="Comma 7 6 6 3" xfId="52320"/>
    <cellStyle name="Comma 7 6 7" xfId="52321"/>
    <cellStyle name="Comma 7 6 7 2" xfId="52322"/>
    <cellStyle name="Comma 7 6 8" xfId="52323"/>
    <cellStyle name="Comma 7 6 9" xfId="52324"/>
    <cellStyle name="Comma 7 7" xfId="5744"/>
    <cellStyle name="Comma 7 7 2" xfId="5745"/>
    <cellStyle name="Comma 7 7 2 2" xfId="5746"/>
    <cellStyle name="Comma 7 7 2 2 2" xfId="52325"/>
    <cellStyle name="Comma 7 7 2 2 3" xfId="52326"/>
    <cellStyle name="Comma 7 7 2 3" xfId="52327"/>
    <cellStyle name="Comma 7 7 2 3 2" xfId="52328"/>
    <cellStyle name="Comma 7 7 2 3 3" xfId="52329"/>
    <cellStyle name="Comma 7 7 2 4" xfId="52330"/>
    <cellStyle name="Comma 7 7 2 4 2" xfId="52331"/>
    <cellStyle name="Comma 7 7 2 5" xfId="52332"/>
    <cellStyle name="Comma 7 7 2 6" xfId="52333"/>
    <cellStyle name="Comma 7 7 3" xfId="5747"/>
    <cellStyle name="Comma 7 7 3 2" xfId="52334"/>
    <cellStyle name="Comma 7 7 3 2 2" xfId="52335"/>
    <cellStyle name="Comma 7 7 3 2 3" xfId="52336"/>
    <cellStyle name="Comma 7 7 3 3" xfId="52337"/>
    <cellStyle name="Comma 7 7 3 3 2" xfId="52338"/>
    <cellStyle name="Comma 7 7 3 3 3" xfId="52339"/>
    <cellStyle name="Comma 7 7 3 4" xfId="52340"/>
    <cellStyle name="Comma 7 7 3 4 2" xfId="52341"/>
    <cellStyle name="Comma 7 7 3 5" xfId="52342"/>
    <cellStyle name="Comma 7 7 3 6" xfId="52343"/>
    <cellStyle name="Comma 7 7 4" xfId="5748"/>
    <cellStyle name="Comma 7 7 4 2" xfId="52344"/>
    <cellStyle name="Comma 7 7 4 2 2" xfId="52345"/>
    <cellStyle name="Comma 7 7 4 2 3" xfId="52346"/>
    <cellStyle name="Comma 7 7 4 3" xfId="52347"/>
    <cellStyle name="Comma 7 7 4 3 2" xfId="52348"/>
    <cellStyle name="Comma 7 7 4 4" xfId="52349"/>
    <cellStyle name="Comma 7 7 4 5" xfId="52350"/>
    <cellStyle name="Comma 7 7 5" xfId="52351"/>
    <cellStyle name="Comma 7 7 5 2" xfId="52352"/>
    <cellStyle name="Comma 7 7 5 3" xfId="52353"/>
    <cellStyle name="Comma 7 7 6" xfId="52354"/>
    <cellStyle name="Comma 7 7 6 2" xfId="52355"/>
    <cellStyle name="Comma 7 7 6 3" xfId="52356"/>
    <cellStyle name="Comma 7 7 7" xfId="52357"/>
    <cellStyle name="Comma 7 7 7 2" xfId="52358"/>
    <cellStyle name="Comma 7 7 8" xfId="52359"/>
    <cellStyle name="Comma 7 7 9" xfId="52360"/>
    <cellStyle name="Comma 7 8" xfId="5749"/>
    <cellStyle name="Comma 7 8 2" xfId="14524"/>
    <cellStyle name="Comma 7 8 2 2" xfId="52361"/>
    <cellStyle name="Comma 7 8 2 3" xfId="52362"/>
    <cellStyle name="Comma 7 8 3" xfId="14525"/>
    <cellStyle name="Comma 7 8 3 2" xfId="52363"/>
    <cellStyle name="Comma 7 8 3 3" xfId="52364"/>
    <cellStyle name="Comma 7 8 4" xfId="52365"/>
    <cellStyle name="Comma 7 8 4 2" xfId="52366"/>
    <cellStyle name="Comma 7 8 5" xfId="52367"/>
    <cellStyle name="Comma 7 8 6" xfId="52368"/>
    <cellStyle name="Comma 7 9" xfId="14526"/>
    <cellStyle name="Comma 7 9 2" xfId="52369"/>
    <cellStyle name="Comma 7 9 2 2" xfId="52370"/>
    <cellStyle name="Comma 7 9 2 3" xfId="52371"/>
    <cellStyle name="Comma 7 9 3" xfId="52372"/>
    <cellStyle name="Comma 7 9 3 2" xfId="52373"/>
    <cellStyle name="Comma 7 9 3 3" xfId="52374"/>
    <cellStyle name="Comma 7 9 4" xfId="52375"/>
    <cellStyle name="Comma 7 9 4 2" xfId="52376"/>
    <cellStyle name="Comma 7 9 5" xfId="52377"/>
    <cellStyle name="Comma 7 9 6" xfId="52378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79"/>
    <cellStyle name="Comma 8 10 2" xfId="52380"/>
    <cellStyle name="Comma 8 10 2 2" xfId="52381"/>
    <cellStyle name="Comma 8 10 2 3" xfId="52382"/>
    <cellStyle name="Comma 8 10 3" xfId="52383"/>
    <cellStyle name="Comma 8 10 3 2" xfId="52384"/>
    <cellStyle name="Comma 8 10 4" xfId="52385"/>
    <cellStyle name="Comma 8 10 5" xfId="52386"/>
    <cellStyle name="Comma 8 11" xfId="52387"/>
    <cellStyle name="Comma 8 11 2" xfId="52388"/>
    <cellStyle name="Comma 8 11 3" xfId="52389"/>
    <cellStyle name="Comma 8 12" xfId="52390"/>
    <cellStyle name="Comma 8 12 2" xfId="52391"/>
    <cellStyle name="Comma 8 12 3" xfId="52392"/>
    <cellStyle name="Comma 8 13" xfId="52393"/>
    <cellStyle name="Comma 8 13 2" xfId="52394"/>
    <cellStyle name="Comma 8 14" xfId="52395"/>
    <cellStyle name="Comma 8 15" xfId="52396"/>
    <cellStyle name="Comma 8 16" xfId="52397"/>
    <cellStyle name="Comma 8 2" xfId="5766"/>
    <cellStyle name="Comma 8 2 10" xfId="52398"/>
    <cellStyle name="Comma 8 2 10 2" xfId="52399"/>
    <cellStyle name="Comma 8 2 10 3" xfId="52400"/>
    <cellStyle name="Comma 8 2 11" xfId="52401"/>
    <cellStyle name="Comma 8 2 11 2" xfId="52402"/>
    <cellStyle name="Comma 8 2 11 3" xfId="52403"/>
    <cellStyle name="Comma 8 2 12" xfId="52404"/>
    <cellStyle name="Comma 8 2 12 2" xfId="52405"/>
    <cellStyle name="Comma 8 2 13" xfId="52406"/>
    <cellStyle name="Comma 8 2 14" xfId="52407"/>
    <cellStyle name="Comma 8 2 15" xfId="52408"/>
    <cellStyle name="Comma 8 2 2" xfId="5767"/>
    <cellStyle name="Comma 8 2 2 10" xfId="52409"/>
    <cellStyle name="Comma 8 2 2 10 2" xfId="52410"/>
    <cellStyle name="Comma 8 2 2 10 3" xfId="52411"/>
    <cellStyle name="Comma 8 2 2 11" xfId="52412"/>
    <cellStyle name="Comma 8 2 2 11 2" xfId="52413"/>
    <cellStyle name="Comma 8 2 2 12" xfId="52414"/>
    <cellStyle name="Comma 8 2 2 13" xfId="52415"/>
    <cellStyle name="Comma 8 2 2 14" xfId="52416"/>
    <cellStyle name="Comma 8 2 2 2" xfId="5768"/>
    <cellStyle name="Comma 8 2 2 2 10" xfId="52417"/>
    <cellStyle name="Comma 8 2 2 2 10 2" xfId="52418"/>
    <cellStyle name="Comma 8 2 2 2 11" xfId="52419"/>
    <cellStyle name="Comma 8 2 2 2 12" xfId="52420"/>
    <cellStyle name="Comma 8 2 2 2 13" xfId="52421"/>
    <cellStyle name="Comma 8 2 2 2 2" xfId="5769"/>
    <cellStyle name="Comma 8 2 2 2 2 10" xfId="52422"/>
    <cellStyle name="Comma 8 2 2 2 2 2" xfId="52423"/>
    <cellStyle name="Comma 8 2 2 2 2 2 2" xfId="52424"/>
    <cellStyle name="Comma 8 2 2 2 2 2 2 2" xfId="52425"/>
    <cellStyle name="Comma 8 2 2 2 2 2 2 2 2" xfId="52426"/>
    <cellStyle name="Comma 8 2 2 2 2 2 2 2 3" xfId="52427"/>
    <cellStyle name="Comma 8 2 2 2 2 2 2 3" xfId="52428"/>
    <cellStyle name="Comma 8 2 2 2 2 2 2 3 2" xfId="52429"/>
    <cellStyle name="Comma 8 2 2 2 2 2 2 3 3" xfId="52430"/>
    <cellStyle name="Comma 8 2 2 2 2 2 2 4" xfId="52431"/>
    <cellStyle name="Comma 8 2 2 2 2 2 2 4 2" xfId="52432"/>
    <cellStyle name="Comma 8 2 2 2 2 2 2 5" xfId="52433"/>
    <cellStyle name="Comma 8 2 2 2 2 2 2 6" xfId="52434"/>
    <cellStyle name="Comma 8 2 2 2 2 2 3" xfId="52435"/>
    <cellStyle name="Comma 8 2 2 2 2 2 3 2" xfId="52436"/>
    <cellStyle name="Comma 8 2 2 2 2 2 3 2 2" xfId="52437"/>
    <cellStyle name="Comma 8 2 2 2 2 2 3 2 3" xfId="52438"/>
    <cellStyle name="Comma 8 2 2 2 2 2 3 3" xfId="52439"/>
    <cellStyle name="Comma 8 2 2 2 2 2 3 3 2" xfId="52440"/>
    <cellStyle name="Comma 8 2 2 2 2 2 3 3 3" xfId="52441"/>
    <cellStyle name="Comma 8 2 2 2 2 2 3 4" xfId="52442"/>
    <cellStyle name="Comma 8 2 2 2 2 2 3 4 2" xfId="52443"/>
    <cellStyle name="Comma 8 2 2 2 2 2 3 5" xfId="52444"/>
    <cellStyle name="Comma 8 2 2 2 2 2 3 6" xfId="52445"/>
    <cellStyle name="Comma 8 2 2 2 2 2 4" xfId="52446"/>
    <cellStyle name="Comma 8 2 2 2 2 2 4 2" xfId="52447"/>
    <cellStyle name="Comma 8 2 2 2 2 2 4 2 2" xfId="52448"/>
    <cellStyle name="Comma 8 2 2 2 2 2 4 2 3" xfId="52449"/>
    <cellStyle name="Comma 8 2 2 2 2 2 4 3" xfId="52450"/>
    <cellStyle name="Comma 8 2 2 2 2 2 4 3 2" xfId="52451"/>
    <cellStyle name="Comma 8 2 2 2 2 2 4 4" xfId="52452"/>
    <cellStyle name="Comma 8 2 2 2 2 2 4 5" xfId="52453"/>
    <cellStyle name="Comma 8 2 2 2 2 2 5" xfId="52454"/>
    <cellStyle name="Comma 8 2 2 2 2 2 5 2" xfId="52455"/>
    <cellStyle name="Comma 8 2 2 2 2 2 5 3" xfId="52456"/>
    <cellStyle name="Comma 8 2 2 2 2 2 6" xfId="52457"/>
    <cellStyle name="Comma 8 2 2 2 2 2 6 2" xfId="52458"/>
    <cellStyle name="Comma 8 2 2 2 2 2 6 3" xfId="52459"/>
    <cellStyle name="Comma 8 2 2 2 2 2 7" xfId="52460"/>
    <cellStyle name="Comma 8 2 2 2 2 2 7 2" xfId="52461"/>
    <cellStyle name="Comma 8 2 2 2 2 2 8" xfId="52462"/>
    <cellStyle name="Comma 8 2 2 2 2 2 9" xfId="52463"/>
    <cellStyle name="Comma 8 2 2 2 2 3" xfId="52464"/>
    <cellStyle name="Comma 8 2 2 2 2 3 2" xfId="52465"/>
    <cellStyle name="Comma 8 2 2 2 2 3 2 2" xfId="52466"/>
    <cellStyle name="Comma 8 2 2 2 2 3 2 3" xfId="52467"/>
    <cellStyle name="Comma 8 2 2 2 2 3 3" xfId="52468"/>
    <cellStyle name="Comma 8 2 2 2 2 3 3 2" xfId="52469"/>
    <cellStyle name="Comma 8 2 2 2 2 3 3 3" xfId="52470"/>
    <cellStyle name="Comma 8 2 2 2 2 3 4" xfId="52471"/>
    <cellStyle name="Comma 8 2 2 2 2 3 4 2" xfId="52472"/>
    <cellStyle name="Comma 8 2 2 2 2 3 5" xfId="52473"/>
    <cellStyle name="Comma 8 2 2 2 2 3 6" xfId="52474"/>
    <cellStyle name="Comma 8 2 2 2 2 4" xfId="52475"/>
    <cellStyle name="Comma 8 2 2 2 2 4 2" xfId="52476"/>
    <cellStyle name="Comma 8 2 2 2 2 4 2 2" xfId="52477"/>
    <cellStyle name="Comma 8 2 2 2 2 4 2 3" xfId="52478"/>
    <cellStyle name="Comma 8 2 2 2 2 4 3" xfId="52479"/>
    <cellStyle name="Comma 8 2 2 2 2 4 3 2" xfId="52480"/>
    <cellStyle name="Comma 8 2 2 2 2 4 3 3" xfId="52481"/>
    <cellStyle name="Comma 8 2 2 2 2 4 4" xfId="52482"/>
    <cellStyle name="Comma 8 2 2 2 2 4 4 2" xfId="52483"/>
    <cellStyle name="Comma 8 2 2 2 2 4 5" xfId="52484"/>
    <cellStyle name="Comma 8 2 2 2 2 4 6" xfId="52485"/>
    <cellStyle name="Comma 8 2 2 2 2 5" xfId="52486"/>
    <cellStyle name="Comma 8 2 2 2 2 5 2" xfId="52487"/>
    <cellStyle name="Comma 8 2 2 2 2 5 2 2" xfId="52488"/>
    <cellStyle name="Comma 8 2 2 2 2 5 2 3" xfId="52489"/>
    <cellStyle name="Comma 8 2 2 2 2 5 3" xfId="52490"/>
    <cellStyle name="Comma 8 2 2 2 2 5 3 2" xfId="52491"/>
    <cellStyle name="Comma 8 2 2 2 2 5 4" xfId="52492"/>
    <cellStyle name="Comma 8 2 2 2 2 5 5" xfId="52493"/>
    <cellStyle name="Comma 8 2 2 2 2 6" xfId="52494"/>
    <cellStyle name="Comma 8 2 2 2 2 6 2" xfId="52495"/>
    <cellStyle name="Comma 8 2 2 2 2 6 3" xfId="52496"/>
    <cellStyle name="Comma 8 2 2 2 2 7" xfId="52497"/>
    <cellStyle name="Comma 8 2 2 2 2 7 2" xfId="52498"/>
    <cellStyle name="Comma 8 2 2 2 2 7 3" xfId="52499"/>
    <cellStyle name="Comma 8 2 2 2 2 8" xfId="52500"/>
    <cellStyle name="Comma 8 2 2 2 2 8 2" xfId="52501"/>
    <cellStyle name="Comma 8 2 2 2 2 9" xfId="52502"/>
    <cellStyle name="Comma 8 2 2 2 3" xfId="52503"/>
    <cellStyle name="Comma 8 2 2 2 3 2" xfId="52504"/>
    <cellStyle name="Comma 8 2 2 2 3 2 2" xfId="52505"/>
    <cellStyle name="Comma 8 2 2 2 3 2 2 2" xfId="52506"/>
    <cellStyle name="Comma 8 2 2 2 3 2 2 3" xfId="52507"/>
    <cellStyle name="Comma 8 2 2 2 3 2 3" xfId="52508"/>
    <cellStyle name="Comma 8 2 2 2 3 2 3 2" xfId="52509"/>
    <cellStyle name="Comma 8 2 2 2 3 2 3 3" xfId="52510"/>
    <cellStyle name="Comma 8 2 2 2 3 2 4" xfId="52511"/>
    <cellStyle name="Comma 8 2 2 2 3 2 4 2" xfId="52512"/>
    <cellStyle name="Comma 8 2 2 2 3 2 5" xfId="52513"/>
    <cellStyle name="Comma 8 2 2 2 3 2 6" xfId="52514"/>
    <cellStyle name="Comma 8 2 2 2 3 3" xfId="52515"/>
    <cellStyle name="Comma 8 2 2 2 3 3 2" xfId="52516"/>
    <cellStyle name="Comma 8 2 2 2 3 3 2 2" xfId="52517"/>
    <cellStyle name="Comma 8 2 2 2 3 3 2 3" xfId="52518"/>
    <cellStyle name="Comma 8 2 2 2 3 3 3" xfId="52519"/>
    <cellStyle name="Comma 8 2 2 2 3 3 3 2" xfId="52520"/>
    <cellStyle name="Comma 8 2 2 2 3 3 3 3" xfId="52521"/>
    <cellStyle name="Comma 8 2 2 2 3 3 4" xfId="52522"/>
    <cellStyle name="Comma 8 2 2 2 3 3 4 2" xfId="52523"/>
    <cellStyle name="Comma 8 2 2 2 3 3 5" xfId="52524"/>
    <cellStyle name="Comma 8 2 2 2 3 3 6" xfId="52525"/>
    <cellStyle name="Comma 8 2 2 2 3 4" xfId="52526"/>
    <cellStyle name="Comma 8 2 2 2 3 4 2" xfId="52527"/>
    <cellStyle name="Comma 8 2 2 2 3 4 2 2" xfId="52528"/>
    <cellStyle name="Comma 8 2 2 2 3 4 2 3" xfId="52529"/>
    <cellStyle name="Comma 8 2 2 2 3 4 3" xfId="52530"/>
    <cellStyle name="Comma 8 2 2 2 3 4 3 2" xfId="52531"/>
    <cellStyle name="Comma 8 2 2 2 3 4 4" xfId="52532"/>
    <cellStyle name="Comma 8 2 2 2 3 4 5" xfId="52533"/>
    <cellStyle name="Comma 8 2 2 2 3 5" xfId="52534"/>
    <cellStyle name="Comma 8 2 2 2 3 5 2" xfId="52535"/>
    <cellStyle name="Comma 8 2 2 2 3 5 3" xfId="52536"/>
    <cellStyle name="Comma 8 2 2 2 3 6" xfId="52537"/>
    <cellStyle name="Comma 8 2 2 2 3 6 2" xfId="52538"/>
    <cellStyle name="Comma 8 2 2 2 3 6 3" xfId="52539"/>
    <cellStyle name="Comma 8 2 2 2 3 7" xfId="52540"/>
    <cellStyle name="Comma 8 2 2 2 3 7 2" xfId="52541"/>
    <cellStyle name="Comma 8 2 2 2 3 8" xfId="52542"/>
    <cellStyle name="Comma 8 2 2 2 3 9" xfId="52543"/>
    <cellStyle name="Comma 8 2 2 2 4" xfId="52544"/>
    <cellStyle name="Comma 8 2 2 2 4 2" xfId="52545"/>
    <cellStyle name="Comma 8 2 2 2 4 2 2" xfId="52546"/>
    <cellStyle name="Comma 8 2 2 2 4 2 2 2" xfId="52547"/>
    <cellStyle name="Comma 8 2 2 2 4 2 2 3" xfId="52548"/>
    <cellStyle name="Comma 8 2 2 2 4 2 3" xfId="52549"/>
    <cellStyle name="Comma 8 2 2 2 4 2 3 2" xfId="52550"/>
    <cellStyle name="Comma 8 2 2 2 4 2 3 3" xfId="52551"/>
    <cellStyle name="Comma 8 2 2 2 4 2 4" xfId="52552"/>
    <cellStyle name="Comma 8 2 2 2 4 2 4 2" xfId="52553"/>
    <cellStyle name="Comma 8 2 2 2 4 2 5" xfId="52554"/>
    <cellStyle name="Comma 8 2 2 2 4 2 6" xfId="52555"/>
    <cellStyle name="Comma 8 2 2 2 4 3" xfId="52556"/>
    <cellStyle name="Comma 8 2 2 2 4 3 2" xfId="52557"/>
    <cellStyle name="Comma 8 2 2 2 4 3 2 2" xfId="52558"/>
    <cellStyle name="Comma 8 2 2 2 4 3 2 3" xfId="52559"/>
    <cellStyle name="Comma 8 2 2 2 4 3 3" xfId="52560"/>
    <cellStyle name="Comma 8 2 2 2 4 3 3 2" xfId="52561"/>
    <cellStyle name="Comma 8 2 2 2 4 3 3 3" xfId="52562"/>
    <cellStyle name="Comma 8 2 2 2 4 3 4" xfId="52563"/>
    <cellStyle name="Comma 8 2 2 2 4 3 4 2" xfId="52564"/>
    <cellStyle name="Comma 8 2 2 2 4 3 5" xfId="52565"/>
    <cellStyle name="Comma 8 2 2 2 4 3 6" xfId="52566"/>
    <cellStyle name="Comma 8 2 2 2 4 4" xfId="52567"/>
    <cellStyle name="Comma 8 2 2 2 4 4 2" xfId="52568"/>
    <cellStyle name="Comma 8 2 2 2 4 4 2 2" xfId="52569"/>
    <cellStyle name="Comma 8 2 2 2 4 4 2 3" xfId="52570"/>
    <cellStyle name="Comma 8 2 2 2 4 4 3" xfId="52571"/>
    <cellStyle name="Comma 8 2 2 2 4 4 3 2" xfId="52572"/>
    <cellStyle name="Comma 8 2 2 2 4 4 4" xfId="52573"/>
    <cellStyle name="Comma 8 2 2 2 4 4 5" xfId="52574"/>
    <cellStyle name="Comma 8 2 2 2 4 5" xfId="52575"/>
    <cellStyle name="Comma 8 2 2 2 4 5 2" xfId="52576"/>
    <cellStyle name="Comma 8 2 2 2 4 5 3" xfId="52577"/>
    <cellStyle name="Comma 8 2 2 2 4 6" xfId="52578"/>
    <cellStyle name="Comma 8 2 2 2 4 6 2" xfId="52579"/>
    <cellStyle name="Comma 8 2 2 2 4 6 3" xfId="52580"/>
    <cellStyle name="Comma 8 2 2 2 4 7" xfId="52581"/>
    <cellStyle name="Comma 8 2 2 2 4 7 2" xfId="52582"/>
    <cellStyle name="Comma 8 2 2 2 4 8" xfId="52583"/>
    <cellStyle name="Comma 8 2 2 2 4 9" xfId="52584"/>
    <cellStyle name="Comma 8 2 2 2 5" xfId="52585"/>
    <cellStyle name="Comma 8 2 2 2 5 2" xfId="52586"/>
    <cellStyle name="Comma 8 2 2 2 5 2 2" xfId="52587"/>
    <cellStyle name="Comma 8 2 2 2 5 2 3" xfId="52588"/>
    <cellStyle name="Comma 8 2 2 2 5 3" xfId="52589"/>
    <cellStyle name="Comma 8 2 2 2 5 3 2" xfId="52590"/>
    <cellStyle name="Comma 8 2 2 2 5 3 3" xfId="52591"/>
    <cellStyle name="Comma 8 2 2 2 5 4" xfId="52592"/>
    <cellStyle name="Comma 8 2 2 2 5 4 2" xfId="52593"/>
    <cellStyle name="Comma 8 2 2 2 5 5" xfId="52594"/>
    <cellStyle name="Comma 8 2 2 2 5 6" xfId="52595"/>
    <cellStyle name="Comma 8 2 2 2 6" xfId="52596"/>
    <cellStyle name="Comma 8 2 2 2 6 2" xfId="52597"/>
    <cellStyle name="Comma 8 2 2 2 6 2 2" xfId="52598"/>
    <cellStyle name="Comma 8 2 2 2 6 2 3" xfId="52599"/>
    <cellStyle name="Comma 8 2 2 2 6 3" xfId="52600"/>
    <cellStyle name="Comma 8 2 2 2 6 3 2" xfId="52601"/>
    <cellStyle name="Comma 8 2 2 2 6 3 3" xfId="52602"/>
    <cellStyle name="Comma 8 2 2 2 6 4" xfId="52603"/>
    <cellStyle name="Comma 8 2 2 2 6 4 2" xfId="52604"/>
    <cellStyle name="Comma 8 2 2 2 6 5" xfId="52605"/>
    <cellStyle name="Comma 8 2 2 2 6 6" xfId="52606"/>
    <cellStyle name="Comma 8 2 2 2 7" xfId="52607"/>
    <cellStyle name="Comma 8 2 2 2 7 2" xfId="52608"/>
    <cellStyle name="Comma 8 2 2 2 7 2 2" xfId="52609"/>
    <cellStyle name="Comma 8 2 2 2 7 2 3" xfId="52610"/>
    <cellStyle name="Comma 8 2 2 2 7 3" xfId="52611"/>
    <cellStyle name="Comma 8 2 2 2 7 3 2" xfId="52612"/>
    <cellStyle name="Comma 8 2 2 2 7 4" xfId="52613"/>
    <cellStyle name="Comma 8 2 2 2 7 5" xfId="52614"/>
    <cellStyle name="Comma 8 2 2 2 8" xfId="52615"/>
    <cellStyle name="Comma 8 2 2 2 8 2" xfId="52616"/>
    <cellStyle name="Comma 8 2 2 2 8 3" xfId="52617"/>
    <cellStyle name="Comma 8 2 2 2 9" xfId="52618"/>
    <cellStyle name="Comma 8 2 2 2 9 2" xfId="52619"/>
    <cellStyle name="Comma 8 2 2 2 9 3" xfId="52620"/>
    <cellStyle name="Comma 8 2 2 3" xfId="5770"/>
    <cellStyle name="Comma 8 2 2 3 10" xfId="52621"/>
    <cellStyle name="Comma 8 2 2 3 2" xfId="5771"/>
    <cellStyle name="Comma 8 2 2 3 2 2" xfId="52622"/>
    <cellStyle name="Comma 8 2 2 3 2 2 2" xfId="52623"/>
    <cellStyle name="Comma 8 2 2 3 2 2 2 2" xfId="52624"/>
    <cellStyle name="Comma 8 2 2 3 2 2 2 3" xfId="52625"/>
    <cellStyle name="Comma 8 2 2 3 2 2 3" xfId="52626"/>
    <cellStyle name="Comma 8 2 2 3 2 2 3 2" xfId="52627"/>
    <cellStyle name="Comma 8 2 2 3 2 2 3 3" xfId="52628"/>
    <cellStyle name="Comma 8 2 2 3 2 2 4" xfId="52629"/>
    <cellStyle name="Comma 8 2 2 3 2 2 4 2" xfId="52630"/>
    <cellStyle name="Comma 8 2 2 3 2 2 5" xfId="52631"/>
    <cellStyle name="Comma 8 2 2 3 2 2 6" xfId="52632"/>
    <cellStyle name="Comma 8 2 2 3 2 3" xfId="52633"/>
    <cellStyle name="Comma 8 2 2 3 2 3 2" xfId="52634"/>
    <cellStyle name="Comma 8 2 2 3 2 3 2 2" xfId="52635"/>
    <cellStyle name="Comma 8 2 2 3 2 3 2 3" xfId="52636"/>
    <cellStyle name="Comma 8 2 2 3 2 3 3" xfId="52637"/>
    <cellStyle name="Comma 8 2 2 3 2 3 3 2" xfId="52638"/>
    <cellStyle name="Comma 8 2 2 3 2 3 3 3" xfId="52639"/>
    <cellStyle name="Comma 8 2 2 3 2 3 4" xfId="52640"/>
    <cellStyle name="Comma 8 2 2 3 2 3 4 2" xfId="52641"/>
    <cellStyle name="Comma 8 2 2 3 2 3 5" xfId="52642"/>
    <cellStyle name="Comma 8 2 2 3 2 3 6" xfId="52643"/>
    <cellStyle name="Comma 8 2 2 3 2 4" xfId="52644"/>
    <cellStyle name="Comma 8 2 2 3 2 4 2" xfId="52645"/>
    <cellStyle name="Comma 8 2 2 3 2 4 2 2" xfId="52646"/>
    <cellStyle name="Comma 8 2 2 3 2 4 2 3" xfId="52647"/>
    <cellStyle name="Comma 8 2 2 3 2 4 3" xfId="52648"/>
    <cellStyle name="Comma 8 2 2 3 2 4 3 2" xfId="52649"/>
    <cellStyle name="Comma 8 2 2 3 2 4 4" xfId="52650"/>
    <cellStyle name="Comma 8 2 2 3 2 4 5" xfId="52651"/>
    <cellStyle name="Comma 8 2 2 3 2 5" xfId="52652"/>
    <cellStyle name="Comma 8 2 2 3 2 5 2" xfId="52653"/>
    <cellStyle name="Comma 8 2 2 3 2 5 3" xfId="52654"/>
    <cellStyle name="Comma 8 2 2 3 2 6" xfId="52655"/>
    <cellStyle name="Comma 8 2 2 3 2 6 2" xfId="52656"/>
    <cellStyle name="Comma 8 2 2 3 2 6 3" xfId="52657"/>
    <cellStyle name="Comma 8 2 2 3 2 7" xfId="52658"/>
    <cellStyle name="Comma 8 2 2 3 2 7 2" xfId="52659"/>
    <cellStyle name="Comma 8 2 2 3 2 8" xfId="52660"/>
    <cellStyle name="Comma 8 2 2 3 2 9" xfId="52661"/>
    <cellStyle name="Comma 8 2 2 3 3" xfId="52662"/>
    <cellStyle name="Comma 8 2 2 3 3 2" xfId="52663"/>
    <cellStyle name="Comma 8 2 2 3 3 2 2" xfId="52664"/>
    <cellStyle name="Comma 8 2 2 3 3 2 3" xfId="52665"/>
    <cellStyle name="Comma 8 2 2 3 3 3" xfId="52666"/>
    <cellStyle name="Comma 8 2 2 3 3 3 2" xfId="52667"/>
    <cellStyle name="Comma 8 2 2 3 3 3 3" xfId="52668"/>
    <cellStyle name="Comma 8 2 2 3 3 4" xfId="52669"/>
    <cellStyle name="Comma 8 2 2 3 3 4 2" xfId="52670"/>
    <cellStyle name="Comma 8 2 2 3 3 5" xfId="52671"/>
    <cellStyle name="Comma 8 2 2 3 3 6" xfId="52672"/>
    <cellStyle name="Comma 8 2 2 3 4" xfId="52673"/>
    <cellStyle name="Comma 8 2 2 3 4 2" xfId="52674"/>
    <cellStyle name="Comma 8 2 2 3 4 2 2" xfId="52675"/>
    <cellStyle name="Comma 8 2 2 3 4 2 3" xfId="52676"/>
    <cellStyle name="Comma 8 2 2 3 4 3" xfId="52677"/>
    <cellStyle name="Comma 8 2 2 3 4 3 2" xfId="52678"/>
    <cellStyle name="Comma 8 2 2 3 4 3 3" xfId="52679"/>
    <cellStyle name="Comma 8 2 2 3 4 4" xfId="52680"/>
    <cellStyle name="Comma 8 2 2 3 4 4 2" xfId="52681"/>
    <cellStyle name="Comma 8 2 2 3 4 5" xfId="52682"/>
    <cellStyle name="Comma 8 2 2 3 4 6" xfId="52683"/>
    <cellStyle name="Comma 8 2 2 3 5" xfId="52684"/>
    <cellStyle name="Comma 8 2 2 3 5 2" xfId="52685"/>
    <cellStyle name="Comma 8 2 2 3 5 2 2" xfId="52686"/>
    <cellStyle name="Comma 8 2 2 3 5 2 3" xfId="52687"/>
    <cellStyle name="Comma 8 2 2 3 5 3" xfId="52688"/>
    <cellStyle name="Comma 8 2 2 3 5 3 2" xfId="52689"/>
    <cellStyle name="Comma 8 2 2 3 5 4" xfId="52690"/>
    <cellStyle name="Comma 8 2 2 3 5 5" xfId="52691"/>
    <cellStyle name="Comma 8 2 2 3 6" xfId="52692"/>
    <cellStyle name="Comma 8 2 2 3 6 2" xfId="52693"/>
    <cellStyle name="Comma 8 2 2 3 6 3" xfId="52694"/>
    <cellStyle name="Comma 8 2 2 3 7" xfId="52695"/>
    <cellStyle name="Comma 8 2 2 3 7 2" xfId="52696"/>
    <cellStyle name="Comma 8 2 2 3 7 3" xfId="52697"/>
    <cellStyle name="Comma 8 2 2 3 8" xfId="52698"/>
    <cellStyle name="Comma 8 2 2 3 8 2" xfId="52699"/>
    <cellStyle name="Comma 8 2 2 3 9" xfId="52700"/>
    <cellStyle name="Comma 8 2 2 4" xfId="5772"/>
    <cellStyle name="Comma 8 2 2 4 2" xfId="52701"/>
    <cellStyle name="Comma 8 2 2 4 2 2" xfId="52702"/>
    <cellStyle name="Comma 8 2 2 4 2 2 2" xfId="52703"/>
    <cellStyle name="Comma 8 2 2 4 2 2 3" xfId="52704"/>
    <cellStyle name="Comma 8 2 2 4 2 3" xfId="52705"/>
    <cellStyle name="Comma 8 2 2 4 2 3 2" xfId="52706"/>
    <cellStyle name="Comma 8 2 2 4 2 3 3" xfId="52707"/>
    <cellStyle name="Comma 8 2 2 4 2 4" xfId="52708"/>
    <cellStyle name="Comma 8 2 2 4 2 4 2" xfId="52709"/>
    <cellStyle name="Comma 8 2 2 4 2 5" xfId="52710"/>
    <cellStyle name="Comma 8 2 2 4 2 6" xfId="52711"/>
    <cellStyle name="Comma 8 2 2 4 3" xfId="52712"/>
    <cellStyle name="Comma 8 2 2 4 3 2" xfId="52713"/>
    <cellStyle name="Comma 8 2 2 4 3 2 2" xfId="52714"/>
    <cellStyle name="Comma 8 2 2 4 3 2 3" xfId="52715"/>
    <cellStyle name="Comma 8 2 2 4 3 3" xfId="52716"/>
    <cellStyle name="Comma 8 2 2 4 3 3 2" xfId="52717"/>
    <cellStyle name="Comma 8 2 2 4 3 3 3" xfId="52718"/>
    <cellStyle name="Comma 8 2 2 4 3 4" xfId="52719"/>
    <cellStyle name="Comma 8 2 2 4 3 4 2" xfId="52720"/>
    <cellStyle name="Comma 8 2 2 4 3 5" xfId="52721"/>
    <cellStyle name="Comma 8 2 2 4 3 6" xfId="52722"/>
    <cellStyle name="Comma 8 2 2 4 4" xfId="52723"/>
    <cellStyle name="Comma 8 2 2 4 4 2" xfId="52724"/>
    <cellStyle name="Comma 8 2 2 4 4 2 2" xfId="52725"/>
    <cellStyle name="Comma 8 2 2 4 4 2 3" xfId="52726"/>
    <cellStyle name="Comma 8 2 2 4 4 3" xfId="52727"/>
    <cellStyle name="Comma 8 2 2 4 4 3 2" xfId="52728"/>
    <cellStyle name="Comma 8 2 2 4 4 4" xfId="52729"/>
    <cellStyle name="Comma 8 2 2 4 4 5" xfId="52730"/>
    <cellStyle name="Comma 8 2 2 4 5" xfId="52731"/>
    <cellStyle name="Comma 8 2 2 4 5 2" xfId="52732"/>
    <cellStyle name="Comma 8 2 2 4 5 3" xfId="52733"/>
    <cellStyle name="Comma 8 2 2 4 6" xfId="52734"/>
    <cellStyle name="Comma 8 2 2 4 6 2" xfId="52735"/>
    <cellStyle name="Comma 8 2 2 4 6 3" xfId="52736"/>
    <cellStyle name="Comma 8 2 2 4 7" xfId="52737"/>
    <cellStyle name="Comma 8 2 2 4 7 2" xfId="52738"/>
    <cellStyle name="Comma 8 2 2 4 8" xfId="52739"/>
    <cellStyle name="Comma 8 2 2 4 9" xfId="52740"/>
    <cellStyle name="Comma 8 2 2 5" xfId="5773"/>
    <cellStyle name="Comma 8 2 2 5 2" xfId="52741"/>
    <cellStyle name="Comma 8 2 2 5 2 2" xfId="52742"/>
    <cellStyle name="Comma 8 2 2 5 2 2 2" xfId="52743"/>
    <cellStyle name="Comma 8 2 2 5 2 2 3" xfId="52744"/>
    <cellStyle name="Comma 8 2 2 5 2 3" xfId="52745"/>
    <cellStyle name="Comma 8 2 2 5 2 3 2" xfId="52746"/>
    <cellStyle name="Comma 8 2 2 5 2 3 3" xfId="52747"/>
    <cellStyle name="Comma 8 2 2 5 2 4" xfId="52748"/>
    <cellStyle name="Comma 8 2 2 5 2 4 2" xfId="52749"/>
    <cellStyle name="Comma 8 2 2 5 2 5" xfId="52750"/>
    <cellStyle name="Comma 8 2 2 5 2 6" xfId="52751"/>
    <cellStyle name="Comma 8 2 2 5 3" xfId="52752"/>
    <cellStyle name="Comma 8 2 2 5 3 2" xfId="52753"/>
    <cellStyle name="Comma 8 2 2 5 3 2 2" xfId="52754"/>
    <cellStyle name="Comma 8 2 2 5 3 2 3" xfId="52755"/>
    <cellStyle name="Comma 8 2 2 5 3 3" xfId="52756"/>
    <cellStyle name="Comma 8 2 2 5 3 3 2" xfId="52757"/>
    <cellStyle name="Comma 8 2 2 5 3 3 3" xfId="52758"/>
    <cellStyle name="Comma 8 2 2 5 3 4" xfId="52759"/>
    <cellStyle name="Comma 8 2 2 5 3 4 2" xfId="52760"/>
    <cellStyle name="Comma 8 2 2 5 3 5" xfId="52761"/>
    <cellStyle name="Comma 8 2 2 5 3 6" xfId="52762"/>
    <cellStyle name="Comma 8 2 2 5 4" xfId="52763"/>
    <cellStyle name="Comma 8 2 2 5 4 2" xfId="52764"/>
    <cellStyle name="Comma 8 2 2 5 4 2 2" xfId="52765"/>
    <cellStyle name="Comma 8 2 2 5 4 2 3" xfId="52766"/>
    <cellStyle name="Comma 8 2 2 5 4 3" xfId="52767"/>
    <cellStyle name="Comma 8 2 2 5 4 3 2" xfId="52768"/>
    <cellStyle name="Comma 8 2 2 5 4 4" xfId="52769"/>
    <cellStyle name="Comma 8 2 2 5 4 5" xfId="52770"/>
    <cellStyle name="Comma 8 2 2 5 5" xfId="52771"/>
    <cellStyle name="Comma 8 2 2 5 5 2" xfId="52772"/>
    <cellStyle name="Comma 8 2 2 5 5 3" xfId="52773"/>
    <cellStyle name="Comma 8 2 2 5 6" xfId="52774"/>
    <cellStyle name="Comma 8 2 2 5 6 2" xfId="52775"/>
    <cellStyle name="Comma 8 2 2 5 6 3" xfId="52776"/>
    <cellStyle name="Comma 8 2 2 5 7" xfId="52777"/>
    <cellStyle name="Comma 8 2 2 5 7 2" xfId="52778"/>
    <cellStyle name="Comma 8 2 2 5 8" xfId="52779"/>
    <cellStyle name="Comma 8 2 2 5 9" xfId="52780"/>
    <cellStyle name="Comma 8 2 2 6" xfId="52781"/>
    <cellStyle name="Comma 8 2 2 6 2" xfId="52782"/>
    <cellStyle name="Comma 8 2 2 6 2 2" xfId="52783"/>
    <cellStyle name="Comma 8 2 2 6 2 3" xfId="52784"/>
    <cellStyle name="Comma 8 2 2 6 3" xfId="52785"/>
    <cellStyle name="Comma 8 2 2 6 3 2" xfId="52786"/>
    <cellStyle name="Comma 8 2 2 6 3 3" xfId="52787"/>
    <cellStyle name="Comma 8 2 2 6 4" xfId="52788"/>
    <cellStyle name="Comma 8 2 2 6 4 2" xfId="52789"/>
    <cellStyle name="Comma 8 2 2 6 5" xfId="52790"/>
    <cellStyle name="Comma 8 2 2 6 6" xfId="52791"/>
    <cellStyle name="Comma 8 2 2 7" xfId="52792"/>
    <cellStyle name="Comma 8 2 2 7 2" xfId="52793"/>
    <cellStyle name="Comma 8 2 2 7 2 2" xfId="52794"/>
    <cellStyle name="Comma 8 2 2 7 2 3" xfId="52795"/>
    <cellStyle name="Comma 8 2 2 7 3" xfId="52796"/>
    <cellStyle name="Comma 8 2 2 7 3 2" xfId="52797"/>
    <cellStyle name="Comma 8 2 2 7 3 3" xfId="52798"/>
    <cellStyle name="Comma 8 2 2 7 4" xfId="52799"/>
    <cellStyle name="Comma 8 2 2 7 4 2" xfId="52800"/>
    <cellStyle name="Comma 8 2 2 7 5" xfId="52801"/>
    <cellStyle name="Comma 8 2 2 7 6" xfId="52802"/>
    <cellStyle name="Comma 8 2 2 8" xfId="52803"/>
    <cellStyle name="Comma 8 2 2 8 2" xfId="52804"/>
    <cellStyle name="Comma 8 2 2 8 2 2" xfId="52805"/>
    <cellStyle name="Comma 8 2 2 8 2 3" xfId="52806"/>
    <cellStyle name="Comma 8 2 2 8 3" xfId="52807"/>
    <cellStyle name="Comma 8 2 2 8 3 2" xfId="52808"/>
    <cellStyle name="Comma 8 2 2 8 4" xfId="52809"/>
    <cellStyle name="Comma 8 2 2 8 5" xfId="52810"/>
    <cellStyle name="Comma 8 2 2 9" xfId="52811"/>
    <cellStyle name="Comma 8 2 2 9 2" xfId="52812"/>
    <cellStyle name="Comma 8 2 2 9 3" xfId="52813"/>
    <cellStyle name="Comma 8 2 3" xfId="5774"/>
    <cellStyle name="Comma 8 2 3 10" xfId="52814"/>
    <cellStyle name="Comma 8 2 3 10 2" xfId="52815"/>
    <cellStyle name="Comma 8 2 3 11" xfId="52816"/>
    <cellStyle name="Comma 8 2 3 12" xfId="52817"/>
    <cellStyle name="Comma 8 2 3 13" xfId="52818"/>
    <cellStyle name="Comma 8 2 3 2" xfId="5775"/>
    <cellStyle name="Comma 8 2 3 2 10" xfId="52819"/>
    <cellStyle name="Comma 8 2 3 2 2" xfId="52820"/>
    <cellStyle name="Comma 8 2 3 2 2 2" xfId="52821"/>
    <cellStyle name="Comma 8 2 3 2 2 2 2" xfId="52822"/>
    <cellStyle name="Comma 8 2 3 2 2 2 2 2" xfId="52823"/>
    <cellStyle name="Comma 8 2 3 2 2 2 2 3" xfId="52824"/>
    <cellStyle name="Comma 8 2 3 2 2 2 3" xfId="52825"/>
    <cellStyle name="Comma 8 2 3 2 2 2 3 2" xfId="52826"/>
    <cellStyle name="Comma 8 2 3 2 2 2 3 3" xfId="52827"/>
    <cellStyle name="Comma 8 2 3 2 2 2 4" xfId="52828"/>
    <cellStyle name="Comma 8 2 3 2 2 2 4 2" xfId="52829"/>
    <cellStyle name="Comma 8 2 3 2 2 2 5" xfId="52830"/>
    <cellStyle name="Comma 8 2 3 2 2 2 6" xfId="52831"/>
    <cellStyle name="Comma 8 2 3 2 2 3" xfId="52832"/>
    <cellStyle name="Comma 8 2 3 2 2 3 2" xfId="52833"/>
    <cellStyle name="Comma 8 2 3 2 2 3 2 2" xfId="52834"/>
    <cellStyle name="Comma 8 2 3 2 2 3 2 3" xfId="52835"/>
    <cellStyle name="Comma 8 2 3 2 2 3 3" xfId="52836"/>
    <cellStyle name="Comma 8 2 3 2 2 3 3 2" xfId="52837"/>
    <cellStyle name="Comma 8 2 3 2 2 3 3 3" xfId="52838"/>
    <cellStyle name="Comma 8 2 3 2 2 3 4" xfId="52839"/>
    <cellStyle name="Comma 8 2 3 2 2 3 4 2" xfId="52840"/>
    <cellStyle name="Comma 8 2 3 2 2 3 5" xfId="52841"/>
    <cellStyle name="Comma 8 2 3 2 2 3 6" xfId="52842"/>
    <cellStyle name="Comma 8 2 3 2 2 4" xfId="52843"/>
    <cellStyle name="Comma 8 2 3 2 2 4 2" xfId="52844"/>
    <cellStyle name="Comma 8 2 3 2 2 4 2 2" xfId="52845"/>
    <cellStyle name="Comma 8 2 3 2 2 4 2 3" xfId="52846"/>
    <cellStyle name="Comma 8 2 3 2 2 4 3" xfId="52847"/>
    <cellStyle name="Comma 8 2 3 2 2 4 3 2" xfId="52848"/>
    <cellStyle name="Comma 8 2 3 2 2 4 4" xfId="52849"/>
    <cellStyle name="Comma 8 2 3 2 2 4 5" xfId="52850"/>
    <cellStyle name="Comma 8 2 3 2 2 5" xfId="52851"/>
    <cellStyle name="Comma 8 2 3 2 2 5 2" xfId="52852"/>
    <cellStyle name="Comma 8 2 3 2 2 5 3" xfId="52853"/>
    <cellStyle name="Comma 8 2 3 2 2 6" xfId="52854"/>
    <cellStyle name="Comma 8 2 3 2 2 6 2" xfId="52855"/>
    <cellStyle name="Comma 8 2 3 2 2 6 3" xfId="52856"/>
    <cellStyle name="Comma 8 2 3 2 2 7" xfId="52857"/>
    <cellStyle name="Comma 8 2 3 2 2 7 2" xfId="52858"/>
    <cellStyle name="Comma 8 2 3 2 2 8" xfId="52859"/>
    <cellStyle name="Comma 8 2 3 2 2 9" xfId="52860"/>
    <cellStyle name="Comma 8 2 3 2 3" xfId="52861"/>
    <cellStyle name="Comma 8 2 3 2 3 2" xfId="52862"/>
    <cellStyle name="Comma 8 2 3 2 3 2 2" xfId="52863"/>
    <cellStyle name="Comma 8 2 3 2 3 2 3" xfId="52864"/>
    <cellStyle name="Comma 8 2 3 2 3 3" xfId="52865"/>
    <cellStyle name="Comma 8 2 3 2 3 3 2" xfId="52866"/>
    <cellStyle name="Comma 8 2 3 2 3 3 3" xfId="52867"/>
    <cellStyle name="Comma 8 2 3 2 3 4" xfId="52868"/>
    <cellStyle name="Comma 8 2 3 2 3 4 2" xfId="52869"/>
    <cellStyle name="Comma 8 2 3 2 3 5" xfId="52870"/>
    <cellStyle name="Comma 8 2 3 2 3 6" xfId="52871"/>
    <cellStyle name="Comma 8 2 3 2 4" xfId="52872"/>
    <cellStyle name="Comma 8 2 3 2 4 2" xfId="52873"/>
    <cellStyle name="Comma 8 2 3 2 4 2 2" xfId="52874"/>
    <cellStyle name="Comma 8 2 3 2 4 2 3" xfId="52875"/>
    <cellStyle name="Comma 8 2 3 2 4 3" xfId="52876"/>
    <cellStyle name="Comma 8 2 3 2 4 3 2" xfId="52877"/>
    <cellStyle name="Comma 8 2 3 2 4 3 3" xfId="52878"/>
    <cellStyle name="Comma 8 2 3 2 4 4" xfId="52879"/>
    <cellStyle name="Comma 8 2 3 2 4 4 2" xfId="52880"/>
    <cellStyle name="Comma 8 2 3 2 4 5" xfId="52881"/>
    <cellStyle name="Comma 8 2 3 2 4 6" xfId="52882"/>
    <cellStyle name="Comma 8 2 3 2 5" xfId="52883"/>
    <cellStyle name="Comma 8 2 3 2 5 2" xfId="52884"/>
    <cellStyle name="Comma 8 2 3 2 5 2 2" xfId="52885"/>
    <cellStyle name="Comma 8 2 3 2 5 2 3" xfId="52886"/>
    <cellStyle name="Comma 8 2 3 2 5 3" xfId="52887"/>
    <cellStyle name="Comma 8 2 3 2 5 3 2" xfId="52888"/>
    <cellStyle name="Comma 8 2 3 2 5 4" xfId="52889"/>
    <cellStyle name="Comma 8 2 3 2 5 5" xfId="52890"/>
    <cellStyle name="Comma 8 2 3 2 6" xfId="52891"/>
    <cellStyle name="Comma 8 2 3 2 6 2" xfId="52892"/>
    <cellStyle name="Comma 8 2 3 2 6 3" xfId="52893"/>
    <cellStyle name="Comma 8 2 3 2 7" xfId="52894"/>
    <cellStyle name="Comma 8 2 3 2 7 2" xfId="52895"/>
    <cellStyle name="Comma 8 2 3 2 7 3" xfId="52896"/>
    <cellStyle name="Comma 8 2 3 2 8" xfId="52897"/>
    <cellStyle name="Comma 8 2 3 2 8 2" xfId="52898"/>
    <cellStyle name="Comma 8 2 3 2 9" xfId="52899"/>
    <cellStyle name="Comma 8 2 3 3" xfId="5776"/>
    <cellStyle name="Comma 8 2 3 3 2" xfId="52900"/>
    <cellStyle name="Comma 8 2 3 3 2 2" xfId="52901"/>
    <cellStyle name="Comma 8 2 3 3 2 2 2" xfId="52902"/>
    <cellStyle name="Comma 8 2 3 3 2 2 3" xfId="52903"/>
    <cellStyle name="Comma 8 2 3 3 2 3" xfId="52904"/>
    <cellStyle name="Comma 8 2 3 3 2 3 2" xfId="52905"/>
    <cellStyle name="Comma 8 2 3 3 2 3 3" xfId="52906"/>
    <cellStyle name="Comma 8 2 3 3 2 4" xfId="52907"/>
    <cellStyle name="Comma 8 2 3 3 2 4 2" xfId="52908"/>
    <cellStyle name="Comma 8 2 3 3 2 5" xfId="52909"/>
    <cellStyle name="Comma 8 2 3 3 2 6" xfId="52910"/>
    <cellStyle name="Comma 8 2 3 3 3" xfId="52911"/>
    <cellStyle name="Comma 8 2 3 3 3 2" xfId="52912"/>
    <cellStyle name="Comma 8 2 3 3 3 2 2" xfId="52913"/>
    <cellStyle name="Comma 8 2 3 3 3 2 3" xfId="52914"/>
    <cellStyle name="Comma 8 2 3 3 3 3" xfId="52915"/>
    <cellStyle name="Comma 8 2 3 3 3 3 2" xfId="52916"/>
    <cellStyle name="Comma 8 2 3 3 3 3 3" xfId="52917"/>
    <cellStyle name="Comma 8 2 3 3 3 4" xfId="52918"/>
    <cellStyle name="Comma 8 2 3 3 3 4 2" xfId="52919"/>
    <cellStyle name="Comma 8 2 3 3 3 5" xfId="52920"/>
    <cellStyle name="Comma 8 2 3 3 3 6" xfId="52921"/>
    <cellStyle name="Comma 8 2 3 3 4" xfId="52922"/>
    <cellStyle name="Comma 8 2 3 3 4 2" xfId="52923"/>
    <cellStyle name="Comma 8 2 3 3 4 2 2" xfId="52924"/>
    <cellStyle name="Comma 8 2 3 3 4 2 3" xfId="52925"/>
    <cellStyle name="Comma 8 2 3 3 4 3" xfId="52926"/>
    <cellStyle name="Comma 8 2 3 3 4 3 2" xfId="52927"/>
    <cellStyle name="Comma 8 2 3 3 4 4" xfId="52928"/>
    <cellStyle name="Comma 8 2 3 3 4 5" xfId="52929"/>
    <cellStyle name="Comma 8 2 3 3 5" xfId="52930"/>
    <cellStyle name="Comma 8 2 3 3 5 2" xfId="52931"/>
    <cellStyle name="Comma 8 2 3 3 5 3" xfId="52932"/>
    <cellStyle name="Comma 8 2 3 3 6" xfId="52933"/>
    <cellStyle name="Comma 8 2 3 3 6 2" xfId="52934"/>
    <cellStyle name="Comma 8 2 3 3 6 3" xfId="52935"/>
    <cellStyle name="Comma 8 2 3 3 7" xfId="52936"/>
    <cellStyle name="Comma 8 2 3 3 7 2" xfId="52937"/>
    <cellStyle name="Comma 8 2 3 3 8" xfId="52938"/>
    <cellStyle name="Comma 8 2 3 3 9" xfId="52939"/>
    <cellStyle name="Comma 8 2 3 4" xfId="5777"/>
    <cellStyle name="Comma 8 2 3 4 2" xfId="52940"/>
    <cellStyle name="Comma 8 2 3 4 2 2" xfId="52941"/>
    <cellStyle name="Comma 8 2 3 4 2 2 2" xfId="52942"/>
    <cellStyle name="Comma 8 2 3 4 2 2 3" xfId="52943"/>
    <cellStyle name="Comma 8 2 3 4 2 3" xfId="52944"/>
    <cellStyle name="Comma 8 2 3 4 2 3 2" xfId="52945"/>
    <cellStyle name="Comma 8 2 3 4 2 3 3" xfId="52946"/>
    <cellStyle name="Comma 8 2 3 4 2 4" xfId="52947"/>
    <cellStyle name="Comma 8 2 3 4 2 4 2" xfId="52948"/>
    <cellStyle name="Comma 8 2 3 4 2 5" xfId="52949"/>
    <cellStyle name="Comma 8 2 3 4 2 6" xfId="52950"/>
    <cellStyle name="Comma 8 2 3 4 3" xfId="52951"/>
    <cellStyle name="Comma 8 2 3 4 3 2" xfId="52952"/>
    <cellStyle name="Comma 8 2 3 4 3 2 2" xfId="52953"/>
    <cellStyle name="Comma 8 2 3 4 3 2 3" xfId="52954"/>
    <cellStyle name="Comma 8 2 3 4 3 3" xfId="52955"/>
    <cellStyle name="Comma 8 2 3 4 3 3 2" xfId="52956"/>
    <cellStyle name="Comma 8 2 3 4 3 3 3" xfId="52957"/>
    <cellStyle name="Comma 8 2 3 4 3 4" xfId="52958"/>
    <cellStyle name="Comma 8 2 3 4 3 4 2" xfId="52959"/>
    <cellStyle name="Comma 8 2 3 4 3 5" xfId="52960"/>
    <cellStyle name="Comma 8 2 3 4 3 6" xfId="52961"/>
    <cellStyle name="Comma 8 2 3 4 4" xfId="52962"/>
    <cellStyle name="Comma 8 2 3 4 4 2" xfId="52963"/>
    <cellStyle name="Comma 8 2 3 4 4 2 2" xfId="52964"/>
    <cellStyle name="Comma 8 2 3 4 4 2 3" xfId="52965"/>
    <cellStyle name="Comma 8 2 3 4 4 3" xfId="52966"/>
    <cellStyle name="Comma 8 2 3 4 4 3 2" xfId="52967"/>
    <cellStyle name="Comma 8 2 3 4 4 4" xfId="52968"/>
    <cellStyle name="Comma 8 2 3 4 4 5" xfId="52969"/>
    <cellStyle name="Comma 8 2 3 4 5" xfId="52970"/>
    <cellStyle name="Comma 8 2 3 4 5 2" xfId="52971"/>
    <cellStyle name="Comma 8 2 3 4 5 3" xfId="52972"/>
    <cellStyle name="Comma 8 2 3 4 6" xfId="52973"/>
    <cellStyle name="Comma 8 2 3 4 6 2" xfId="52974"/>
    <cellStyle name="Comma 8 2 3 4 6 3" xfId="52975"/>
    <cellStyle name="Comma 8 2 3 4 7" xfId="52976"/>
    <cellStyle name="Comma 8 2 3 4 7 2" xfId="52977"/>
    <cellStyle name="Comma 8 2 3 4 8" xfId="52978"/>
    <cellStyle name="Comma 8 2 3 4 9" xfId="52979"/>
    <cellStyle name="Comma 8 2 3 5" xfId="5778"/>
    <cellStyle name="Comma 8 2 3 5 2" xfId="52980"/>
    <cellStyle name="Comma 8 2 3 5 2 2" xfId="52981"/>
    <cellStyle name="Comma 8 2 3 5 2 3" xfId="52982"/>
    <cellStyle name="Comma 8 2 3 5 3" xfId="52983"/>
    <cellStyle name="Comma 8 2 3 5 3 2" xfId="52984"/>
    <cellStyle name="Comma 8 2 3 5 3 3" xfId="52985"/>
    <cellStyle name="Comma 8 2 3 5 4" xfId="52986"/>
    <cellStyle name="Comma 8 2 3 5 4 2" xfId="52987"/>
    <cellStyle name="Comma 8 2 3 5 5" xfId="52988"/>
    <cellStyle name="Comma 8 2 3 5 6" xfId="52989"/>
    <cellStyle name="Comma 8 2 3 6" xfId="52990"/>
    <cellStyle name="Comma 8 2 3 6 2" xfId="52991"/>
    <cellStyle name="Comma 8 2 3 6 2 2" xfId="52992"/>
    <cellStyle name="Comma 8 2 3 6 2 3" xfId="52993"/>
    <cellStyle name="Comma 8 2 3 6 3" xfId="52994"/>
    <cellStyle name="Comma 8 2 3 6 3 2" xfId="52995"/>
    <cellStyle name="Comma 8 2 3 6 3 3" xfId="52996"/>
    <cellStyle name="Comma 8 2 3 6 4" xfId="52997"/>
    <cellStyle name="Comma 8 2 3 6 4 2" xfId="52998"/>
    <cellStyle name="Comma 8 2 3 6 5" xfId="52999"/>
    <cellStyle name="Comma 8 2 3 6 6" xfId="53000"/>
    <cellStyle name="Comma 8 2 3 7" xfId="53001"/>
    <cellStyle name="Comma 8 2 3 7 2" xfId="53002"/>
    <cellStyle name="Comma 8 2 3 7 2 2" xfId="53003"/>
    <cellStyle name="Comma 8 2 3 7 2 3" xfId="53004"/>
    <cellStyle name="Comma 8 2 3 7 3" xfId="53005"/>
    <cellStyle name="Comma 8 2 3 7 3 2" xfId="53006"/>
    <cellStyle name="Comma 8 2 3 7 4" xfId="53007"/>
    <cellStyle name="Comma 8 2 3 7 5" xfId="53008"/>
    <cellStyle name="Comma 8 2 3 8" xfId="53009"/>
    <cellStyle name="Comma 8 2 3 8 2" xfId="53010"/>
    <cellStyle name="Comma 8 2 3 8 3" xfId="53011"/>
    <cellStyle name="Comma 8 2 3 9" xfId="53012"/>
    <cellStyle name="Comma 8 2 3 9 2" xfId="53013"/>
    <cellStyle name="Comma 8 2 3 9 3" xfId="53014"/>
    <cellStyle name="Comma 8 2 4" xfId="5779"/>
    <cellStyle name="Comma 8 2 4 10" xfId="53015"/>
    <cellStyle name="Comma 8 2 4 2" xfId="5780"/>
    <cellStyle name="Comma 8 2 4 2 2" xfId="53016"/>
    <cellStyle name="Comma 8 2 4 2 2 2" xfId="53017"/>
    <cellStyle name="Comma 8 2 4 2 2 2 2" xfId="53018"/>
    <cellStyle name="Comma 8 2 4 2 2 2 3" xfId="53019"/>
    <cellStyle name="Comma 8 2 4 2 2 3" xfId="53020"/>
    <cellStyle name="Comma 8 2 4 2 2 3 2" xfId="53021"/>
    <cellStyle name="Comma 8 2 4 2 2 3 3" xfId="53022"/>
    <cellStyle name="Comma 8 2 4 2 2 4" xfId="53023"/>
    <cellStyle name="Comma 8 2 4 2 2 4 2" xfId="53024"/>
    <cellStyle name="Comma 8 2 4 2 2 5" xfId="53025"/>
    <cellStyle name="Comma 8 2 4 2 2 6" xfId="53026"/>
    <cellStyle name="Comma 8 2 4 2 3" xfId="53027"/>
    <cellStyle name="Comma 8 2 4 2 3 2" xfId="53028"/>
    <cellStyle name="Comma 8 2 4 2 3 2 2" xfId="53029"/>
    <cellStyle name="Comma 8 2 4 2 3 2 3" xfId="53030"/>
    <cellStyle name="Comma 8 2 4 2 3 3" xfId="53031"/>
    <cellStyle name="Comma 8 2 4 2 3 3 2" xfId="53032"/>
    <cellStyle name="Comma 8 2 4 2 3 3 3" xfId="53033"/>
    <cellStyle name="Comma 8 2 4 2 3 4" xfId="53034"/>
    <cellStyle name="Comma 8 2 4 2 3 4 2" xfId="53035"/>
    <cellStyle name="Comma 8 2 4 2 3 5" xfId="53036"/>
    <cellStyle name="Comma 8 2 4 2 3 6" xfId="53037"/>
    <cellStyle name="Comma 8 2 4 2 4" xfId="53038"/>
    <cellStyle name="Comma 8 2 4 2 4 2" xfId="53039"/>
    <cellStyle name="Comma 8 2 4 2 4 2 2" xfId="53040"/>
    <cellStyle name="Comma 8 2 4 2 4 2 3" xfId="53041"/>
    <cellStyle name="Comma 8 2 4 2 4 3" xfId="53042"/>
    <cellStyle name="Comma 8 2 4 2 4 3 2" xfId="53043"/>
    <cellStyle name="Comma 8 2 4 2 4 4" xfId="53044"/>
    <cellStyle name="Comma 8 2 4 2 4 5" xfId="53045"/>
    <cellStyle name="Comma 8 2 4 2 5" xfId="53046"/>
    <cellStyle name="Comma 8 2 4 2 5 2" xfId="53047"/>
    <cellStyle name="Comma 8 2 4 2 5 3" xfId="53048"/>
    <cellStyle name="Comma 8 2 4 2 6" xfId="53049"/>
    <cellStyle name="Comma 8 2 4 2 6 2" xfId="53050"/>
    <cellStyle name="Comma 8 2 4 2 6 3" xfId="53051"/>
    <cellStyle name="Comma 8 2 4 2 7" xfId="53052"/>
    <cellStyle name="Comma 8 2 4 2 7 2" xfId="53053"/>
    <cellStyle name="Comma 8 2 4 2 8" xfId="53054"/>
    <cellStyle name="Comma 8 2 4 2 9" xfId="53055"/>
    <cellStyle name="Comma 8 2 4 3" xfId="53056"/>
    <cellStyle name="Comma 8 2 4 3 2" xfId="53057"/>
    <cellStyle name="Comma 8 2 4 3 2 2" xfId="53058"/>
    <cellStyle name="Comma 8 2 4 3 2 3" xfId="53059"/>
    <cellStyle name="Comma 8 2 4 3 3" xfId="53060"/>
    <cellStyle name="Comma 8 2 4 3 3 2" xfId="53061"/>
    <cellStyle name="Comma 8 2 4 3 3 3" xfId="53062"/>
    <cellStyle name="Comma 8 2 4 3 4" xfId="53063"/>
    <cellStyle name="Comma 8 2 4 3 4 2" xfId="53064"/>
    <cellStyle name="Comma 8 2 4 3 5" xfId="53065"/>
    <cellStyle name="Comma 8 2 4 3 6" xfId="53066"/>
    <cellStyle name="Comma 8 2 4 4" xfId="53067"/>
    <cellStyle name="Comma 8 2 4 4 2" xfId="53068"/>
    <cellStyle name="Comma 8 2 4 4 2 2" xfId="53069"/>
    <cellStyle name="Comma 8 2 4 4 2 3" xfId="53070"/>
    <cellStyle name="Comma 8 2 4 4 3" xfId="53071"/>
    <cellStyle name="Comma 8 2 4 4 3 2" xfId="53072"/>
    <cellStyle name="Comma 8 2 4 4 3 3" xfId="53073"/>
    <cellStyle name="Comma 8 2 4 4 4" xfId="53074"/>
    <cellStyle name="Comma 8 2 4 4 4 2" xfId="53075"/>
    <cellStyle name="Comma 8 2 4 4 5" xfId="53076"/>
    <cellStyle name="Comma 8 2 4 4 6" xfId="53077"/>
    <cellStyle name="Comma 8 2 4 5" xfId="53078"/>
    <cellStyle name="Comma 8 2 4 5 2" xfId="53079"/>
    <cellStyle name="Comma 8 2 4 5 2 2" xfId="53080"/>
    <cellStyle name="Comma 8 2 4 5 2 3" xfId="53081"/>
    <cellStyle name="Comma 8 2 4 5 3" xfId="53082"/>
    <cellStyle name="Comma 8 2 4 5 3 2" xfId="53083"/>
    <cellStyle name="Comma 8 2 4 5 4" xfId="53084"/>
    <cellStyle name="Comma 8 2 4 5 5" xfId="53085"/>
    <cellStyle name="Comma 8 2 4 6" xfId="53086"/>
    <cellStyle name="Comma 8 2 4 6 2" xfId="53087"/>
    <cellStyle name="Comma 8 2 4 6 3" xfId="53088"/>
    <cellStyle name="Comma 8 2 4 7" xfId="53089"/>
    <cellStyle name="Comma 8 2 4 7 2" xfId="53090"/>
    <cellStyle name="Comma 8 2 4 7 3" xfId="53091"/>
    <cellStyle name="Comma 8 2 4 8" xfId="53092"/>
    <cellStyle name="Comma 8 2 4 8 2" xfId="53093"/>
    <cellStyle name="Comma 8 2 4 9" xfId="53094"/>
    <cellStyle name="Comma 8 2 5" xfId="5781"/>
    <cellStyle name="Comma 8 2 5 2" xfId="53095"/>
    <cellStyle name="Comma 8 2 5 2 2" xfId="53096"/>
    <cellStyle name="Comma 8 2 5 2 2 2" xfId="53097"/>
    <cellStyle name="Comma 8 2 5 2 2 3" xfId="53098"/>
    <cellStyle name="Comma 8 2 5 2 3" xfId="53099"/>
    <cellStyle name="Comma 8 2 5 2 3 2" xfId="53100"/>
    <cellStyle name="Comma 8 2 5 2 3 3" xfId="53101"/>
    <cellStyle name="Comma 8 2 5 2 4" xfId="53102"/>
    <cellStyle name="Comma 8 2 5 2 4 2" xfId="53103"/>
    <cellStyle name="Comma 8 2 5 2 5" xfId="53104"/>
    <cellStyle name="Comma 8 2 5 2 6" xfId="53105"/>
    <cellStyle name="Comma 8 2 5 3" xfId="53106"/>
    <cellStyle name="Comma 8 2 5 3 2" xfId="53107"/>
    <cellStyle name="Comma 8 2 5 3 2 2" xfId="53108"/>
    <cellStyle name="Comma 8 2 5 3 2 3" xfId="53109"/>
    <cellStyle name="Comma 8 2 5 3 3" xfId="53110"/>
    <cellStyle name="Comma 8 2 5 3 3 2" xfId="53111"/>
    <cellStyle name="Comma 8 2 5 3 3 3" xfId="53112"/>
    <cellStyle name="Comma 8 2 5 3 4" xfId="53113"/>
    <cellStyle name="Comma 8 2 5 3 4 2" xfId="53114"/>
    <cellStyle name="Comma 8 2 5 3 5" xfId="53115"/>
    <cellStyle name="Comma 8 2 5 3 6" xfId="53116"/>
    <cellStyle name="Comma 8 2 5 4" xfId="53117"/>
    <cellStyle name="Comma 8 2 5 4 2" xfId="53118"/>
    <cellStyle name="Comma 8 2 5 4 2 2" xfId="53119"/>
    <cellStyle name="Comma 8 2 5 4 2 3" xfId="53120"/>
    <cellStyle name="Comma 8 2 5 4 3" xfId="53121"/>
    <cellStyle name="Comma 8 2 5 4 3 2" xfId="53122"/>
    <cellStyle name="Comma 8 2 5 4 4" xfId="53123"/>
    <cellStyle name="Comma 8 2 5 4 5" xfId="53124"/>
    <cellStyle name="Comma 8 2 5 5" xfId="53125"/>
    <cellStyle name="Comma 8 2 5 5 2" xfId="53126"/>
    <cellStyle name="Comma 8 2 5 5 3" xfId="53127"/>
    <cellStyle name="Comma 8 2 5 6" xfId="53128"/>
    <cellStyle name="Comma 8 2 5 6 2" xfId="53129"/>
    <cellStyle name="Comma 8 2 5 6 3" xfId="53130"/>
    <cellStyle name="Comma 8 2 5 7" xfId="53131"/>
    <cellStyle name="Comma 8 2 5 7 2" xfId="53132"/>
    <cellStyle name="Comma 8 2 5 8" xfId="53133"/>
    <cellStyle name="Comma 8 2 5 9" xfId="53134"/>
    <cellStyle name="Comma 8 2 6" xfId="5782"/>
    <cellStyle name="Comma 8 2 6 2" xfId="53135"/>
    <cellStyle name="Comma 8 2 6 2 2" xfId="53136"/>
    <cellStyle name="Comma 8 2 6 2 2 2" xfId="53137"/>
    <cellStyle name="Comma 8 2 6 2 2 3" xfId="53138"/>
    <cellStyle name="Comma 8 2 6 2 3" xfId="53139"/>
    <cellStyle name="Comma 8 2 6 2 3 2" xfId="53140"/>
    <cellStyle name="Comma 8 2 6 2 3 3" xfId="53141"/>
    <cellStyle name="Comma 8 2 6 2 4" xfId="53142"/>
    <cellStyle name="Comma 8 2 6 2 4 2" xfId="53143"/>
    <cellStyle name="Comma 8 2 6 2 5" xfId="53144"/>
    <cellStyle name="Comma 8 2 6 2 6" xfId="53145"/>
    <cellStyle name="Comma 8 2 6 3" xfId="53146"/>
    <cellStyle name="Comma 8 2 6 3 2" xfId="53147"/>
    <cellStyle name="Comma 8 2 6 3 2 2" xfId="53148"/>
    <cellStyle name="Comma 8 2 6 3 2 3" xfId="53149"/>
    <cellStyle name="Comma 8 2 6 3 3" xfId="53150"/>
    <cellStyle name="Comma 8 2 6 3 3 2" xfId="53151"/>
    <cellStyle name="Comma 8 2 6 3 3 3" xfId="53152"/>
    <cellStyle name="Comma 8 2 6 3 4" xfId="53153"/>
    <cellStyle name="Comma 8 2 6 3 4 2" xfId="53154"/>
    <cellStyle name="Comma 8 2 6 3 5" xfId="53155"/>
    <cellStyle name="Comma 8 2 6 3 6" xfId="53156"/>
    <cellStyle name="Comma 8 2 6 4" xfId="53157"/>
    <cellStyle name="Comma 8 2 6 4 2" xfId="53158"/>
    <cellStyle name="Comma 8 2 6 4 2 2" xfId="53159"/>
    <cellStyle name="Comma 8 2 6 4 2 3" xfId="53160"/>
    <cellStyle name="Comma 8 2 6 4 3" xfId="53161"/>
    <cellStyle name="Comma 8 2 6 4 3 2" xfId="53162"/>
    <cellStyle name="Comma 8 2 6 4 4" xfId="53163"/>
    <cellStyle name="Comma 8 2 6 4 5" xfId="53164"/>
    <cellStyle name="Comma 8 2 6 5" xfId="53165"/>
    <cellStyle name="Comma 8 2 6 5 2" xfId="53166"/>
    <cellStyle name="Comma 8 2 6 5 3" xfId="53167"/>
    <cellStyle name="Comma 8 2 6 6" xfId="53168"/>
    <cellStyle name="Comma 8 2 6 6 2" xfId="53169"/>
    <cellStyle name="Comma 8 2 6 6 3" xfId="53170"/>
    <cellStyle name="Comma 8 2 6 7" xfId="53171"/>
    <cellStyle name="Comma 8 2 6 7 2" xfId="53172"/>
    <cellStyle name="Comma 8 2 6 8" xfId="53173"/>
    <cellStyle name="Comma 8 2 6 9" xfId="53174"/>
    <cellStyle name="Comma 8 2 7" xfId="5783"/>
    <cellStyle name="Comma 8 2 7 2" xfId="53175"/>
    <cellStyle name="Comma 8 2 7 2 2" xfId="53176"/>
    <cellStyle name="Comma 8 2 7 2 3" xfId="53177"/>
    <cellStyle name="Comma 8 2 7 3" xfId="53178"/>
    <cellStyle name="Comma 8 2 7 3 2" xfId="53179"/>
    <cellStyle name="Comma 8 2 7 3 3" xfId="53180"/>
    <cellStyle name="Comma 8 2 7 4" xfId="53181"/>
    <cellStyle name="Comma 8 2 7 4 2" xfId="53182"/>
    <cellStyle name="Comma 8 2 7 5" xfId="53183"/>
    <cellStyle name="Comma 8 2 7 6" xfId="53184"/>
    <cellStyle name="Comma 8 2 8" xfId="5784"/>
    <cellStyle name="Comma 8 2 8 2" xfId="53185"/>
    <cellStyle name="Comma 8 2 8 2 2" xfId="53186"/>
    <cellStyle name="Comma 8 2 8 2 3" xfId="53187"/>
    <cellStyle name="Comma 8 2 8 3" xfId="53188"/>
    <cellStyle name="Comma 8 2 8 3 2" xfId="53189"/>
    <cellStyle name="Comma 8 2 8 3 3" xfId="53190"/>
    <cellStyle name="Comma 8 2 8 4" xfId="53191"/>
    <cellStyle name="Comma 8 2 8 4 2" xfId="53192"/>
    <cellStyle name="Comma 8 2 8 5" xfId="53193"/>
    <cellStyle name="Comma 8 2 8 6" xfId="53194"/>
    <cellStyle name="Comma 8 2 9" xfId="53195"/>
    <cellStyle name="Comma 8 2 9 2" xfId="53196"/>
    <cellStyle name="Comma 8 2 9 2 2" xfId="53197"/>
    <cellStyle name="Comma 8 2 9 2 3" xfId="53198"/>
    <cellStyle name="Comma 8 2 9 3" xfId="53199"/>
    <cellStyle name="Comma 8 2 9 3 2" xfId="53200"/>
    <cellStyle name="Comma 8 2 9 4" xfId="53201"/>
    <cellStyle name="Comma 8 2 9 5" xfId="53202"/>
    <cellStyle name="Comma 8 3" xfId="5785"/>
    <cellStyle name="Comma 8 3 10" xfId="53203"/>
    <cellStyle name="Comma 8 3 10 2" xfId="53204"/>
    <cellStyle name="Comma 8 3 10 3" xfId="53205"/>
    <cellStyle name="Comma 8 3 11" xfId="53206"/>
    <cellStyle name="Comma 8 3 11 2" xfId="53207"/>
    <cellStyle name="Comma 8 3 12" xfId="53208"/>
    <cellStyle name="Comma 8 3 13" xfId="53209"/>
    <cellStyle name="Comma 8 3 14" xfId="53210"/>
    <cellStyle name="Comma 8 3 2" xfId="5786"/>
    <cellStyle name="Comma 8 3 2 10" xfId="53211"/>
    <cellStyle name="Comma 8 3 2 10 2" xfId="53212"/>
    <cellStyle name="Comma 8 3 2 11" xfId="53213"/>
    <cellStyle name="Comma 8 3 2 12" xfId="53214"/>
    <cellStyle name="Comma 8 3 2 13" xfId="53215"/>
    <cellStyle name="Comma 8 3 2 2" xfId="5787"/>
    <cellStyle name="Comma 8 3 2 2 10" xfId="53216"/>
    <cellStyle name="Comma 8 3 2 2 2" xfId="53217"/>
    <cellStyle name="Comma 8 3 2 2 2 2" xfId="53218"/>
    <cellStyle name="Comma 8 3 2 2 2 2 2" xfId="53219"/>
    <cellStyle name="Comma 8 3 2 2 2 2 2 2" xfId="53220"/>
    <cellStyle name="Comma 8 3 2 2 2 2 2 3" xfId="53221"/>
    <cellStyle name="Comma 8 3 2 2 2 2 3" xfId="53222"/>
    <cellStyle name="Comma 8 3 2 2 2 2 3 2" xfId="53223"/>
    <cellStyle name="Comma 8 3 2 2 2 2 3 3" xfId="53224"/>
    <cellStyle name="Comma 8 3 2 2 2 2 4" xfId="53225"/>
    <cellStyle name="Comma 8 3 2 2 2 2 4 2" xfId="53226"/>
    <cellStyle name="Comma 8 3 2 2 2 2 5" xfId="53227"/>
    <cellStyle name="Comma 8 3 2 2 2 2 6" xfId="53228"/>
    <cellStyle name="Comma 8 3 2 2 2 3" xfId="53229"/>
    <cellStyle name="Comma 8 3 2 2 2 3 2" xfId="53230"/>
    <cellStyle name="Comma 8 3 2 2 2 3 2 2" xfId="53231"/>
    <cellStyle name="Comma 8 3 2 2 2 3 2 3" xfId="53232"/>
    <cellStyle name="Comma 8 3 2 2 2 3 3" xfId="53233"/>
    <cellStyle name="Comma 8 3 2 2 2 3 3 2" xfId="53234"/>
    <cellStyle name="Comma 8 3 2 2 2 3 3 3" xfId="53235"/>
    <cellStyle name="Comma 8 3 2 2 2 3 4" xfId="53236"/>
    <cellStyle name="Comma 8 3 2 2 2 3 4 2" xfId="53237"/>
    <cellStyle name="Comma 8 3 2 2 2 3 5" xfId="53238"/>
    <cellStyle name="Comma 8 3 2 2 2 3 6" xfId="53239"/>
    <cellStyle name="Comma 8 3 2 2 2 4" xfId="53240"/>
    <cellStyle name="Comma 8 3 2 2 2 4 2" xfId="53241"/>
    <cellStyle name="Comma 8 3 2 2 2 4 2 2" xfId="53242"/>
    <cellStyle name="Comma 8 3 2 2 2 4 2 3" xfId="53243"/>
    <cellStyle name="Comma 8 3 2 2 2 4 3" xfId="53244"/>
    <cellStyle name="Comma 8 3 2 2 2 4 3 2" xfId="53245"/>
    <cellStyle name="Comma 8 3 2 2 2 4 4" xfId="53246"/>
    <cellStyle name="Comma 8 3 2 2 2 4 5" xfId="53247"/>
    <cellStyle name="Comma 8 3 2 2 2 5" xfId="53248"/>
    <cellStyle name="Comma 8 3 2 2 2 5 2" xfId="53249"/>
    <cellStyle name="Comma 8 3 2 2 2 5 3" xfId="53250"/>
    <cellStyle name="Comma 8 3 2 2 2 6" xfId="53251"/>
    <cellStyle name="Comma 8 3 2 2 2 6 2" xfId="53252"/>
    <cellStyle name="Comma 8 3 2 2 2 6 3" xfId="53253"/>
    <cellStyle name="Comma 8 3 2 2 2 7" xfId="53254"/>
    <cellStyle name="Comma 8 3 2 2 2 7 2" xfId="53255"/>
    <cellStyle name="Comma 8 3 2 2 2 8" xfId="53256"/>
    <cellStyle name="Comma 8 3 2 2 2 9" xfId="53257"/>
    <cellStyle name="Comma 8 3 2 2 3" xfId="53258"/>
    <cellStyle name="Comma 8 3 2 2 3 2" xfId="53259"/>
    <cellStyle name="Comma 8 3 2 2 3 2 2" xfId="53260"/>
    <cellStyle name="Comma 8 3 2 2 3 2 3" xfId="53261"/>
    <cellStyle name="Comma 8 3 2 2 3 3" xfId="53262"/>
    <cellStyle name="Comma 8 3 2 2 3 3 2" xfId="53263"/>
    <cellStyle name="Comma 8 3 2 2 3 3 3" xfId="53264"/>
    <cellStyle name="Comma 8 3 2 2 3 4" xfId="53265"/>
    <cellStyle name="Comma 8 3 2 2 3 4 2" xfId="53266"/>
    <cellStyle name="Comma 8 3 2 2 3 5" xfId="53267"/>
    <cellStyle name="Comma 8 3 2 2 3 6" xfId="53268"/>
    <cellStyle name="Comma 8 3 2 2 4" xfId="53269"/>
    <cellStyle name="Comma 8 3 2 2 4 2" xfId="53270"/>
    <cellStyle name="Comma 8 3 2 2 4 2 2" xfId="53271"/>
    <cellStyle name="Comma 8 3 2 2 4 2 3" xfId="53272"/>
    <cellStyle name="Comma 8 3 2 2 4 3" xfId="53273"/>
    <cellStyle name="Comma 8 3 2 2 4 3 2" xfId="53274"/>
    <cellStyle name="Comma 8 3 2 2 4 3 3" xfId="53275"/>
    <cellStyle name="Comma 8 3 2 2 4 4" xfId="53276"/>
    <cellStyle name="Comma 8 3 2 2 4 4 2" xfId="53277"/>
    <cellStyle name="Comma 8 3 2 2 4 5" xfId="53278"/>
    <cellStyle name="Comma 8 3 2 2 4 6" xfId="53279"/>
    <cellStyle name="Comma 8 3 2 2 5" xfId="53280"/>
    <cellStyle name="Comma 8 3 2 2 5 2" xfId="53281"/>
    <cellStyle name="Comma 8 3 2 2 5 2 2" xfId="53282"/>
    <cellStyle name="Comma 8 3 2 2 5 2 3" xfId="53283"/>
    <cellStyle name="Comma 8 3 2 2 5 3" xfId="53284"/>
    <cellStyle name="Comma 8 3 2 2 5 3 2" xfId="53285"/>
    <cellStyle name="Comma 8 3 2 2 5 4" xfId="53286"/>
    <cellStyle name="Comma 8 3 2 2 5 5" xfId="53287"/>
    <cellStyle name="Comma 8 3 2 2 6" xfId="53288"/>
    <cellStyle name="Comma 8 3 2 2 6 2" xfId="53289"/>
    <cellStyle name="Comma 8 3 2 2 6 3" xfId="53290"/>
    <cellStyle name="Comma 8 3 2 2 7" xfId="53291"/>
    <cellStyle name="Comma 8 3 2 2 7 2" xfId="53292"/>
    <cellStyle name="Comma 8 3 2 2 7 3" xfId="53293"/>
    <cellStyle name="Comma 8 3 2 2 8" xfId="53294"/>
    <cellStyle name="Comma 8 3 2 2 8 2" xfId="53295"/>
    <cellStyle name="Comma 8 3 2 2 9" xfId="53296"/>
    <cellStyle name="Comma 8 3 2 3" xfId="53297"/>
    <cellStyle name="Comma 8 3 2 3 2" xfId="53298"/>
    <cellStyle name="Comma 8 3 2 3 2 2" xfId="53299"/>
    <cellStyle name="Comma 8 3 2 3 2 2 2" xfId="53300"/>
    <cellStyle name="Comma 8 3 2 3 2 2 3" xfId="53301"/>
    <cellStyle name="Comma 8 3 2 3 2 3" xfId="53302"/>
    <cellStyle name="Comma 8 3 2 3 2 3 2" xfId="53303"/>
    <cellStyle name="Comma 8 3 2 3 2 3 3" xfId="53304"/>
    <cellStyle name="Comma 8 3 2 3 2 4" xfId="53305"/>
    <cellStyle name="Comma 8 3 2 3 2 4 2" xfId="53306"/>
    <cellStyle name="Comma 8 3 2 3 2 5" xfId="53307"/>
    <cellStyle name="Comma 8 3 2 3 2 6" xfId="53308"/>
    <cellStyle name="Comma 8 3 2 3 3" xfId="53309"/>
    <cellStyle name="Comma 8 3 2 3 3 2" xfId="53310"/>
    <cellStyle name="Comma 8 3 2 3 3 2 2" xfId="53311"/>
    <cellStyle name="Comma 8 3 2 3 3 2 3" xfId="53312"/>
    <cellStyle name="Comma 8 3 2 3 3 3" xfId="53313"/>
    <cellStyle name="Comma 8 3 2 3 3 3 2" xfId="53314"/>
    <cellStyle name="Comma 8 3 2 3 3 3 3" xfId="53315"/>
    <cellStyle name="Comma 8 3 2 3 3 4" xfId="53316"/>
    <cellStyle name="Comma 8 3 2 3 3 4 2" xfId="53317"/>
    <cellStyle name="Comma 8 3 2 3 3 5" xfId="53318"/>
    <cellStyle name="Comma 8 3 2 3 3 6" xfId="53319"/>
    <cellStyle name="Comma 8 3 2 3 4" xfId="53320"/>
    <cellStyle name="Comma 8 3 2 3 4 2" xfId="53321"/>
    <cellStyle name="Comma 8 3 2 3 4 2 2" xfId="53322"/>
    <cellStyle name="Comma 8 3 2 3 4 2 3" xfId="53323"/>
    <cellStyle name="Comma 8 3 2 3 4 3" xfId="53324"/>
    <cellStyle name="Comma 8 3 2 3 4 3 2" xfId="53325"/>
    <cellStyle name="Comma 8 3 2 3 4 4" xfId="53326"/>
    <cellStyle name="Comma 8 3 2 3 4 5" xfId="53327"/>
    <cellStyle name="Comma 8 3 2 3 5" xfId="53328"/>
    <cellStyle name="Comma 8 3 2 3 5 2" xfId="53329"/>
    <cellStyle name="Comma 8 3 2 3 5 3" xfId="53330"/>
    <cellStyle name="Comma 8 3 2 3 6" xfId="53331"/>
    <cellStyle name="Comma 8 3 2 3 6 2" xfId="53332"/>
    <cellStyle name="Comma 8 3 2 3 6 3" xfId="53333"/>
    <cellStyle name="Comma 8 3 2 3 7" xfId="53334"/>
    <cellStyle name="Comma 8 3 2 3 7 2" xfId="53335"/>
    <cellStyle name="Comma 8 3 2 3 8" xfId="53336"/>
    <cellStyle name="Comma 8 3 2 3 9" xfId="53337"/>
    <cellStyle name="Comma 8 3 2 4" xfId="53338"/>
    <cellStyle name="Comma 8 3 2 4 2" xfId="53339"/>
    <cellStyle name="Comma 8 3 2 4 2 2" xfId="53340"/>
    <cellStyle name="Comma 8 3 2 4 2 2 2" xfId="53341"/>
    <cellStyle name="Comma 8 3 2 4 2 2 3" xfId="53342"/>
    <cellStyle name="Comma 8 3 2 4 2 3" xfId="53343"/>
    <cellStyle name="Comma 8 3 2 4 2 3 2" xfId="53344"/>
    <cellStyle name="Comma 8 3 2 4 2 3 3" xfId="53345"/>
    <cellStyle name="Comma 8 3 2 4 2 4" xfId="53346"/>
    <cellStyle name="Comma 8 3 2 4 2 4 2" xfId="53347"/>
    <cellStyle name="Comma 8 3 2 4 2 5" xfId="53348"/>
    <cellStyle name="Comma 8 3 2 4 2 6" xfId="53349"/>
    <cellStyle name="Comma 8 3 2 4 3" xfId="53350"/>
    <cellStyle name="Comma 8 3 2 4 3 2" xfId="53351"/>
    <cellStyle name="Comma 8 3 2 4 3 2 2" xfId="53352"/>
    <cellStyle name="Comma 8 3 2 4 3 2 3" xfId="53353"/>
    <cellStyle name="Comma 8 3 2 4 3 3" xfId="53354"/>
    <cellStyle name="Comma 8 3 2 4 3 3 2" xfId="53355"/>
    <cellStyle name="Comma 8 3 2 4 3 3 3" xfId="53356"/>
    <cellStyle name="Comma 8 3 2 4 3 4" xfId="53357"/>
    <cellStyle name="Comma 8 3 2 4 3 4 2" xfId="53358"/>
    <cellStyle name="Comma 8 3 2 4 3 5" xfId="53359"/>
    <cellStyle name="Comma 8 3 2 4 3 6" xfId="53360"/>
    <cellStyle name="Comma 8 3 2 4 4" xfId="53361"/>
    <cellStyle name="Comma 8 3 2 4 4 2" xfId="53362"/>
    <cellStyle name="Comma 8 3 2 4 4 2 2" xfId="53363"/>
    <cellStyle name="Comma 8 3 2 4 4 2 3" xfId="53364"/>
    <cellStyle name="Comma 8 3 2 4 4 3" xfId="53365"/>
    <cellStyle name="Comma 8 3 2 4 4 3 2" xfId="53366"/>
    <cellStyle name="Comma 8 3 2 4 4 4" xfId="53367"/>
    <cellStyle name="Comma 8 3 2 4 4 5" xfId="53368"/>
    <cellStyle name="Comma 8 3 2 4 5" xfId="53369"/>
    <cellStyle name="Comma 8 3 2 4 5 2" xfId="53370"/>
    <cellStyle name="Comma 8 3 2 4 5 3" xfId="53371"/>
    <cellStyle name="Comma 8 3 2 4 6" xfId="53372"/>
    <cellStyle name="Comma 8 3 2 4 6 2" xfId="53373"/>
    <cellStyle name="Comma 8 3 2 4 6 3" xfId="53374"/>
    <cellStyle name="Comma 8 3 2 4 7" xfId="53375"/>
    <cellStyle name="Comma 8 3 2 4 7 2" xfId="53376"/>
    <cellStyle name="Comma 8 3 2 4 8" xfId="53377"/>
    <cellStyle name="Comma 8 3 2 4 9" xfId="53378"/>
    <cellStyle name="Comma 8 3 2 5" xfId="53379"/>
    <cellStyle name="Comma 8 3 2 5 2" xfId="53380"/>
    <cellStyle name="Comma 8 3 2 5 2 2" xfId="53381"/>
    <cellStyle name="Comma 8 3 2 5 2 3" xfId="53382"/>
    <cellStyle name="Comma 8 3 2 5 3" xfId="53383"/>
    <cellStyle name="Comma 8 3 2 5 3 2" xfId="53384"/>
    <cellStyle name="Comma 8 3 2 5 3 3" xfId="53385"/>
    <cellStyle name="Comma 8 3 2 5 4" xfId="53386"/>
    <cellStyle name="Comma 8 3 2 5 4 2" xfId="53387"/>
    <cellStyle name="Comma 8 3 2 5 5" xfId="53388"/>
    <cellStyle name="Comma 8 3 2 5 6" xfId="53389"/>
    <cellStyle name="Comma 8 3 2 6" xfId="53390"/>
    <cellStyle name="Comma 8 3 2 6 2" xfId="53391"/>
    <cellStyle name="Comma 8 3 2 6 2 2" xfId="53392"/>
    <cellStyle name="Comma 8 3 2 6 2 3" xfId="53393"/>
    <cellStyle name="Comma 8 3 2 6 3" xfId="53394"/>
    <cellStyle name="Comma 8 3 2 6 3 2" xfId="53395"/>
    <cellStyle name="Comma 8 3 2 6 3 3" xfId="53396"/>
    <cellStyle name="Comma 8 3 2 6 4" xfId="53397"/>
    <cellStyle name="Comma 8 3 2 6 4 2" xfId="53398"/>
    <cellStyle name="Comma 8 3 2 6 5" xfId="53399"/>
    <cellStyle name="Comma 8 3 2 6 6" xfId="53400"/>
    <cellStyle name="Comma 8 3 2 7" xfId="53401"/>
    <cellStyle name="Comma 8 3 2 7 2" xfId="53402"/>
    <cellStyle name="Comma 8 3 2 7 2 2" xfId="53403"/>
    <cellStyle name="Comma 8 3 2 7 2 3" xfId="53404"/>
    <cellStyle name="Comma 8 3 2 7 3" xfId="53405"/>
    <cellStyle name="Comma 8 3 2 7 3 2" xfId="53406"/>
    <cellStyle name="Comma 8 3 2 7 4" xfId="53407"/>
    <cellStyle name="Comma 8 3 2 7 5" xfId="53408"/>
    <cellStyle name="Comma 8 3 2 8" xfId="53409"/>
    <cellStyle name="Comma 8 3 2 8 2" xfId="53410"/>
    <cellStyle name="Comma 8 3 2 8 3" xfId="53411"/>
    <cellStyle name="Comma 8 3 2 9" xfId="53412"/>
    <cellStyle name="Comma 8 3 2 9 2" xfId="53413"/>
    <cellStyle name="Comma 8 3 2 9 3" xfId="53414"/>
    <cellStyle name="Comma 8 3 3" xfId="5788"/>
    <cellStyle name="Comma 8 3 3 10" xfId="53415"/>
    <cellStyle name="Comma 8 3 3 2" xfId="5789"/>
    <cellStyle name="Comma 8 3 3 2 2" xfId="53416"/>
    <cellStyle name="Comma 8 3 3 2 2 2" xfId="53417"/>
    <cellStyle name="Comma 8 3 3 2 2 2 2" xfId="53418"/>
    <cellStyle name="Comma 8 3 3 2 2 2 3" xfId="53419"/>
    <cellStyle name="Comma 8 3 3 2 2 3" xfId="53420"/>
    <cellStyle name="Comma 8 3 3 2 2 3 2" xfId="53421"/>
    <cellStyle name="Comma 8 3 3 2 2 3 3" xfId="53422"/>
    <cellStyle name="Comma 8 3 3 2 2 4" xfId="53423"/>
    <cellStyle name="Comma 8 3 3 2 2 4 2" xfId="53424"/>
    <cellStyle name="Comma 8 3 3 2 2 5" xfId="53425"/>
    <cellStyle name="Comma 8 3 3 2 2 6" xfId="53426"/>
    <cellStyle name="Comma 8 3 3 2 3" xfId="53427"/>
    <cellStyle name="Comma 8 3 3 2 3 2" xfId="53428"/>
    <cellStyle name="Comma 8 3 3 2 3 2 2" xfId="53429"/>
    <cellStyle name="Comma 8 3 3 2 3 2 3" xfId="53430"/>
    <cellStyle name="Comma 8 3 3 2 3 3" xfId="53431"/>
    <cellStyle name="Comma 8 3 3 2 3 3 2" xfId="53432"/>
    <cellStyle name="Comma 8 3 3 2 3 3 3" xfId="53433"/>
    <cellStyle name="Comma 8 3 3 2 3 4" xfId="53434"/>
    <cellStyle name="Comma 8 3 3 2 3 4 2" xfId="53435"/>
    <cellStyle name="Comma 8 3 3 2 3 5" xfId="53436"/>
    <cellStyle name="Comma 8 3 3 2 3 6" xfId="53437"/>
    <cellStyle name="Comma 8 3 3 2 4" xfId="53438"/>
    <cellStyle name="Comma 8 3 3 2 4 2" xfId="53439"/>
    <cellStyle name="Comma 8 3 3 2 4 2 2" xfId="53440"/>
    <cellStyle name="Comma 8 3 3 2 4 2 3" xfId="53441"/>
    <cellStyle name="Comma 8 3 3 2 4 3" xfId="53442"/>
    <cellStyle name="Comma 8 3 3 2 4 3 2" xfId="53443"/>
    <cellStyle name="Comma 8 3 3 2 4 4" xfId="53444"/>
    <cellStyle name="Comma 8 3 3 2 4 5" xfId="53445"/>
    <cellStyle name="Comma 8 3 3 2 5" xfId="53446"/>
    <cellStyle name="Comma 8 3 3 2 5 2" xfId="53447"/>
    <cellStyle name="Comma 8 3 3 2 5 3" xfId="53448"/>
    <cellStyle name="Comma 8 3 3 2 6" xfId="53449"/>
    <cellStyle name="Comma 8 3 3 2 6 2" xfId="53450"/>
    <cellStyle name="Comma 8 3 3 2 6 3" xfId="53451"/>
    <cellStyle name="Comma 8 3 3 2 7" xfId="53452"/>
    <cellStyle name="Comma 8 3 3 2 7 2" xfId="53453"/>
    <cellStyle name="Comma 8 3 3 2 8" xfId="53454"/>
    <cellStyle name="Comma 8 3 3 2 9" xfId="53455"/>
    <cellStyle name="Comma 8 3 3 3" xfId="53456"/>
    <cellStyle name="Comma 8 3 3 3 2" xfId="53457"/>
    <cellStyle name="Comma 8 3 3 3 2 2" xfId="53458"/>
    <cellStyle name="Comma 8 3 3 3 2 3" xfId="53459"/>
    <cellStyle name="Comma 8 3 3 3 3" xfId="53460"/>
    <cellStyle name="Comma 8 3 3 3 3 2" xfId="53461"/>
    <cellStyle name="Comma 8 3 3 3 3 3" xfId="53462"/>
    <cellStyle name="Comma 8 3 3 3 4" xfId="53463"/>
    <cellStyle name="Comma 8 3 3 3 4 2" xfId="53464"/>
    <cellStyle name="Comma 8 3 3 3 5" xfId="53465"/>
    <cellStyle name="Comma 8 3 3 3 6" xfId="53466"/>
    <cellStyle name="Comma 8 3 3 4" xfId="53467"/>
    <cellStyle name="Comma 8 3 3 4 2" xfId="53468"/>
    <cellStyle name="Comma 8 3 3 4 2 2" xfId="53469"/>
    <cellStyle name="Comma 8 3 3 4 2 3" xfId="53470"/>
    <cellStyle name="Comma 8 3 3 4 3" xfId="53471"/>
    <cellStyle name="Comma 8 3 3 4 3 2" xfId="53472"/>
    <cellStyle name="Comma 8 3 3 4 3 3" xfId="53473"/>
    <cellStyle name="Comma 8 3 3 4 4" xfId="53474"/>
    <cellStyle name="Comma 8 3 3 4 4 2" xfId="53475"/>
    <cellStyle name="Comma 8 3 3 4 5" xfId="53476"/>
    <cellStyle name="Comma 8 3 3 4 6" xfId="53477"/>
    <cellStyle name="Comma 8 3 3 5" xfId="53478"/>
    <cellStyle name="Comma 8 3 3 5 2" xfId="53479"/>
    <cellStyle name="Comma 8 3 3 5 2 2" xfId="53480"/>
    <cellStyle name="Comma 8 3 3 5 2 3" xfId="53481"/>
    <cellStyle name="Comma 8 3 3 5 3" xfId="53482"/>
    <cellStyle name="Comma 8 3 3 5 3 2" xfId="53483"/>
    <cellStyle name="Comma 8 3 3 5 4" xfId="53484"/>
    <cellStyle name="Comma 8 3 3 5 5" xfId="53485"/>
    <cellStyle name="Comma 8 3 3 6" xfId="53486"/>
    <cellStyle name="Comma 8 3 3 6 2" xfId="53487"/>
    <cellStyle name="Comma 8 3 3 6 3" xfId="53488"/>
    <cellStyle name="Comma 8 3 3 7" xfId="53489"/>
    <cellStyle name="Comma 8 3 3 7 2" xfId="53490"/>
    <cellStyle name="Comma 8 3 3 7 3" xfId="53491"/>
    <cellStyle name="Comma 8 3 3 8" xfId="53492"/>
    <cellStyle name="Comma 8 3 3 8 2" xfId="53493"/>
    <cellStyle name="Comma 8 3 3 9" xfId="53494"/>
    <cellStyle name="Comma 8 3 4" xfId="5790"/>
    <cellStyle name="Comma 8 3 4 2" xfId="53495"/>
    <cellStyle name="Comma 8 3 4 2 2" xfId="53496"/>
    <cellStyle name="Comma 8 3 4 2 2 2" xfId="53497"/>
    <cellStyle name="Comma 8 3 4 2 2 3" xfId="53498"/>
    <cellStyle name="Comma 8 3 4 2 3" xfId="53499"/>
    <cellStyle name="Comma 8 3 4 2 3 2" xfId="53500"/>
    <cellStyle name="Comma 8 3 4 2 3 3" xfId="53501"/>
    <cellStyle name="Comma 8 3 4 2 4" xfId="53502"/>
    <cellStyle name="Comma 8 3 4 2 4 2" xfId="53503"/>
    <cellStyle name="Comma 8 3 4 2 5" xfId="53504"/>
    <cellStyle name="Comma 8 3 4 2 6" xfId="53505"/>
    <cellStyle name="Comma 8 3 4 3" xfId="53506"/>
    <cellStyle name="Comma 8 3 4 3 2" xfId="53507"/>
    <cellStyle name="Comma 8 3 4 3 2 2" xfId="53508"/>
    <cellStyle name="Comma 8 3 4 3 2 3" xfId="53509"/>
    <cellStyle name="Comma 8 3 4 3 3" xfId="53510"/>
    <cellStyle name="Comma 8 3 4 3 3 2" xfId="53511"/>
    <cellStyle name="Comma 8 3 4 3 3 3" xfId="53512"/>
    <cellStyle name="Comma 8 3 4 3 4" xfId="53513"/>
    <cellStyle name="Comma 8 3 4 3 4 2" xfId="53514"/>
    <cellStyle name="Comma 8 3 4 3 5" xfId="53515"/>
    <cellStyle name="Comma 8 3 4 3 6" xfId="53516"/>
    <cellStyle name="Comma 8 3 4 4" xfId="53517"/>
    <cellStyle name="Comma 8 3 4 4 2" xfId="53518"/>
    <cellStyle name="Comma 8 3 4 4 2 2" xfId="53519"/>
    <cellStyle name="Comma 8 3 4 4 2 3" xfId="53520"/>
    <cellStyle name="Comma 8 3 4 4 3" xfId="53521"/>
    <cellStyle name="Comma 8 3 4 4 3 2" xfId="53522"/>
    <cellStyle name="Comma 8 3 4 4 4" xfId="53523"/>
    <cellStyle name="Comma 8 3 4 4 5" xfId="53524"/>
    <cellStyle name="Comma 8 3 4 5" xfId="53525"/>
    <cellStyle name="Comma 8 3 4 5 2" xfId="53526"/>
    <cellStyle name="Comma 8 3 4 5 3" xfId="53527"/>
    <cellStyle name="Comma 8 3 4 6" xfId="53528"/>
    <cellStyle name="Comma 8 3 4 6 2" xfId="53529"/>
    <cellStyle name="Comma 8 3 4 6 3" xfId="53530"/>
    <cellStyle name="Comma 8 3 4 7" xfId="53531"/>
    <cellStyle name="Comma 8 3 4 7 2" xfId="53532"/>
    <cellStyle name="Comma 8 3 4 8" xfId="53533"/>
    <cellStyle name="Comma 8 3 4 9" xfId="53534"/>
    <cellStyle name="Comma 8 3 5" xfId="5791"/>
    <cellStyle name="Comma 8 3 5 2" xfId="53535"/>
    <cellStyle name="Comma 8 3 5 2 2" xfId="53536"/>
    <cellStyle name="Comma 8 3 5 2 2 2" xfId="53537"/>
    <cellStyle name="Comma 8 3 5 2 2 3" xfId="53538"/>
    <cellStyle name="Comma 8 3 5 2 3" xfId="53539"/>
    <cellStyle name="Comma 8 3 5 2 3 2" xfId="53540"/>
    <cellStyle name="Comma 8 3 5 2 3 3" xfId="53541"/>
    <cellStyle name="Comma 8 3 5 2 4" xfId="53542"/>
    <cellStyle name="Comma 8 3 5 2 4 2" xfId="53543"/>
    <cellStyle name="Comma 8 3 5 2 5" xfId="53544"/>
    <cellStyle name="Comma 8 3 5 2 6" xfId="53545"/>
    <cellStyle name="Comma 8 3 5 3" xfId="53546"/>
    <cellStyle name="Comma 8 3 5 3 2" xfId="53547"/>
    <cellStyle name="Comma 8 3 5 3 2 2" xfId="53548"/>
    <cellStyle name="Comma 8 3 5 3 2 3" xfId="53549"/>
    <cellStyle name="Comma 8 3 5 3 3" xfId="53550"/>
    <cellStyle name="Comma 8 3 5 3 3 2" xfId="53551"/>
    <cellStyle name="Comma 8 3 5 3 3 3" xfId="53552"/>
    <cellStyle name="Comma 8 3 5 3 4" xfId="53553"/>
    <cellStyle name="Comma 8 3 5 3 4 2" xfId="53554"/>
    <cellStyle name="Comma 8 3 5 3 5" xfId="53555"/>
    <cellStyle name="Comma 8 3 5 3 6" xfId="53556"/>
    <cellStyle name="Comma 8 3 5 4" xfId="53557"/>
    <cellStyle name="Comma 8 3 5 4 2" xfId="53558"/>
    <cellStyle name="Comma 8 3 5 4 2 2" xfId="53559"/>
    <cellStyle name="Comma 8 3 5 4 2 3" xfId="53560"/>
    <cellStyle name="Comma 8 3 5 4 3" xfId="53561"/>
    <cellStyle name="Comma 8 3 5 4 3 2" xfId="53562"/>
    <cellStyle name="Comma 8 3 5 4 4" xfId="53563"/>
    <cellStyle name="Comma 8 3 5 4 5" xfId="53564"/>
    <cellStyle name="Comma 8 3 5 5" xfId="53565"/>
    <cellStyle name="Comma 8 3 5 5 2" xfId="53566"/>
    <cellStyle name="Comma 8 3 5 5 3" xfId="53567"/>
    <cellStyle name="Comma 8 3 5 6" xfId="53568"/>
    <cellStyle name="Comma 8 3 5 6 2" xfId="53569"/>
    <cellStyle name="Comma 8 3 5 6 3" xfId="53570"/>
    <cellStyle name="Comma 8 3 5 7" xfId="53571"/>
    <cellStyle name="Comma 8 3 5 7 2" xfId="53572"/>
    <cellStyle name="Comma 8 3 5 8" xfId="53573"/>
    <cellStyle name="Comma 8 3 5 9" xfId="53574"/>
    <cellStyle name="Comma 8 3 6" xfId="53575"/>
    <cellStyle name="Comma 8 3 6 2" xfId="53576"/>
    <cellStyle name="Comma 8 3 6 2 2" xfId="53577"/>
    <cellStyle name="Comma 8 3 6 2 3" xfId="53578"/>
    <cellStyle name="Comma 8 3 6 3" xfId="53579"/>
    <cellStyle name="Comma 8 3 6 3 2" xfId="53580"/>
    <cellStyle name="Comma 8 3 6 3 3" xfId="53581"/>
    <cellStyle name="Comma 8 3 6 4" xfId="53582"/>
    <cellStyle name="Comma 8 3 6 4 2" xfId="53583"/>
    <cellStyle name="Comma 8 3 6 5" xfId="53584"/>
    <cellStyle name="Comma 8 3 6 6" xfId="53585"/>
    <cellStyle name="Comma 8 3 7" xfId="53586"/>
    <cellStyle name="Comma 8 3 7 2" xfId="53587"/>
    <cellStyle name="Comma 8 3 7 2 2" xfId="53588"/>
    <cellStyle name="Comma 8 3 7 2 3" xfId="53589"/>
    <cellStyle name="Comma 8 3 7 3" xfId="53590"/>
    <cellStyle name="Comma 8 3 7 3 2" xfId="53591"/>
    <cellStyle name="Comma 8 3 7 3 3" xfId="53592"/>
    <cellStyle name="Comma 8 3 7 4" xfId="53593"/>
    <cellStyle name="Comma 8 3 7 4 2" xfId="53594"/>
    <cellStyle name="Comma 8 3 7 5" xfId="53595"/>
    <cellStyle name="Comma 8 3 7 6" xfId="53596"/>
    <cellStyle name="Comma 8 3 8" xfId="53597"/>
    <cellStyle name="Comma 8 3 8 2" xfId="53598"/>
    <cellStyle name="Comma 8 3 8 2 2" xfId="53599"/>
    <cellStyle name="Comma 8 3 8 2 3" xfId="53600"/>
    <cellStyle name="Comma 8 3 8 3" xfId="53601"/>
    <cellStyle name="Comma 8 3 8 3 2" xfId="53602"/>
    <cellStyle name="Comma 8 3 8 4" xfId="53603"/>
    <cellStyle name="Comma 8 3 8 5" xfId="53604"/>
    <cellStyle name="Comma 8 3 9" xfId="53605"/>
    <cellStyle name="Comma 8 3 9 2" xfId="53606"/>
    <cellStyle name="Comma 8 3 9 3" xfId="53607"/>
    <cellStyle name="Comma 8 4" xfId="5792"/>
    <cellStyle name="Comma 8 4 10" xfId="53608"/>
    <cellStyle name="Comma 8 4 10 2" xfId="53609"/>
    <cellStyle name="Comma 8 4 11" xfId="53610"/>
    <cellStyle name="Comma 8 4 12" xfId="53611"/>
    <cellStyle name="Comma 8 4 13" xfId="53612"/>
    <cellStyle name="Comma 8 4 2" xfId="5793"/>
    <cellStyle name="Comma 8 4 2 10" xfId="53613"/>
    <cellStyle name="Comma 8 4 2 2" xfId="53614"/>
    <cellStyle name="Comma 8 4 2 2 2" xfId="53615"/>
    <cellStyle name="Comma 8 4 2 2 2 2" xfId="53616"/>
    <cellStyle name="Comma 8 4 2 2 2 2 2" xfId="53617"/>
    <cellStyle name="Comma 8 4 2 2 2 2 3" xfId="53618"/>
    <cellStyle name="Comma 8 4 2 2 2 3" xfId="53619"/>
    <cellStyle name="Comma 8 4 2 2 2 3 2" xfId="53620"/>
    <cellStyle name="Comma 8 4 2 2 2 3 3" xfId="53621"/>
    <cellStyle name="Comma 8 4 2 2 2 4" xfId="53622"/>
    <cellStyle name="Comma 8 4 2 2 2 4 2" xfId="53623"/>
    <cellStyle name="Comma 8 4 2 2 2 5" xfId="53624"/>
    <cellStyle name="Comma 8 4 2 2 2 6" xfId="53625"/>
    <cellStyle name="Comma 8 4 2 2 3" xfId="53626"/>
    <cellStyle name="Comma 8 4 2 2 3 2" xfId="53627"/>
    <cellStyle name="Comma 8 4 2 2 3 2 2" xfId="53628"/>
    <cellStyle name="Comma 8 4 2 2 3 2 3" xfId="53629"/>
    <cellStyle name="Comma 8 4 2 2 3 3" xfId="53630"/>
    <cellStyle name="Comma 8 4 2 2 3 3 2" xfId="53631"/>
    <cellStyle name="Comma 8 4 2 2 3 3 3" xfId="53632"/>
    <cellStyle name="Comma 8 4 2 2 3 4" xfId="53633"/>
    <cellStyle name="Comma 8 4 2 2 3 4 2" xfId="53634"/>
    <cellStyle name="Comma 8 4 2 2 3 5" xfId="53635"/>
    <cellStyle name="Comma 8 4 2 2 3 6" xfId="53636"/>
    <cellStyle name="Comma 8 4 2 2 4" xfId="53637"/>
    <cellStyle name="Comma 8 4 2 2 4 2" xfId="53638"/>
    <cellStyle name="Comma 8 4 2 2 4 2 2" xfId="53639"/>
    <cellStyle name="Comma 8 4 2 2 4 2 3" xfId="53640"/>
    <cellStyle name="Comma 8 4 2 2 4 3" xfId="53641"/>
    <cellStyle name="Comma 8 4 2 2 4 3 2" xfId="53642"/>
    <cellStyle name="Comma 8 4 2 2 4 4" xfId="53643"/>
    <cellStyle name="Comma 8 4 2 2 4 5" xfId="53644"/>
    <cellStyle name="Comma 8 4 2 2 5" xfId="53645"/>
    <cellStyle name="Comma 8 4 2 2 5 2" xfId="53646"/>
    <cellStyle name="Comma 8 4 2 2 5 3" xfId="53647"/>
    <cellStyle name="Comma 8 4 2 2 6" xfId="53648"/>
    <cellStyle name="Comma 8 4 2 2 6 2" xfId="53649"/>
    <cellStyle name="Comma 8 4 2 2 6 3" xfId="53650"/>
    <cellStyle name="Comma 8 4 2 2 7" xfId="53651"/>
    <cellStyle name="Comma 8 4 2 2 7 2" xfId="53652"/>
    <cellStyle name="Comma 8 4 2 2 8" xfId="53653"/>
    <cellStyle name="Comma 8 4 2 2 9" xfId="53654"/>
    <cellStyle name="Comma 8 4 2 3" xfId="53655"/>
    <cellStyle name="Comma 8 4 2 3 2" xfId="53656"/>
    <cellStyle name="Comma 8 4 2 3 2 2" xfId="53657"/>
    <cellStyle name="Comma 8 4 2 3 2 3" xfId="53658"/>
    <cellStyle name="Comma 8 4 2 3 3" xfId="53659"/>
    <cellStyle name="Comma 8 4 2 3 3 2" xfId="53660"/>
    <cellStyle name="Comma 8 4 2 3 3 3" xfId="53661"/>
    <cellStyle name="Comma 8 4 2 3 4" xfId="53662"/>
    <cellStyle name="Comma 8 4 2 3 4 2" xfId="53663"/>
    <cellStyle name="Comma 8 4 2 3 5" xfId="53664"/>
    <cellStyle name="Comma 8 4 2 3 6" xfId="53665"/>
    <cellStyle name="Comma 8 4 2 4" xfId="53666"/>
    <cellStyle name="Comma 8 4 2 4 2" xfId="53667"/>
    <cellStyle name="Comma 8 4 2 4 2 2" xfId="53668"/>
    <cellStyle name="Comma 8 4 2 4 2 3" xfId="53669"/>
    <cellStyle name="Comma 8 4 2 4 3" xfId="53670"/>
    <cellStyle name="Comma 8 4 2 4 3 2" xfId="53671"/>
    <cellStyle name="Comma 8 4 2 4 3 3" xfId="53672"/>
    <cellStyle name="Comma 8 4 2 4 4" xfId="53673"/>
    <cellStyle name="Comma 8 4 2 4 4 2" xfId="53674"/>
    <cellStyle name="Comma 8 4 2 4 5" xfId="53675"/>
    <cellStyle name="Comma 8 4 2 4 6" xfId="53676"/>
    <cellStyle name="Comma 8 4 2 5" xfId="53677"/>
    <cellStyle name="Comma 8 4 2 5 2" xfId="53678"/>
    <cellStyle name="Comma 8 4 2 5 2 2" xfId="53679"/>
    <cellStyle name="Comma 8 4 2 5 2 3" xfId="53680"/>
    <cellStyle name="Comma 8 4 2 5 3" xfId="53681"/>
    <cellStyle name="Comma 8 4 2 5 3 2" xfId="53682"/>
    <cellStyle name="Comma 8 4 2 5 4" xfId="53683"/>
    <cellStyle name="Comma 8 4 2 5 5" xfId="53684"/>
    <cellStyle name="Comma 8 4 2 6" xfId="53685"/>
    <cellStyle name="Comma 8 4 2 6 2" xfId="53686"/>
    <cellStyle name="Comma 8 4 2 6 3" xfId="53687"/>
    <cellStyle name="Comma 8 4 2 7" xfId="53688"/>
    <cellStyle name="Comma 8 4 2 7 2" xfId="53689"/>
    <cellStyle name="Comma 8 4 2 7 3" xfId="53690"/>
    <cellStyle name="Comma 8 4 2 8" xfId="53691"/>
    <cellStyle name="Comma 8 4 2 8 2" xfId="53692"/>
    <cellStyle name="Comma 8 4 2 9" xfId="53693"/>
    <cellStyle name="Comma 8 4 3" xfId="5794"/>
    <cellStyle name="Comma 8 4 3 2" xfId="5795"/>
    <cellStyle name="Comma 8 4 3 2 2" xfId="53694"/>
    <cellStyle name="Comma 8 4 3 2 2 2" xfId="53695"/>
    <cellStyle name="Comma 8 4 3 2 2 3" xfId="53696"/>
    <cellStyle name="Comma 8 4 3 2 3" xfId="53697"/>
    <cellStyle name="Comma 8 4 3 2 3 2" xfId="53698"/>
    <cellStyle name="Comma 8 4 3 2 3 3" xfId="53699"/>
    <cellStyle name="Comma 8 4 3 2 4" xfId="53700"/>
    <cellStyle name="Comma 8 4 3 2 4 2" xfId="53701"/>
    <cellStyle name="Comma 8 4 3 2 5" xfId="53702"/>
    <cellStyle name="Comma 8 4 3 2 6" xfId="53703"/>
    <cellStyle name="Comma 8 4 3 3" xfId="53704"/>
    <cellStyle name="Comma 8 4 3 3 2" xfId="53705"/>
    <cellStyle name="Comma 8 4 3 3 2 2" xfId="53706"/>
    <cellStyle name="Comma 8 4 3 3 2 3" xfId="53707"/>
    <cellStyle name="Comma 8 4 3 3 3" xfId="53708"/>
    <cellStyle name="Comma 8 4 3 3 3 2" xfId="53709"/>
    <cellStyle name="Comma 8 4 3 3 3 3" xfId="53710"/>
    <cellStyle name="Comma 8 4 3 3 4" xfId="53711"/>
    <cellStyle name="Comma 8 4 3 3 4 2" xfId="53712"/>
    <cellStyle name="Comma 8 4 3 3 5" xfId="53713"/>
    <cellStyle name="Comma 8 4 3 3 6" xfId="53714"/>
    <cellStyle name="Comma 8 4 3 4" xfId="53715"/>
    <cellStyle name="Comma 8 4 3 4 2" xfId="53716"/>
    <cellStyle name="Comma 8 4 3 4 2 2" xfId="53717"/>
    <cellStyle name="Comma 8 4 3 4 2 3" xfId="53718"/>
    <cellStyle name="Comma 8 4 3 4 3" xfId="53719"/>
    <cellStyle name="Comma 8 4 3 4 3 2" xfId="53720"/>
    <cellStyle name="Comma 8 4 3 4 4" xfId="53721"/>
    <cellStyle name="Comma 8 4 3 4 5" xfId="53722"/>
    <cellStyle name="Comma 8 4 3 5" xfId="53723"/>
    <cellStyle name="Comma 8 4 3 5 2" xfId="53724"/>
    <cellStyle name="Comma 8 4 3 5 3" xfId="53725"/>
    <cellStyle name="Comma 8 4 3 6" xfId="53726"/>
    <cellStyle name="Comma 8 4 3 6 2" xfId="53727"/>
    <cellStyle name="Comma 8 4 3 6 3" xfId="53728"/>
    <cellStyle name="Comma 8 4 3 7" xfId="53729"/>
    <cellStyle name="Comma 8 4 3 7 2" xfId="53730"/>
    <cellStyle name="Comma 8 4 3 8" xfId="53731"/>
    <cellStyle name="Comma 8 4 3 9" xfId="53732"/>
    <cellStyle name="Comma 8 4 4" xfId="5796"/>
    <cellStyle name="Comma 8 4 4 2" xfId="53733"/>
    <cellStyle name="Comma 8 4 4 2 2" xfId="53734"/>
    <cellStyle name="Comma 8 4 4 2 2 2" xfId="53735"/>
    <cellStyle name="Comma 8 4 4 2 2 3" xfId="53736"/>
    <cellStyle name="Comma 8 4 4 2 3" xfId="53737"/>
    <cellStyle name="Comma 8 4 4 2 3 2" xfId="53738"/>
    <cellStyle name="Comma 8 4 4 2 3 3" xfId="53739"/>
    <cellStyle name="Comma 8 4 4 2 4" xfId="53740"/>
    <cellStyle name="Comma 8 4 4 2 4 2" xfId="53741"/>
    <cellStyle name="Comma 8 4 4 2 5" xfId="53742"/>
    <cellStyle name="Comma 8 4 4 2 6" xfId="53743"/>
    <cellStyle name="Comma 8 4 4 3" xfId="53744"/>
    <cellStyle name="Comma 8 4 4 3 2" xfId="53745"/>
    <cellStyle name="Comma 8 4 4 3 2 2" xfId="53746"/>
    <cellStyle name="Comma 8 4 4 3 2 3" xfId="53747"/>
    <cellStyle name="Comma 8 4 4 3 3" xfId="53748"/>
    <cellStyle name="Comma 8 4 4 3 3 2" xfId="53749"/>
    <cellStyle name="Comma 8 4 4 3 3 3" xfId="53750"/>
    <cellStyle name="Comma 8 4 4 3 4" xfId="53751"/>
    <cellStyle name="Comma 8 4 4 3 4 2" xfId="53752"/>
    <cellStyle name="Comma 8 4 4 3 5" xfId="53753"/>
    <cellStyle name="Comma 8 4 4 3 6" xfId="53754"/>
    <cellStyle name="Comma 8 4 4 4" xfId="53755"/>
    <cellStyle name="Comma 8 4 4 4 2" xfId="53756"/>
    <cellStyle name="Comma 8 4 4 4 2 2" xfId="53757"/>
    <cellStyle name="Comma 8 4 4 4 2 3" xfId="53758"/>
    <cellStyle name="Comma 8 4 4 4 3" xfId="53759"/>
    <cellStyle name="Comma 8 4 4 4 3 2" xfId="53760"/>
    <cellStyle name="Comma 8 4 4 4 4" xfId="53761"/>
    <cellStyle name="Comma 8 4 4 4 5" xfId="53762"/>
    <cellStyle name="Comma 8 4 4 5" xfId="53763"/>
    <cellStyle name="Comma 8 4 4 5 2" xfId="53764"/>
    <cellStyle name="Comma 8 4 4 5 3" xfId="53765"/>
    <cellStyle name="Comma 8 4 4 6" xfId="53766"/>
    <cellStyle name="Comma 8 4 4 6 2" xfId="53767"/>
    <cellStyle name="Comma 8 4 4 6 3" xfId="53768"/>
    <cellStyle name="Comma 8 4 4 7" xfId="53769"/>
    <cellStyle name="Comma 8 4 4 7 2" xfId="53770"/>
    <cellStyle name="Comma 8 4 4 8" xfId="53771"/>
    <cellStyle name="Comma 8 4 4 9" xfId="53772"/>
    <cellStyle name="Comma 8 4 5" xfId="5797"/>
    <cellStyle name="Comma 8 4 5 2" xfId="53773"/>
    <cellStyle name="Comma 8 4 5 2 2" xfId="53774"/>
    <cellStyle name="Comma 8 4 5 2 3" xfId="53775"/>
    <cellStyle name="Comma 8 4 5 3" xfId="53776"/>
    <cellStyle name="Comma 8 4 5 3 2" xfId="53777"/>
    <cellStyle name="Comma 8 4 5 3 3" xfId="53778"/>
    <cellStyle name="Comma 8 4 5 4" xfId="53779"/>
    <cellStyle name="Comma 8 4 5 4 2" xfId="53780"/>
    <cellStyle name="Comma 8 4 5 5" xfId="53781"/>
    <cellStyle name="Comma 8 4 5 6" xfId="53782"/>
    <cellStyle name="Comma 8 4 6" xfId="53783"/>
    <cellStyle name="Comma 8 4 6 2" xfId="53784"/>
    <cellStyle name="Comma 8 4 6 2 2" xfId="53785"/>
    <cellStyle name="Comma 8 4 6 2 3" xfId="53786"/>
    <cellStyle name="Comma 8 4 6 3" xfId="53787"/>
    <cellStyle name="Comma 8 4 6 3 2" xfId="53788"/>
    <cellStyle name="Comma 8 4 6 3 3" xfId="53789"/>
    <cellStyle name="Comma 8 4 6 4" xfId="53790"/>
    <cellStyle name="Comma 8 4 6 4 2" xfId="53791"/>
    <cellStyle name="Comma 8 4 6 5" xfId="53792"/>
    <cellStyle name="Comma 8 4 6 6" xfId="53793"/>
    <cellStyle name="Comma 8 4 7" xfId="53794"/>
    <cellStyle name="Comma 8 4 7 2" xfId="53795"/>
    <cellStyle name="Comma 8 4 7 2 2" xfId="53796"/>
    <cellStyle name="Comma 8 4 7 2 3" xfId="53797"/>
    <cellStyle name="Comma 8 4 7 3" xfId="53798"/>
    <cellStyle name="Comma 8 4 7 3 2" xfId="53799"/>
    <cellStyle name="Comma 8 4 7 4" xfId="53800"/>
    <cellStyle name="Comma 8 4 7 5" xfId="53801"/>
    <cellStyle name="Comma 8 4 8" xfId="53802"/>
    <cellStyle name="Comma 8 4 8 2" xfId="53803"/>
    <cellStyle name="Comma 8 4 8 3" xfId="53804"/>
    <cellStyle name="Comma 8 4 9" xfId="53805"/>
    <cellStyle name="Comma 8 4 9 2" xfId="53806"/>
    <cellStyle name="Comma 8 4 9 3" xfId="53807"/>
    <cellStyle name="Comma 8 5" xfId="5798"/>
    <cellStyle name="Comma 8 5 10" xfId="53808"/>
    <cellStyle name="Comma 8 5 2" xfId="5799"/>
    <cellStyle name="Comma 8 5 2 2" xfId="53809"/>
    <cellStyle name="Comma 8 5 2 2 2" xfId="53810"/>
    <cellStyle name="Comma 8 5 2 2 2 2" xfId="53811"/>
    <cellStyle name="Comma 8 5 2 2 2 3" xfId="53812"/>
    <cellStyle name="Comma 8 5 2 2 3" xfId="53813"/>
    <cellStyle name="Comma 8 5 2 2 3 2" xfId="53814"/>
    <cellStyle name="Comma 8 5 2 2 3 3" xfId="53815"/>
    <cellStyle name="Comma 8 5 2 2 4" xfId="53816"/>
    <cellStyle name="Comma 8 5 2 2 4 2" xfId="53817"/>
    <cellStyle name="Comma 8 5 2 2 5" xfId="53818"/>
    <cellStyle name="Comma 8 5 2 2 6" xfId="53819"/>
    <cellStyle name="Comma 8 5 2 3" xfId="53820"/>
    <cellStyle name="Comma 8 5 2 3 2" xfId="53821"/>
    <cellStyle name="Comma 8 5 2 3 2 2" xfId="53822"/>
    <cellStyle name="Comma 8 5 2 3 2 3" xfId="53823"/>
    <cellStyle name="Comma 8 5 2 3 3" xfId="53824"/>
    <cellStyle name="Comma 8 5 2 3 3 2" xfId="53825"/>
    <cellStyle name="Comma 8 5 2 3 3 3" xfId="53826"/>
    <cellStyle name="Comma 8 5 2 3 4" xfId="53827"/>
    <cellStyle name="Comma 8 5 2 3 4 2" xfId="53828"/>
    <cellStyle name="Comma 8 5 2 3 5" xfId="53829"/>
    <cellStyle name="Comma 8 5 2 3 6" xfId="53830"/>
    <cellStyle name="Comma 8 5 2 4" xfId="53831"/>
    <cellStyle name="Comma 8 5 2 4 2" xfId="53832"/>
    <cellStyle name="Comma 8 5 2 4 2 2" xfId="53833"/>
    <cellStyle name="Comma 8 5 2 4 2 3" xfId="53834"/>
    <cellStyle name="Comma 8 5 2 4 3" xfId="53835"/>
    <cellStyle name="Comma 8 5 2 4 3 2" xfId="53836"/>
    <cellStyle name="Comma 8 5 2 4 4" xfId="53837"/>
    <cellStyle name="Comma 8 5 2 4 5" xfId="53838"/>
    <cellStyle name="Comma 8 5 2 5" xfId="53839"/>
    <cellStyle name="Comma 8 5 2 5 2" xfId="53840"/>
    <cellStyle name="Comma 8 5 2 5 3" xfId="53841"/>
    <cellStyle name="Comma 8 5 2 6" xfId="53842"/>
    <cellStyle name="Comma 8 5 2 6 2" xfId="53843"/>
    <cellStyle name="Comma 8 5 2 6 3" xfId="53844"/>
    <cellStyle name="Comma 8 5 2 7" xfId="53845"/>
    <cellStyle name="Comma 8 5 2 7 2" xfId="53846"/>
    <cellStyle name="Comma 8 5 2 8" xfId="53847"/>
    <cellStyle name="Comma 8 5 2 9" xfId="53848"/>
    <cellStyle name="Comma 8 5 3" xfId="53849"/>
    <cellStyle name="Comma 8 5 3 2" xfId="53850"/>
    <cellStyle name="Comma 8 5 3 2 2" xfId="53851"/>
    <cellStyle name="Comma 8 5 3 2 3" xfId="53852"/>
    <cellStyle name="Comma 8 5 3 3" xfId="53853"/>
    <cellStyle name="Comma 8 5 3 3 2" xfId="53854"/>
    <cellStyle name="Comma 8 5 3 3 3" xfId="53855"/>
    <cellStyle name="Comma 8 5 3 4" xfId="53856"/>
    <cellStyle name="Comma 8 5 3 4 2" xfId="53857"/>
    <cellStyle name="Comma 8 5 3 5" xfId="53858"/>
    <cellStyle name="Comma 8 5 3 6" xfId="53859"/>
    <cellStyle name="Comma 8 5 4" xfId="53860"/>
    <cellStyle name="Comma 8 5 4 2" xfId="53861"/>
    <cellStyle name="Comma 8 5 4 2 2" xfId="53862"/>
    <cellStyle name="Comma 8 5 4 2 3" xfId="53863"/>
    <cellStyle name="Comma 8 5 4 3" xfId="53864"/>
    <cellStyle name="Comma 8 5 4 3 2" xfId="53865"/>
    <cellStyle name="Comma 8 5 4 3 3" xfId="53866"/>
    <cellStyle name="Comma 8 5 4 4" xfId="53867"/>
    <cellStyle name="Comma 8 5 4 4 2" xfId="53868"/>
    <cellStyle name="Comma 8 5 4 5" xfId="53869"/>
    <cellStyle name="Comma 8 5 4 6" xfId="53870"/>
    <cellStyle name="Comma 8 5 5" xfId="53871"/>
    <cellStyle name="Comma 8 5 5 2" xfId="53872"/>
    <cellStyle name="Comma 8 5 5 2 2" xfId="53873"/>
    <cellStyle name="Comma 8 5 5 2 3" xfId="53874"/>
    <cellStyle name="Comma 8 5 5 3" xfId="53875"/>
    <cellStyle name="Comma 8 5 5 3 2" xfId="53876"/>
    <cellStyle name="Comma 8 5 5 4" xfId="53877"/>
    <cellStyle name="Comma 8 5 5 5" xfId="53878"/>
    <cellStyle name="Comma 8 5 6" xfId="53879"/>
    <cellStyle name="Comma 8 5 6 2" xfId="53880"/>
    <cellStyle name="Comma 8 5 6 3" xfId="53881"/>
    <cellStyle name="Comma 8 5 7" xfId="53882"/>
    <cellStyle name="Comma 8 5 7 2" xfId="53883"/>
    <cellStyle name="Comma 8 5 7 3" xfId="53884"/>
    <cellStyle name="Comma 8 5 8" xfId="53885"/>
    <cellStyle name="Comma 8 5 8 2" xfId="53886"/>
    <cellStyle name="Comma 8 5 9" xfId="53887"/>
    <cellStyle name="Comma 8 6" xfId="5800"/>
    <cellStyle name="Comma 8 6 2" xfId="53888"/>
    <cellStyle name="Comma 8 6 2 2" xfId="53889"/>
    <cellStyle name="Comma 8 6 2 2 2" xfId="53890"/>
    <cellStyle name="Comma 8 6 2 2 3" xfId="53891"/>
    <cellStyle name="Comma 8 6 2 3" xfId="53892"/>
    <cellStyle name="Comma 8 6 2 3 2" xfId="53893"/>
    <cellStyle name="Comma 8 6 2 3 3" xfId="53894"/>
    <cellStyle name="Comma 8 6 2 4" xfId="53895"/>
    <cellStyle name="Comma 8 6 2 4 2" xfId="53896"/>
    <cellStyle name="Comma 8 6 2 5" xfId="53897"/>
    <cellStyle name="Comma 8 6 2 6" xfId="53898"/>
    <cellStyle name="Comma 8 6 3" xfId="53899"/>
    <cellStyle name="Comma 8 6 3 2" xfId="53900"/>
    <cellStyle name="Comma 8 6 3 2 2" xfId="53901"/>
    <cellStyle name="Comma 8 6 3 2 3" xfId="53902"/>
    <cellStyle name="Comma 8 6 3 3" xfId="53903"/>
    <cellStyle name="Comma 8 6 3 3 2" xfId="53904"/>
    <cellStyle name="Comma 8 6 3 3 3" xfId="53905"/>
    <cellStyle name="Comma 8 6 3 4" xfId="53906"/>
    <cellStyle name="Comma 8 6 3 4 2" xfId="53907"/>
    <cellStyle name="Comma 8 6 3 5" xfId="53908"/>
    <cellStyle name="Comma 8 6 3 6" xfId="53909"/>
    <cellStyle name="Comma 8 6 4" xfId="53910"/>
    <cellStyle name="Comma 8 6 4 2" xfId="53911"/>
    <cellStyle name="Comma 8 6 4 2 2" xfId="53912"/>
    <cellStyle name="Comma 8 6 4 2 3" xfId="53913"/>
    <cellStyle name="Comma 8 6 4 3" xfId="53914"/>
    <cellStyle name="Comma 8 6 4 3 2" xfId="53915"/>
    <cellStyle name="Comma 8 6 4 4" xfId="53916"/>
    <cellStyle name="Comma 8 6 4 5" xfId="53917"/>
    <cellStyle name="Comma 8 6 5" xfId="53918"/>
    <cellStyle name="Comma 8 6 5 2" xfId="53919"/>
    <cellStyle name="Comma 8 6 5 3" xfId="53920"/>
    <cellStyle name="Comma 8 6 6" xfId="53921"/>
    <cellStyle name="Comma 8 6 6 2" xfId="53922"/>
    <cellStyle name="Comma 8 6 6 3" xfId="53923"/>
    <cellStyle name="Comma 8 6 7" xfId="53924"/>
    <cellStyle name="Comma 8 6 7 2" xfId="53925"/>
    <cellStyle name="Comma 8 6 8" xfId="53926"/>
    <cellStyle name="Comma 8 6 9" xfId="53927"/>
    <cellStyle name="Comma 8 7" xfId="5801"/>
    <cellStyle name="Comma 8 7 2" xfId="53928"/>
    <cellStyle name="Comma 8 7 2 2" xfId="53929"/>
    <cellStyle name="Comma 8 7 2 2 2" xfId="53930"/>
    <cellStyle name="Comma 8 7 2 2 3" xfId="53931"/>
    <cellStyle name="Comma 8 7 2 3" xfId="53932"/>
    <cellStyle name="Comma 8 7 2 3 2" xfId="53933"/>
    <cellStyle name="Comma 8 7 2 3 3" xfId="53934"/>
    <cellStyle name="Comma 8 7 2 4" xfId="53935"/>
    <cellStyle name="Comma 8 7 2 4 2" xfId="53936"/>
    <cellStyle name="Comma 8 7 2 5" xfId="53937"/>
    <cellStyle name="Comma 8 7 2 6" xfId="53938"/>
    <cellStyle name="Comma 8 7 3" xfId="53939"/>
    <cellStyle name="Comma 8 7 3 2" xfId="53940"/>
    <cellStyle name="Comma 8 7 3 2 2" xfId="53941"/>
    <cellStyle name="Comma 8 7 3 2 3" xfId="53942"/>
    <cellStyle name="Comma 8 7 3 3" xfId="53943"/>
    <cellStyle name="Comma 8 7 3 3 2" xfId="53944"/>
    <cellStyle name="Comma 8 7 3 3 3" xfId="53945"/>
    <cellStyle name="Comma 8 7 3 4" xfId="53946"/>
    <cellStyle name="Comma 8 7 3 4 2" xfId="53947"/>
    <cellStyle name="Comma 8 7 3 5" xfId="53948"/>
    <cellStyle name="Comma 8 7 3 6" xfId="53949"/>
    <cellStyle name="Comma 8 7 4" xfId="53950"/>
    <cellStyle name="Comma 8 7 4 2" xfId="53951"/>
    <cellStyle name="Comma 8 7 4 2 2" xfId="53952"/>
    <cellStyle name="Comma 8 7 4 2 3" xfId="53953"/>
    <cellStyle name="Comma 8 7 4 3" xfId="53954"/>
    <cellStyle name="Comma 8 7 4 3 2" xfId="53955"/>
    <cellStyle name="Comma 8 7 4 4" xfId="53956"/>
    <cellStyle name="Comma 8 7 4 5" xfId="53957"/>
    <cellStyle name="Comma 8 7 5" xfId="53958"/>
    <cellStyle name="Comma 8 7 5 2" xfId="53959"/>
    <cellStyle name="Comma 8 7 5 3" xfId="53960"/>
    <cellStyle name="Comma 8 7 6" xfId="53961"/>
    <cellStyle name="Comma 8 7 6 2" xfId="53962"/>
    <cellStyle name="Comma 8 7 6 3" xfId="53963"/>
    <cellStyle name="Comma 8 7 7" xfId="53964"/>
    <cellStyle name="Comma 8 7 7 2" xfId="53965"/>
    <cellStyle name="Comma 8 7 8" xfId="53966"/>
    <cellStyle name="Comma 8 7 9" xfId="53967"/>
    <cellStyle name="Comma 8 8" xfId="5802"/>
    <cellStyle name="Comma 8 8 2" xfId="53968"/>
    <cellStyle name="Comma 8 8 2 2" xfId="53969"/>
    <cellStyle name="Comma 8 8 2 3" xfId="53970"/>
    <cellStyle name="Comma 8 8 3" xfId="53971"/>
    <cellStyle name="Comma 8 8 3 2" xfId="53972"/>
    <cellStyle name="Comma 8 8 3 3" xfId="53973"/>
    <cellStyle name="Comma 8 8 4" xfId="53974"/>
    <cellStyle name="Comma 8 8 4 2" xfId="53975"/>
    <cellStyle name="Comma 8 8 5" xfId="53976"/>
    <cellStyle name="Comma 8 8 6" xfId="53977"/>
    <cellStyle name="Comma 8 9" xfId="5803"/>
    <cellStyle name="Comma 8 9 2" xfId="53978"/>
    <cellStyle name="Comma 8 9 2 2" xfId="53979"/>
    <cellStyle name="Comma 8 9 2 3" xfId="53980"/>
    <cellStyle name="Comma 8 9 3" xfId="53981"/>
    <cellStyle name="Comma 8 9 3 2" xfId="53982"/>
    <cellStyle name="Comma 8 9 3 3" xfId="53983"/>
    <cellStyle name="Comma 8 9 4" xfId="53984"/>
    <cellStyle name="Comma 8 9 4 2" xfId="53985"/>
    <cellStyle name="Comma 8 9 5" xfId="53986"/>
    <cellStyle name="Comma 8 9 6" xfId="53987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8"/>
    <cellStyle name="Comma 9 10 2 2" xfId="53989"/>
    <cellStyle name="Comma 9 10 2 3" xfId="53990"/>
    <cellStyle name="Comma 9 10 3" xfId="53991"/>
    <cellStyle name="Comma 9 10 3 2" xfId="53992"/>
    <cellStyle name="Comma 9 10 4" xfId="53993"/>
    <cellStyle name="Comma 9 10 5" xfId="53994"/>
    <cellStyle name="Comma 9 11" xfId="53995"/>
    <cellStyle name="Comma 9 11 2" xfId="53996"/>
    <cellStyle name="Comma 9 11 3" xfId="53997"/>
    <cellStyle name="Comma 9 12" xfId="53998"/>
    <cellStyle name="Comma 9 12 2" xfId="53999"/>
    <cellStyle name="Comma 9 12 3" xfId="54000"/>
    <cellStyle name="Comma 9 13" xfId="54001"/>
    <cellStyle name="Comma 9 13 2" xfId="54002"/>
    <cellStyle name="Comma 9 14" xfId="54003"/>
    <cellStyle name="Comma 9 15" xfId="54004"/>
    <cellStyle name="Comma 9 16" xfId="54005"/>
    <cellStyle name="Comma 9 2" xfId="5814"/>
    <cellStyle name="Comma 9 2 10" xfId="54006"/>
    <cellStyle name="Comma 9 2 10 2" xfId="54007"/>
    <cellStyle name="Comma 9 2 10 3" xfId="54008"/>
    <cellStyle name="Comma 9 2 11" xfId="54009"/>
    <cellStyle name="Comma 9 2 11 2" xfId="54010"/>
    <cellStyle name="Comma 9 2 11 3" xfId="54011"/>
    <cellStyle name="Comma 9 2 12" xfId="54012"/>
    <cellStyle name="Comma 9 2 12 2" xfId="54013"/>
    <cellStyle name="Comma 9 2 13" xfId="54014"/>
    <cellStyle name="Comma 9 2 14" xfId="54015"/>
    <cellStyle name="Comma 9 2 15" xfId="54016"/>
    <cellStyle name="Comma 9 2 2" xfId="5815"/>
    <cellStyle name="Comma 9 2 2 10" xfId="54017"/>
    <cellStyle name="Comma 9 2 2 10 2" xfId="54018"/>
    <cellStyle name="Comma 9 2 2 10 3" xfId="54019"/>
    <cellStyle name="Comma 9 2 2 11" xfId="54020"/>
    <cellStyle name="Comma 9 2 2 11 2" xfId="54021"/>
    <cellStyle name="Comma 9 2 2 12" xfId="54022"/>
    <cellStyle name="Comma 9 2 2 13" xfId="54023"/>
    <cellStyle name="Comma 9 2 2 14" xfId="54024"/>
    <cellStyle name="Comma 9 2 2 2" xfId="5816"/>
    <cellStyle name="Comma 9 2 2 2 10" xfId="54025"/>
    <cellStyle name="Comma 9 2 2 2 10 2" xfId="54026"/>
    <cellStyle name="Comma 9 2 2 2 11" xfId="54027"/>
    <cellStyle name="Comma 9 2 2 2 12" xfId="54028"/>
    <cellStyle name="Comma 9 2 2 2 2" xfId="5817"/>
    <cellStyle name="Comma 9 2 2 2 2 10" xfId="54029"/>
    <cellStyle name="Comma 9 2 2 2 2 2" xfId="5818"/>
    <cellStyle name="Comma 9 2 2 2 2 2 2" xfId="5819"/>
    <cellStyle name="Comma 9 2 2 2 2 2 2 2" xfId="54030"/>
    <cellStyle name="Comma 9 2 2 2 2 2 2 2 2" xfId="54031"/>
    <cellStyle name="Comma 9 2 2 2 2 2 2 2 3" xfId="54032"/>
    <cellStyle name="Comma 9 2 2 2 2 2 2 3" xfId="54033"/>
    <cellStyle name="Comma 9 2 2 2 2 2 2 3 2" xfId="54034"/>
    <cellStyle name="Comma 9 2 2 2 2 2 2 3 3" xfId="54035"/>
    <cellStyle name="Comma 9 2 2 2 2 2 2 4" xfId="54036"/>
    <cellStyle name="Comma 9 2 2 2 2 2 2 4 2" xfId="54037"/>
    <cellStyle name="Comma 9 2 2 2 2 2 2 5" xfId="54038"/>
    <cellStyle name="Comma 9 2 2 2 2 2 2 6" xfId="54039"/>
    <cellStyle name="Comma 9 2 2 2 2 2 3" xfId="54040"/>
    <cellStyle name="Comma 9 2 2 2 2 2 3 2" xfId="54041"/>
    <cellStyle name="Comma 9 2 2 2 2 2 3 2 2" xfId="54042"/>
    <cellStyle name="Comma 9 2 2 2 2 2 3 2 3" xfId="54043"/>
    <cellStyle name="Comma 9 2 2 2 2 2 3 3" xfId="54044"/>
    <cellStyle name="Comma 9 2 2 2 2 2 3 3 2" xfId="54045"/>
    <cellStyle name="Comma 9 2 2 2 2 2 3 3 3" xfId="54046"/>
    <cellStyle name="Comma 9 2 2 2 2 2 3 4" xfId="54047"/>
    <cellStyle name="Comma 9 2 2 2 2 2 3 4 2" xfId="54048"/>
    <cellStyle name="Comma 9 2 2 2 2 2 3 5" xfId="54049"/>
    <cellStyle name="Comma 9 2 2 2 2 2 3 6" xfId="54050"/>
    <cellStyle name="Comma 9 2 2 2 2 2 4" xfId="54051"/>
    <cellStyle name="Comma 9 2 2 2 2 2 4 2" xfId="54052"/>
    <cellStyle name="Comma 9 2 2 2 2 2 4 2 2" xfId="54053"/>
    <cellStyle name="Comma 9 2 2 2 2 2 4 2 3" xfId="54054"/>
    <cellStyle name="Comma 9 2 2 2 2 2 4 3" xfId="54055"/>
    <cellStyle name="Comma 9 2 2 2 2 2 4 3 2" xfId="54056"/>
    <cellStyle name="Comma 9 2 2 2 2 2 4 4" xfId="54057"/>
    <cellStyle name="Comma 9 2 2 2 2 2 4 5" xfId="54058"/>
    <cellStyle name="Comma 9 2 2 2 2 2 5" xfId="54059"/>
    <cellStyle name="Comma 9 2 2 2 2 2 5 2" xfId="54060"/>
    <cellStyle name="Comma 9 2 2 2 2 2 5 3" xfId="54061"/>
    <cellStyle name="Comma 9 2 2 2 2 2 6" xfId="54062"/>
    <cellStyle name="Comma 9 2 2 2 2 2 6 2" xfId="54063"/>
    <cellStyle name="Comma 9 2 2 2 2 2 6 3" xfId="54064"/>
    <cellStyle name="Comma 9 2 2 2 2 2 7" xfId="54065"/>
    <cellStyle name="Comma 9 2 2 2 2 2 7 2" xfId="54066"/>
    <cellStyle name="Comma 9 2 2 2 2 2 8" xfId="54067"/>
    <cellStyle name="Comma 9 2 2 2 2 2 9" xfId="54068"/>
    <cellStyle name="Comma 9 2 2 2 2 3" xfId="5820"/>
    <cellStyle name="Comma 9 2 2 2 2 3 2" xfId="54069"/>
    <cellStyle name="Comma 9 2 2 2 2 3 2 2" xfId="54070"/>
    <cellStyle name="Comma 9 2 2 2 2 3 2 3" xfId="54071"/>
    <cellStyle name="Comma 9 2 2 2 2 3 3" xfId="54072"/>
    <cellStyle name="Comma 9 2 2 2 2 3 3 2" xfId="54073"/>
    <cellStyle name="Comma 9 2 2 2 2 3 3 3" xfId="54074"/>
    <cellStyle name="Comma 9 2 2 2 2 3 4" xfId="54075"/>
    <cellStyle name="Comma 9 2 2 2 2 3 4 2" xfId="54076"/>
    <cellStyle name="Comma 9 2 2 2 2 3 5" xfId="54077"/>
    <cellStyle name="Comma 9 2 2 2 2 3 6" xfId="54078"/>
    <cellStyle name="Comma 9 2 2 2 2 4" xfId="54079"/>
    <cellStyle name="Comma 9 2 2 2 2 4 2" xfId="54080"/>
    <cellStyle name="Comma 9 2 2 2 2 4 2 2" xfId="54081"/>
    <cellStyle name="Comma 9 2 2 2 2 4 2 3" xfId="54082"/>
    <cellStyle name="Comma 9 2 2 2 2 4 3" xfId="54083"/>
    <cellStyle name="Comma 9 2 2 2 2 4 3 2" xfId="54084"/>
    <cellStyle name="Comma 9 2 2 2 2 4 3 3" xfId="54085"/>
    <cellStyle name="Comma 9 2 2 2 2 4 4" xfId="54086"/>
    <cellStyle name="Comma 9 2 2 2 2 4 4 2" xfId="54087"/>
    <cellStyle name="Comma 9 2 2 2 2 4 5" xfId="54088"/>
    <cellStyle name="Comma 9 2 2 2 2 4 6" xfId="54089"/>
    <cellStyle name="Comma 9 2 2 2 2 5" xfId="54090"/>
    <cellStyle name="Comma 9 2 2 2 2 5 2" xfId="54091"/>
    <cellStyle name="Comma 9 2 2 2 2 5 2 2" xfId="54092"/>
    <cellStyle name="Comma 9 2 2 2 2 5 2 3" xfId="54093"/>
    <cellStyle name="Comma 9 2 2 2 2 5 3" xfId="54094"/>
    <cellStyle name="Comma 9 2 2 2 2 5 3 2" xfId="54095"/>
    <cellStyle name="Comma 9 2 2 2 2 5 4" xfId="54096"/>
    <cellStyle name="Comma 9 2 2 2 2 5 5" xfId="54097"/>
    <cellStyle name="Comma 9 2 2 2 2 6" xfId="54098"/>
    <cellStyle name="Comma 9 2 2 2 2 6 2" xfId="54099"/>
    <cellStyle name="Comma 9 2 2 2 2 6 3" xfId="54100"/>
    <cellStyle name="Comma 9 2 2 2 2 7" xfId="54101"/>
    <cellStyle name="Comma 9 2 2 2 2 7 2" xfId="54102"/>
    <cellStyle name="Comma 9 2 2 2 2 7 3" xfId="54103"/>
    <cellStyle name="Comma 9 2 2 2 2 8" xfId="54104"/>
    <cellStyle name="Comma 9 2 2 2 2 8 2" xfId="54105"/>
    <cellStyle name="Comma 9 2 2 2 2 9" xfId="54106"/>
    <cellStyle name="Comma 9 2 2 2 3" xfId="5821"/>
    <cellStyle name="Comma 9 2 2 2 3 2" xfId="5822"/>
    <cellStyle name="Comma 9 2 2 2 3 2 2" xfId="54107"/>
    <cellStyle name="Comma 9 2 2 2 3 2 2 2" xfId="54108"/>
    <cellStyle name="Comma 9 2 2 2 3 2 2 3" xfId="54109"/>
    <cellStyle name="Comma 9 2 2 2 3 2 3" xfId="54110"/>
    <cellStyle name="Comma 9 2 2 2 3 2 3 2" xfId="54111"/>
    <cellStyle name="Comma 9 2 2 2 3 2 3 3" xfId="54112"/>
    <cellStyle name="Comma 9 2 2 2 3 2 4" xfId="54113"/>
    <cellStyle name="Comma 9 2 2 2 3 2 4 2" xfId="54114"/>
    <cellStyle name="Comma 9 2 2 2 3 2 5" xfId="54115"/>
    <cellStyle name="Comma 9 2 2 2 3 2 6" xfId="54116"/>
    <cellStyle name="Comma 9 2 2 2 3 3" xfId="54117"/>
    <cellStyle name="Comma 9 2 2 2 3 3 2" xfId="54118"/>
    <cellStyle name="Comma 9 2 2 2 3 3 2 2" xfId="54119"/>
    <cellStyle name="Comma 9 2 2 2 3 3 2 3" xfId="54120"/>
    <cellStyle name="Comma 9 2 2 2 3 3 3" xfId="54121"/>
    <cellStyle name="Comma 9 2 2 2 3 3 3 2" xfId="54122"/>
    <cellStyle name="Comma 9 2 2 2 3 3 3 3" xfId="54123"/>
    <cellStyle name="Comma 9 2 2 2 3 3 4" xfId="54124"/>
    <cellStyle name="Comma 9 2 2 2 3 3 4 2" xfId="54125"/>
    <cellStyle name="Comma 9 2 2 2 3 3 5" xfId="54126"/>
    <cellStyle name="Comma 9 2 2 2 3 3 6" xfId="54127"/>
    <cellStyle name="Comma 9 2 2 2 3 4" xfId="54128"/>
    <cellStyle name="Comma 9 2 2 2 3 4 2" xfId="54129"/>
    <cellStyle name="Comma 9 2 2 2 3 4 2 2" xfId="54130"/>
    <cellStyle name="Comma 9 2 2 2 3 4 2 3" xfId="54131"/>
    <cellStyle name="Comma 9 2 2 2 3 4 3" xfId="54132"/>
    <cellStyle name="Comma 9 2 2 2 3 4 3 2" xfId="54133"/>
    <cellStyle name="Comma 9 2 2 2 3 4 4" xfId="54134"/>
    <cellStyle name="Comma 9 2 2 2 3 4 5" xfId="54135"/>
    <cellStyle name="Comma 9 2 2 2 3 5" xfId="54136"/>
    <cellStyle name="Comma 9 2 2 2 3 5 2" xfId="54137"/>
    <cellStyle name="Comma 9 2 2 2 3 5 3" xfId="54138"/>
    <cellStyle name="Comma 9 2 2 2 3 6" xfId="54139"/>
    <cellStyle name="Comma 9 2 2 2 3 6 2" xfId="54140"/>
    <cellStyle name="Comma 9 2 2 2 3 6 3" xfId="54141"/>
    <cellStyle name="Comma 9 2 2 2 3 7" xfId="54142"/>
    <cellStyle name="Comma 9 2 2 2 3 7 2" xfId="54143"/>
    <cellStyle name="Comma 9 2 2 2 3 8" xfId="54144"/>
    <cellStyle name="Comma 9 2 2 2 3 9" xfId="54145"/>
    <cellStyle name="Comma 9 2 2 2 4" xfId="5823"/>
    <cellStyle name="Comma 9 2 2 2 4 2" xfId="54146"/>
    <cellStyle name="Comma 9 2 2 2 4 2 2" xfId="54147"/>
    <cellStyle name="Comma 9 2 2 2 4 2 2 2" xfId="54148"/>
    <cellStyle name="Comma 9 2 2 2 4 2 2 3" xfId="54149"/>
    <cellStyle name="Comma 9 2 2 2 4 2 3" xfId="54150"/>
    <cellStyle name="Comma 9 2 2 2 4 2 3 2" xfId="54151"/>
    <cellStyle name="Comma 9 2 2 2 4 2 3 3" xfId="54152"/>
    <cellStyle name="Comma 9 2 2 2 4 2 4" xfId="54153"/>
    <cellStyle name="Comma 9 2 2 2 4 2 4 2" xfId="54154"/>
    <cellStyle name="Comma 9 2 2 2 4 2 5" xfId="54155"/>
    <cellStyle name="Comma 9 2 2 2 4 2 6" xfId="54156"/>
    <cellStyle name="Comma 9 2 2 2 4 3" xfId="54157"/>
    <cellStyle name="Comma 9 2 2 2 4 3 2" xfId="54158"/>
    <cellStyle name="Comma 9 2 2 2 4 3 2 2" xfId="54159"/>
    <cellStyle name="Comma 9 2 2 2 4 3 2 3" xfId="54160"/>
    <cellStyle name="Comma 9 2 2 2 4 3 3" xfId="54161"/>
    <cellStyle name="Comma 9 2 2 2 4 3 3 2" xfId="54162"/>
    <cellStyle name="Comma 9 2 2 2 4 3 3 3" xfId="54163"/>
    <cellStyle name="Comma 9 2 2 2 4 3 4" xfId="54164"/>
    <cellStyle name="Comma 9 2 2 2 4 3 4 2" xfId="54165"/>
    <cellStyle name="Comma 9 2 2 2 4 3 5" xfId="54166"/>
    <cellStyle name="Comma 9 2 2 2 4 3 6" xfId="54167"/>
    <cellStyle name="Comma 9 2 2 2 4 4" xfId="54168"/>
    <cellStyle name="Comma 9 2 2 2 4 4 2" xfId="54169"/>
    <cellStyle name="Comma 9 2 2 2 4 4 2 2" xfId="54170"/>
    <cellStyle name="Comma 9 2 2 2 4 4 2 3" xfId="54171"/>
    <cellStyle name="Comma 9 2 2 2 4 4 3" xfId="54172"/>
    <cellStyle name="Comma 9 2 2 2 4 4 3 2" xfId="54173"/>
    <cellStyle name="Comma 9 2 2 2 4 4 4" xfId="54174"/>
    <cellStyle name="Comma 9 2 2 2 4 4 5" xfId="54175"/>
    <cellStyle name="Comma 9 2 2 2 4 5" xfId="54176"/>
    <cellStyle name="Comma 9 2 2 2 4 5 2" xfId="54177"/>
    <cellStyle name="Comma 9 2 2 2 4 5 3" xfId="54178"/>
    <cellStyle name="Comma 9 2 2 2 4 6" xfId="54179"/>
    <cellStyle name="Comma 9 2 2 2 4 6 2" xfId="54180"/>
    <cellStyle name="Comma 9 2 2 2 4 6 3" xfId="54181"/>
    <cellStyle name="Comma 9 2 2 2 4 7" xfId="54182"/>
    <cellStyle name="Comma 9 2 2 2 4 7 2" xfId="54183"/>
    <cellStyle name="Comma 9 2 2 2 4 8" xfId="54184"/>
    <cellStyle name="Comma 9 2 2 2 4 9" xfId="54185"/>
    <cellStyle name="Comma 9 2 2 2 5" xfId="54186"/>
    <cellStyle name="Comma 9 2 2 2 5 2" xfId="54187"/>
    <cellStyle name="Comma 9 2 2 2 5 2 2" xfId="54188"/>
    <cellStyle name="Comma 9 2 2 2 5 2 3" xfId="54189"/>
    <cellStyle name="Comma 9 2 2 2 5 3" xfId="54190"/>
    <cellStyle name="Comma 9 2 2 2 5 3 2" xfId="54191"/>
    <cellStyle name="Comma 9 2 2 2 5 3 3" xfId="54192"/>
    <cellStyle name="Comma 9 2 2 2 5 4" xfId="54193"/>
    <cellStyle name="Comma 9 2 2 2 5 4 2" xfId="54194"/>
    <cellStyle name="Comma 9 2 2 2 5 5" xfId="54195"/>
    <cellStyle name="Comma 9 2 2 2 5 6" xfId="54196"/>
    <cellStyle name="Comma 9 2 2 2 6" xfId="54197"/>
    <cellStyle name="Comma 9 2 2 2 6 2" xfId="54198"/>
    <cellStyle name="Comma 9 2 2 2 6 2 2" xfId="54199"/>
    <cellStyle name="Comma 9 2 2 2 6 2 3" xfId="54200"/>
    <cellStyle name="Comma 9 2 2 2 6 3" xfId="54201"/>
    <cellStyle name="Comma 9 2 2 2 6 3 2" xfId="54202"/>
    <cellStyle name="Comma 9 2 2 2 6 3 3" xfId="54203"/>
    <cellStyle name="Comma 9 2 2 2 6 4" xfId="54204"/>
    <cellStyle name="Comma 9 2 2 2 6 4 2" xfId="54205"/>
    <cellStyle name="Comma 9 2 2 2 6 5" xfId="54206"/>
    <cellStyle name="Comma 9 2 2 2 6 6" xfId="54207"/>
    <cellStyle name="Comma 9 2 2 2 7" xfId="54208"/>
    <cellStyle name="Comma 9 2 2 2 7 2" xfId="54209"/>
    <cellStyle name="Comma 9 2 2 2 7 2 2" xfId="54210"/>
    <cellStyle name="Comma 9 2 2 2 7 2 3" xfId="54211"/>
    <cellStyle name="Comma 9 2 2 2 7 3" xfId="54212"/>
    <cellStyle name="Comma 9 2 2 2 7 3 2" xfId="54213"/>
    <cellStyle name="Comma 9 2 2 2 7 4" xfId="54214"/>
    <cellStyle name="Comma 9 2 2 2 7 5" xfId="54215"/>
    <cellStyle name="Comma 9 2 2 2 8" xfId="54216"/>
    <cellStyle name="Comma 9 2 2 2 8 2" xfId="54217"/>
    <cellStyle name="Comma 9 2 2 2 8 3" xfId="54218"/>
    <cellStyle name="Comma 9 2 2 2 9" xfId="54219"/>
    <cellStyle name="Comma 9 2 2 2 9 2" xfId="54220"/>
    <cellStyle name="Comma 9 2 2 2 9 3" xfId="54221"/>
    <cellStyle name="Comma 9 2 2 3" xfId="5824"/>
    <cellStyle name="Comma 9 2 2 3 10" xfId="54222"/>
    <cellStyle name="Comma 9 2 2 3 2" xfId="5825"/>
    <cellStyle name="Comma 9 2 2 3 2 2" xfId="5826"/>
    <cellStyle name="Comma 9 2 2 3 2 2 2" xfId="54223"/>
    <cellStyle name="Comma 9 2 2 3 2 2 2 2" xfId="54224"/>
    <cellStyle name="Comma 9 2 2 3 2 2 2 3" xfId="54225"/>
    <cellStyle name="Comma 9 2 2 3 2 2 3" xfId="54226"/>
    <cellStyle name="Comma 9 2 2 3 2 2 3 2" xfId="54227"/>
    <cellStyle name="Comma 9 2 2 3 2 2 3 3" xfId="54228"/>
    <cellStyle name="Comma 9 2 2 3 2 2 4" xfId="54229"/>
    <cellStyle name="Comma 9 2 2 3 2 2 4 2" xfId="54230"/>
    <cellStyle name="Comma 9 2 2 3 2 2 5" xfId="54231"/>
    <cellStyle name="Comma 9 2 2 3 2 2 6" xfId="54232"/>
    <cellStyle name="Comma 9 2 2 3 2 3" xfId="54233"/>
    <cellStyle name="Comma 9 2 2 3 2 3 2" xfId="54234"/>
    <cellStyle name="Comma 9 2 2 3 2 3 2 2" xfId="54235"/>
    <cellStyle name="Comma 9 2 2 3 2 3 2 3" xfId="54236"/>
    <cellStyle name="Comma 9 2 2 3 2 3 3" xfId="54237"/>
    <cellStyle name="Comma 9 2 2 3 2 3 3 2" xfId="54238"/>
    <cellStyle name="Comma 9 2 2 3 2 3 3 3" xfId="54239"/>
    <cellStyle name="Comma 9 2 2 3 2 3 4" xfId="54240"/>
    <cellStyle name="Comma 9 2 2 3 2 3 4 2" xfId="54241"/>
    <cellStyle name="Comma 9 2 2 3 2 3 5" xfId="54242"/>
    <cellStyle name="Comma 9 2 2 3 2 3 6" xfId="54243"/>
    <cellStyle name="Comma 9 2 2 3 2 4" xfId="54244"/>
    <cellStyle name="Comma 9 2 2 3 2 4 2" xfId="54245"/>
    <cellStyle name="Comma 9 2 2 3 2 4 2 2" xfId="54246"/>
    <cellStyle name="Comma 9 2 2 3 2 4 2 3" xfId="54247"/>
    <cellStyle name="Comma 9 2 2 3 2 4 3" xfId="54248"/>
    <cellStyle name="Comma 9 2 2 3 2 4 3 2" xfId="54249"/>
    <cellStyle name="Comma 9 2 2 3 2 4 4" xfId="54250"/>
    <cellStyle name="Comma 9 2 2 3 2 4 5" xfId="54251"/>
    <cellStyle name="Comma 9 2 2 3 2 5" xfId="54252"/>
    <cellStyle name="Comma 9 2 2 3 2 5 2" xfId="54253"/>
    <cellStyle name="Comma 9 2 2 3 2 5 3" xfId="54254"/>
    <cellStyle name="Comma 9 2 2 3 2 6" xfId="54255"/>
    <cellStyle name="Comma 9 2 2 3 2 6 2" xfId="54256"/>
    <cellStyle name="Comma 9 2 2 3 2 6 3" xfId="54257"/>
    <cellStyle name="Comma 9 2 2 3 2 7" xfId="54258"/>
    <cellStyle name="Comma 9 2 2 3 2 7 2" xfId="54259"/>
    <cellStyle name="Comma 9 2 2 3 2 8" xfId="54260"/>
    <cellStyle name="Comma 9 2 2 3 2 9" xfId="54261"/>
    <cellStyle name="Comma 9 2 2 3 3" xfId="5827"/>
    <cellStyle name="Comma 9 2 2 3 3 2" xfId="54262"/>
    <cellStyle name="Comma 9 2 2 3 3 2 2" xfId="54263"/>
    <cellStyle name="Comma 9 2 2 3 3 2 3" xfId="54264"/>
    <cellStyle name="Comma 9 2 2 3 3 3" xfId="54265"/>
    <cellStyle name="Comma 9 2 2 3 3 3 2" xfId="54266"/>
    <cellStyle name="Comma 9 2 2 3 3 3 3" xfId="54267"/>
    <cellStyle name="Comma 9 2 2 3 3 4" xfId="54268"/>
    <cellStyle name="Comma 9 2 2 3 3 4 2" xfId="54269"/>
    <cellStyle name="Comma 9 2 2 3 3 5" xfId="54270"/>
    <cellStyle name="Comma 9 2 2 3 3 6" xfId="54271"/>
    <cellStyle name="Comma 9 2 2 3 4" xfId="54272"/>
    <cellStyle name="Comma 9 2 2 3 4 2" xfId="54273"/>
    <cellStyle name="Comma 9 2 2 3 4 2 2" xfId="54274"/>
    <cellStyle name="Comma 9 2 2 3 4 2 3" xfId="54275"/>
    <cellStyle name="Comma 9 2 2 3 4 3" xfId="54276"/>
    <cellStyle name="Comma 9 2 2 3 4 3 2" xfId="54277"/>
    <cellStyle name="Comma 9 2 2 3 4 3 3" xfId="54278"/>
    <cellStyle name="Comma 9 2 2 3 4 4" xfId="54279"/>
    <cellStyle name="Comma 9 2 2 3 4 4 2" xfId="54280"/>
    <cellStyle name="Comma 9 2 2 3 4 5" xfId="54281"/>
    <cellStyle name="Comma 9 2 2 3 4 6" xfId="54282"/>
    <cellStyle name="Comma 9 2 2 3 5" xfId="54283"/>
    <cellStyle name="Comma 9 2 2 3 5 2" xfId="54284"/>
    <cellStyle name="Comma 9 2 2 3 5 2 2" xfId="54285"/>
    <cellStyle name="Comma 9 2 2 3 5 2 3" xfId="54286"/>
    <cellStyle name="Comma 9 2 2 3 5 3" xfId="54287"/>
    <cellStyle name="Comma 9 2 2 3 5 3 2" xfId="54288"/>
    <cellStyle name="Comma 9 2 2 3 5 4" xfId="54289"/>
    <cellStyle name="Comma 9 2 2 3 5 5" xfId="54290"/>
    <cellStyle name="Comma 9 2 2 3 6" xfId="54291"/>
    <cellStyle name="Comma 9 2 2 3 6 2" xfId="54292"/>
    <cellStyle name="Comma 9 2 2 3 6 3" xfId="54293"/>
    <cellStyle name="Comma 9 2 2 3 7" xfId="54294"/>
    <cellStyle name="Comma 9 2 2 3 7 2" xfId="54295"/>
    <cellStyle name="Comma 9 2 2 3 7 3" xfId="54296"/>
    <cellStyle name="Comma 9 2 2 3 8" xfId="54297"/>
    <cellStyle name="Comma 9 2 2 3 8 2" xfId="54298"/>
    <cellStyle name="Comma 9 2 2 3 9" xfId="54299"/>
    <cellStyle name="Comma 9 2 2 4" xfId="5828"/>
    <cellStyle name="Comma 9 2 2 4 2" xfId="5829"/>
    <cellStyle name="Comma 9 2 2 4 2 2" xfId="54300"/>
    <cellStyle name="Comma 9 2 2 4 2 2 2" xfId="54301"/>
    <cellStyle name="Comma 9 2 2 4 2 2 3" xfId="54302"/>
    <cellStyle name="Comma 9 2 2 4 2 3" xfId="54303"/>
    <cellStyle name="Comma 9 2 2 4 2 3 2" xfId="54304"/>
    <cellStyle name="Comma 9 2 2 4 2 3 3" xfId="54305"/>
    <cellStyle name="Comma 9 2 2 4 2 4" xfId="54306"/>
    <cellStyle name="Comma 9 2 2 4 2 4 2" xfId="54307"/>
    <cellStyle name="Comma 9 2 2 4 2 5" xfId="54308"/>
    <cellStyle name="Comma 9 2 2 4 2 6" xfId="54309"/>
    <cellStyle name="Comma 9 2 2 4 3" xfId="54310"/>
    <cellStyle name="Comma 9 2 2 4 3 2" xfId="54311"/>
    <cellStyle name="Comma 9 2 2 4 3 2 2" xfId="54312"/>
    <cellStyle name="Comma 9 2 2 4 3 2 3" xfId="54313"/>
    <cellStyle name="Comma 9 2 2 4 3 3" xfId="54314"/>
    <cellStyle name="Comma 9 2 2 4 3 3 2" xfId="54315"/>
    <cellStyle name="Comma 9 2 2 4 3 3 3" xfId="54316"/>
    <cellStyle name="Comma 9 2 2 4 3 4" xfId="54317"/>
    <cellStyle name="Comma 9 2 2 4 3 4 2" xfId="54318"/>
    <cellStyle name="Comma 9 2 2 4 3 5" xfId="54319"/>
    <cellStyle name="Comma 9 2 2 4 3 6" xfId="54320"/>
    <cellStyle name="Comma 9 2 2 4 4" xfId="54321"/>
    <cellStyle name="Comma 9 2 2 4 4 2" xfId="54322"/>
    <cellStyle name="Comma 9 2 2 4 4 2 2" xfId="54323"/>
    <cellStyle name="Comma 9 2 2 4 4 2 3" xfId="54324"/>
    <cellStyle name="Comma 9 2 2 4 4 3" xfId="54325"/>
    <cellStyle name="Comma 9 2 2 4 4 3 2" xfId="54326"/>
    <cellStyle name="Comma 9 2 2 4 4 4" xfId="54327"/>
    <cellStyle name="Comma 9 2 2 4 4 5" xfId="54328"/>
    <cellStyle name="Comma 9 2 2 4 5" xfId="54329"/>
    <cellStyle name="Comma 9 2 2 4 5 2" xfId="54330"/>
    <cellStyle name="Comma 9 2 2 4 5 3" xfId="54331"/>
    <cellStyle name="Comma 9 2 2 4 6" xfId="54332"/>
    <cellStyle name="Comma 9 2 2 4 6 2" xfId="54333"/>
    <cellStyle name="Comma 9 2 2 4 6 3" xfId="54334"/>
    <cellStyle name="Comma 9 2 2 4 7" xfId="54335"/>
    <cellStyle name="Comma 9 2 2 4 7 2" xfId="54336"/>
    <cellStyle name="Comma 9 2 2 4 8" xfId="54337"/>
    <cellStyle name="Comma 9 2 2 4 9" xfId="54338"/>
    <cellStyle name="Comma 9 2 2 5" xfId="5830"/>
    <cellStyle name="Comma 9 2 2 5 2" xfId="54339"/>
    <cellStyle name="Comma 9 2 2 5 2 2" xfId="54340"/>
    <cellStyle name="Comma 9 2 2 5 2 2 2" xfId="54341"/>
    <cellStyle name="Comma 9 2 2 5 2 2 3" xfId="54342"/>
    <cellStyle name="Comma 9 2 2 5 2 3" xfId="54343"/>
    <cellStyle name="Comma 9 2 2 5 2 3 2" xfId="54344"/>
    <cellStyle name="Comma 9 2 2 5 2 3 3" xfId="54345"/>
    <cellStyle name="Comma 9 2 2 5 2 4" xfId="54346"/>
    <cellStyle name="Comma 9 2 2 5 2 4 2" xfId="54347"/>
    <cellStyle name="Comma 9 2 2 5 2 5" xfId="54348"/>
    <cellStyle name="Comma 9 2 2 5 2 6" xfId="54349"/>
    <cellStyle name="Comma 9 2 2 5 3" xfId="54350"/>
    <cellStyle name="Comma 9 2 2 5 3 2" xfId="54351"/>
    <cellStyle name="Comma 9 2 2 5 3 2 2" xfId="54352"/>
    <cellStyle name="Comma 9 2 2 5 3 2 3" xfId="54353"/>
    <cellStyle name="Comma 9 2 2 5 3 3" xfId="54354"/>
    <cellStyle name="Comma 9 2 2 5 3 3 2" xfId="54355"/>
    <cellStyle name="Comma 9 2 2 5 3 3 3" xfId="54356"/>
    <cellStyle name="Comma 9 2 2 5 3 4" xfId="54357"/>
    <cellStyle name="Comma 9 2 2 5 3 4 2" xfId="54358"/>
    <cellStyle name="Comma 9 2 2 5 3 5" xfId="54359"/>
    <cellStyle name="Comma 9 2 2 5 3 6" xfId="54360"/>
    <cellStyle name="Comma 9 2 2 5 4" xfId="54361"/>
    <cellStyle name="Comma 9 2 2 5 4 2" xfId="54362"/>
    <cellStyle name="Comma 9 2 2 5 4 2 2" xfId="54363"/>
    <cellStyle name="Comma 9 2 2 5 4 2 3" xfId="54364"/>
    <cellStyle name="Comma 9 2 2 5 4 3" xfId="54365"/>
    <cellStyle name="Comma 9 2 2 5 4 3 2" xfId="54366"/>
    <cellStyle name="Comma 9 2 2 5 4 4" xfId="54367"/>
    <cellStyle name="Comma 9 2 2 5 4 5" xfId="54368"/>
    <cellStyle name="Comma 9 2 2 5 5" xfId="54369"/>
    <cellStyle name="Comma 9 2 2 5 5 2" xfId="54370"/>
    <cellStyle name="Comma 9 2 2 5 5 3" xfId="54371"/>
    <cellStyle name="Comma 9 2 2 5 6" xfId="54372"/>
    <cellStyle name="Comma 9 2 2 5 6 2" xfId="54373"/>
    <cellStyle name="Comma 9 2 2 5 6 3" xfId="54374"/>
    <cellStyle name="Comma 9 2 2 5 7" xfId="54375"/>
    <cellStyle name="Comma 9 2 2 5 7 2" xfId="54376"/>
    <cellStyle name="Comma 9 2 2 5 8" xfId="54377"/>
    <cellStyle name="Comma 9 2 2 5 9" xfId="54378"/>
    <cellStyle name="Comma 9 2 2 6" xfId="5831"/>
    <cellStyle name="Comma 9 2 2 6 2" xfId="54379"/>
    <cellStyle name="Comma 9 2 2 6 2 2" xfId="54380"/>
    <cellStyle name="Comma 9 2 2 6 2 3" xfId="54381"/>
    <cellStyle name="Comma 9 2 2 6 3" xfId="54382"/>
    <cellStyle name="Comma 9 2 2 6 3 2" xfId="54383"/>
    <cellStyle name="Comma 9 2 2 6 3 3" xfId="54384"/>
    <cellStyle name="Comma 9 2 2 6 4" xfId="54385"/>
    <cellStyle name="Comma 9 2 2 6 4 2" xfId="54386"/>
    <cellStyle name="Comma 9 2 2 6 5" xfId="54387"/>
    <cellStyle name="Comma 9 2 2 6 6" xfId="54388"/>
    <cellStyle name="Comma 9 2 2 7" xfId="54389"/>
    <cellStyle name="Comma 9 2 2 7 2" xfId="54390"/>
    <cellStyle name="Comma 9 2 2 7 2 2" xfId="54391"/>
    <cellStyle name="Comma 9 2 2 7 2 3" xfId="54392"/>
    <cellStyle name="Comma 9 2 2 7 3" xfId="54393"/>
    <cellStyle name="Comma 9 2 2 7 3 2" xfId="54394"/>
    <cellStyle name="Comma 9 2 2 7 3 3" xfId="54395"/>
    <cellStyle name="Comma 9 2 2 7 4" xfId="54396"/>
    <cellStyle name="Comma 9 2 2 7 4 2" xfId="54397"/>
    <cellStyle name="Comma 9 2 2 7 5" xfId="54398"/>
    <cellStyle name="Comma 9 2 2 7 6" xfId="54399"/>
    <cellStyle name="Comma 9 2 2 8" xfId="54400"/>
    <cellStyle name="Comma 9 2 2 8 2" xfId="54401"/>
    <cellStyle name="Comma 9 2 2 8 2 2" xfId="54402"/>
    <cellStyle name="Comma 9 2 2 8 2 3" xfId="54403"/>
    <cellStyle name="Comma 9 2 2 8 3" xfId="54404"/>
    <cellStyle name="Comma 9 2 2 8 3 2" xfId="54405"/>
    <cellStyle name="Comma 9 2 2 8 4" xfId="54406"/>
    <cellStyle name="Comma 9 2 2 8 5" xfId="54407"/>
    <cellStyle name="Comma 9 2 2 9" xfId="54408"/>
    <cellStyle name="Comma 9 2 2 9 2" xfId="54409"/>
    <cellStyle name="Comma 9 2 2 9 3" xfId="54410"/>
    <cellStyle name="Comma 9 2 3" xfId="5832"/>
    <cellStyle name="Comma 9 2 3 10" xfId="54411"/>
    <cellStyle name="Comma 9 2 3 10 2" xfId="54412"/>
    <cellStyle name="Comma 9 2 3 11" xfId="54413"/>
    <cellStyle name="Comma 9 2 3 12" xfId="54414"/>
    <cellStyle name="Comma 9 2 3 2" xfId="5833"/>
    <cellStyle name="Comma 9 2 3 2 10" xfId="54415"/>
    <cellStyle name="Comma 9 2 3 2 2" xfId="5834"/>
    <cellStyle name="Comma 9 2 3 2 2 2" xfId="5835"/>
    <cellStyle name="Comma 9 2 3 2 2 2 2" xfId="54416"/>
    <cellStyle name="Comma 9 2 3 2 2 2 2 2" xfId="54417"/>
    <cellStyle name="Comma 9 2 3 2 2 2 2 3" xfId="54418"/>
    <cellStyle name="Comma 9 2 3 2 2 2 3" xfId="54419"/>
    <cellStyle name="Comma 9 2 3 2 2 2 3 2" xfId="54420"/>
    <cellStyle name="Comma 9 2 3 2 2 2 3 3" xfId="54421"/>
    <cellStyle name="Comma 9 2 3 2 2 2 4" xfId="54422"/>
    <cellStyle name="Comma 9 2 3 2 2 2 4 2" xfId="54423"/>
    <cellStyle name="Comma 9 2 3 2 2 2 5" xfId="54424"/>
    <cellStyle name="Comma 9 2 3 2 2 2 6" xfId="54425"/>
    <cellStyle name="Comma 9 2 3 2 2 3" xfId="54426"/>
    <cellStyle name="Comma 9 2 3 2 2 3 2" xfId="54427"/>
    <cellStyle name="Comma 9 2 3 2 2 3 2 2" xfId="54428"/>
    <cellStyle name="Comma 9 2 3 2 2 3 2 3" xfId="54429"/>
    <cellStyle name="Comma 9 2 3 2 2 3 3" xfId="54430"/>
    <cellStyle name="Comma 9 2 3 2 2 3 3 2" xfId="54431"/>
    <cellStyle name="Comma 9 2 3 2 2 3 3 3" xfId="54432"/>
    <cellStyle name="Comma 9 2 3 2 2 3 4" xfId="54433"/>
    <cellStyle name="Comma 9 2 3 2 2 3 4 2" xfId="54434"/>
    <cellStyle name="Comma 9 2 3 2 2 3 5" xfId="54435"/>
    <cellStyle name="Comma 9 2 3 2 2 3 6" xfId="54436"/>
    <cellStyle name="Comma 9 2 3 2 2 4" xfId="54437"/>
    <cellStyle name="Comma 9 2 3 2 2 4 2" xfId="54438"/>
    <cellStyle name="Comma 9 2 3 2 2 4 2 2" xfId="54439"/>
    <cellStyle name="Comma 9 2 3 2 2 4 2 3" xfId="54440"/>
    <cellStyle name="Comma 9 2 3 2 2 4 3" xfId="54441"/>
    <cellStyle name="Comma 9 2 3 2 2 4 3 2" xfId="54442"/>
    <cellStyle name="Comma 9 2 3 2 2 4 4" xfId="54443"/>
    <cellStyle name="Comma 9 2 3 2 2 4 5" xfId="54444"/>
    <cellStyle name="Comma 9 2 3 2 2 5" xfId="54445"/>
    <cellStyle name="Comma 9 2 3 2 2 5 2" xfId="54446"/>
    <cellStyle name="Comma 9 2 3 2 2 5 3" xfId="54447"/>
    <cellStyle name="Comma 9 2 3 2 2 6" xfId="54448"/>
    <cellStyle name="Comma 9 2 3 2 2 6 2" xfId="54449"/>
    <cellStyle name="Comma 9 2 3 2 2 6 3" xfId="54450"/>
    <cellStyle name="Comma 9 2 3 2 2 7" xfId="54451"/>
    <cellStyle name="Comma 9 2 3 2 2 7 2" xfId="54452"/>
    <cellStyle name="Comma 9 2 3 2 2 8" xfId="54453"/>
    <cellStyle name="Comma 9 2 3 2 2 9" xfId="54454"/>
    <cellStyle name="Comma 9 2 3 2 3" xfId="5836"/>
    <cellStyle name="Comma 9 2 3 2 3 2" xfId="54455"/>
    <cellStyle name="Comma 9 2 3 2 3 2 2" xfId="54456"/>
    <cellStyle name="Comma 9 2 3 2 3 2 3" xfId="54457"/>
    <cellStyle name="Comma 9 2 3 2 3 3" xfId="54458"/>
    <cellStyle name="Comma 9 2 3 2 3 3 2" xfId="54459"/>
    <cellStyle name="Comma 9 2 3 2 3 3 3" xfId="54460"/>
    <cellStyle name="Comma 9 2 3 2 3 4" xfId="54461"/>
    <cellStyle name="Comma 9 2 3 2 3 4 2" xfId="54462"/>
    <cellStyle name="Comma 9 2 3 2 3 5" xfId="54463"/>
    <cellStyle name="Comma 9 2 3 2 3 6" xfId="54464"/>
    <cellStyle name="Comma 9 2 3 2 4" xfId="54465"/>
    <cellStyle name="Comma 9 2 3 2 4 2" xfId="54466"/>
    <cellStyle name="Comma 9 2 3 2 4 2 2" xfId="54467"/>
    <cellStyle name="Comma 9 2 3 2 4 2 3" xfId="54468"/>
    <cellStyle name="Comma 9 2 3 2 4 3" xfId="54469"/>
    <cellStyle name="Comma 9 2 3 2 4 3 2" xfId="54470"/>
    <cellStyle name="Comma 9 2 3 2 4 3 3" xfId="54471"/>
    <cellStyle name="Comma 9 2 3 2 4 4" xfId="54472"/>
    <cellStyle name="Comma 9 2 3 2 4 4 2" xfId="54473"/>
    <cellStyle name="Comma 9 2 3 2 4 5" xfId="54474"/>
    <cellStyle name="Comma 9 2 3 2 4 6" xfId="54475"/>
    <cellStyle name="Comma 9 2 3 2 5" xfId="54476"/>
    <cellStyle name="Comma 9 2 3 2 5 2" xfId="54477"/>
    <cellStyle name="Comma 9 2 3 2 5 2 2" xfId="54478"/>
    <cellStyle name="Comma 9 2 3 2 5 2 3" xfId="54479"/>
    <cellStyle name="Comma 9 2 3 2 5 3" xfId="54480"/>
    <cellStyle name="Comma 9 2 3 2 5 3 2" xfId="54481"/>
    <cellStyle name="Comma 9 2 3 2 5 4" xfId="54482"/>
    <cellStyle name="Comma 9 2 3 2 5 5" xfId="54483"/>
    <cellStyle name="Comma 9 2 3 2 6" xfId="54484"/>
    <cellStyle name="Comma 9 2 3 2 6 2" xfId="54485"/>
    <cellStyle name="Comma 9 2 3 2 6 3" xfId="54486"/>
    <cellStyle name="Comma 9 2 3 2 7" xfId="54487"/>
    <cellStyle name="Comma 9 2 3 2 7 2" xfId="54488"/>
    <cellStyle name="Comma 9 2 3 2 7 3" xfId="54489"/>
    <cellStyle name="Comma 9 2 3 2 8" xfId="54490"/>
    <cellStyle name="Comma 9 2 3 2 8 2" xfId="54491"/>
    <cellStyle name="Comma 9 2 3 2 9" xfId="54492"/>
    <cellStyle name="Comma 9 2 3 3" xfId="5837"/>
    <cellStyle name="Comma 9 2 3 3 2" xfId="5838"/>
    <cellStyle name="Comma 9 2 3 3 2 2" xfId="54493"/>
    <cellStyle name="Comma 9 2 3 3 2 2 2" xfId="54494"/>
    <cellStyle name="Comma 9 2 3 3 2 2 3" xfId="54495"/>
    <cellStyle name="Comma 9 2 3 3 2 3" xfId="54496"/>
    <cellStyle name="Comma 9 2 3 3 2 3 2" xfId="54497"/>
    <cellStyle name="Comma 9 2 3 3 2 3 3" xfId="54498"/>
    <cellStyle name="Comma 9 2 3 3 2 4" xfId="54499"/>
    <cellStyle name="Comma 9 2 3 3 2 4 2" xfId="54500"/>
    <cellStyle name="Comma 9 2 3 3 2 5" xfId="54501"/>
    <cellStyle name="Comma 9 2 3 3 2 6" xfId="54502"/>
    <cellStyle name="Comma 9 2 3 3 3" xfId="54503"/>
    <cellStyle name="Comma 9 2 3 3 3 2" xfId="54504"/>
    <cellStyle name="Comma 9 2 3 3 3 2 2" xfId="54505"/>
    <cellStyle name="Comma 9 2 3 3 3 2 3" xfId="54506"/>
    <cellStyle name="Comma 9 2 3 3 3 3" xfId="54507"/>
    <cellStyle name="Comma 9 2 3 3 3 3 2" xfId="54508"/>
    <cellStyle name="Comma 9 2 3 3 3 3 3" xfId="54509"/>
    <cellStyle name="Comma 9 2 3 3 3 4" xfId="54510"/>
    <cellStyle name="Comma 9 2 3 3 3 4 2" xfId="54511"/>
    <cellStyle name="Comma 9 2 3 3 3 5" xfId="54512"/>
    <cellStyle name="Comma 9 2 3 3 3 6" xfId="54513"/>
    <cellStyle name="Comma 9 2 3 3 4" xfId="54514"/>
    <cellStyle name="Comma 9 2 3 3 4 2" xfId="54515"/>
    <cellStyle name="Comma 9 2 3 3 4 2 2" xfId="54516"/>
    <cellStyle name="Comma 9 2 3 3 4 2 3" xfId="54517"/>
    <cellStyle name="Comma 9 2 3 3 4 3" xfId="54518"/>
    <cellStyle name="Comma 9 2 3 3 4 3 2" xfId="54519"/>
    <cellStyle name="Comma 9 2 3 3 4 4" xfId="54520"/>
    <cellStyle name="Comma 9 2 3 3 4 5" xfId="54521"/>
    <cellStyle name="Comma 9 2 3 3 5" xfId="54522"/>
    <cellStyle name="Comma 9 2 3 3 5 2" xfId="54523"/>
    <cellStyle name="Comma 9 2 3 3 5 3" xfId="54524"/>
    <cellStyle name="Comma 9 2 3 3 6" xfId="54525"/>
    <cellStyle name="Comma 9 2 3 3 6 2" xfId="54526"/>
    <cellStyle name="Comma 9 2 3 3 6 3" xfId="54527"/>
    <cellStyle name="Comma 9 2 3 3 7" xfId="54528"/>
    <cellStyle name="Comma 9 2 3 3 7 2" xfId="54529"/>
    <cellStyle name="Comma 9 2 3 3 8" xfId="54530"/>
    <cellStyle name="Comma 9 2 3 3 9" xfId="54531"/>
    <cellStyle name="Comma 9 2 3 4" xfId="5839"/>
    <cellStyle name="Comma 9 2 3 4 2" xfId="54532"/>
    <cellStyle name="Comma 9 2 3 4 2 2" xfId="54533"/>
    <cellStyle name="Comma 9 2 3 4 2 2 2" xfId="54534"/>
    <cellStyle name="Comma 9 2 3 4 2 2 3" xfId="54535"/>
    <cellStyle name="Comma 9 2 3 4 2 3" xfId="54536"/>
    <cellStyle name="Comma 9 2 3 4 2 3 2" xfId="54537"/>
    <cellStyle name="Comma 9 2 3 4 2 3 3" xfId="54538"/>
    <cellStyle name="Comma 9 2 3 4 2 4" xfId="54539"/>
    <cellStyle name="Comma 9 2 3 4 2 4 2" xfId="54540"/>
    <cellStyle name="Comma 9 2 3 4 2 5" xfId="54541"/>
    <cellStyle name="Comma 9 2 3 4 2 6" xfId="54542"/>
    <cellStyle name="Comma 9 2 3 4 3" xfId="54543"/>
    <cellStyle name="Comma 9 2 3 4 3 2" xfId="54544"/>
    <cellStyle name="Comma 9 2 3 4 3 2 2" xfId="54545"/>
    <cellStyle name="Comma 9 2 3 4 3 2 3" xfId="54546"/>
    <cellStyle name="Comma 9 2 3 4 3 3" xfId="54547"/>
    <cellStyle name="Comma 9 2 3 4 3 3 2" xfId="54548"/>
    <cellStyle name="Comma 9 2 3 4 3 3 3" xfId="54549"/>
    <cellStyle name="Comma 9 2 3 4 3 4" xfId="54550"/>
    <cellStyle name="Comma 9 2 3 4 3 4 2" xfId="54551"/>
    <cellStyle name="Comma 9 2 3 4 3 5" xfId="54552"/>
    <cellStyle name="Comma 9 2 3 4 3 6" xfId="54553"/>
    <cellStyle name="Comma 9 2 3 4 4" xfId="54554"/>
    <cellStyle name="Comma 9 2 3 4 4 2" xfId="54555"/>
    <cellStyle name="Comma 9 2 3 4 4 2 2" xfId="54556"/>
    <cellStyle name="Comma 9 2 3 4 4 2 3" xfId="54557"/>
    <cellStyle name="Comma 9 2 3 4 4 3" xfId="54558"/>
    <cellStyle name="Comma 9 2 3 4 4 3 2" xfId="54559"/>
    <cellStyle name="Comma 9 2 3 4 4 4" xfId="54560"/>
    <cellStyle name="Comma 9 2 3 4 4 5" xfId="54561"/>
    <cellStyle name="Comma 9 2 3 4 5" xfId="54562"/>
    <cellStyle name="Comma 9 2 3 4 5 2" xfId="54563"/>
    <cellStyle name="Comma 9 2 3 4 5 3" xfId="54564"/>
    <cellStyle name="Comma 9 2 3 4 6" xfId="54565"/>
    <cellStyle name="Comma 9 2 3 4 6 2" xfId="54566"/>
    <cellStyle name="Comma 9 2 3 4 6 3" xfId="54567"/>
    <cellStyle name="Comma 9 2 3 4 7" xfId="54568"/>
    <cellStyle name="Comma 9 2 3 4 7 2" xfId="54569"/>
    <cellStyle name="Comma 9 2 3 4 8" xfId="54570"/>
    <cellStyle name="Comma 9 2 3 4 9" xfId="54571"/>
    <cellStyle name="Comma 9 2 3 5" xfId="54572"/>
    <cellStyle name="Comma 9 2 3 5 2" xfId="54573"/>
    <cellStyle name="Comma 9 2 3 5 2 2" xfId="54574"/>
    <cellStyle name="Comma 9 2 3 5 2 3" xfId="54575"/>
    <cellStyle name="Comma 9 2 3 5 3" xfId="54576"/>
    <cellStyle name="Comma 9 2 3 5 3 2" xfId="54577"/>
    <cellStyle name="Comma 9 2 3 5 3 3" xfId="54578"/>
    <cellStyle name="Comma 9 2 3 5 4" xfId="54579"/>
    <cellStyle name="Comma 9 2 3 5 4 2" xfId="54580"/>
    <cellStyle name="Comma 9 2 3 5 5" xfId="54581"/>
    <cellStyle name="Comma 9 2 3 5 6" xfId="54582"/>
    <cellStyle name="Comma 9 2 3 6" xfId="54583"/>
    <cellStyle name="Comma 9 2 3 6 2" xfId="54584"/>
    <cellStyle name="Comma 9 2 3 6 2 2" xfId="54585"/>
    <cellStyle name="Comma 9 2 3 6 2 3" xfId="54586"/>
    <cellStyle name="Comma 9 2 3 6 3" xfId="54587"/>
    <cellStyle name="Comma 9 2 3 6 3 2" xfId="54588"/>
    <cellStyle name="Comma 9 2 3 6 3 3" xfId="54589"/>
    <cellStyle name="Comma 9 2 3 6 4" xfId="54590"/>
    <cellStyle name="Comma 9 2 3 6 4 2" xfId="54591"/>
    <cellStyle name="Comma 9 2 3 6 5" xfId="54592"/>
    <cellStyle name="Comma 9 2 3 6 6" xfId="54593"/>
    <cellStyle name="Comma 9 2 3 7" xfId="54594"/>
    <cellStyle name="Comma 9 2 3 7 2" xfId="54595"/>
    <cellStyle name="Comma 9 2 3 7 2 2" xfId="54596"/>
    <cellStyle name="Comma 9 2 3 7 2 3" xfId="54597"/>
    <cellStyle name="Comma 9 2 3 7 3" xfId="54598"/>
    <cellStyle name="Comma 9 2 3 7 3 2" xfId="54599"/>
    <cellStyle name="Comma 9 2 3 7 4" xfId="54600"/>
    <cellStyle name="Comma 9 2 3 7 5" xfId="54601"/>
    <cellStyle name="Comma 9 2 3 8" xfId="54602"/>
    <cellStyle name="Comma 9 2 3 8 2" xfId="54603"/>
    <cellStyle name="Comma 9 2 3 8 3" xfId="54604"/>
    <cellStyle name="Comma 9 2 3 9" xfId="54605"/>
    <cellStyle name="Comma 9 2 3 9 2" xfId="54606"/>
    <cellStyle name="Comma 9 2 3 9 3" xfId="54607"/>
    <cellStyle name="Comma 9 2 4" xfId="5840"/>
    <cellStyle name="Comma 9 2 4 10" xfId="54608"/>
    <cellStyle name="Comma 9 2 4 2" xfId="5841"/>
    <cellStyle name="Comma 9 2 4 2 2" xfId="5842"/>
    <cellStyle name="Comma 9 2 4 2 2 2" xfId="54609"/>
    <cellStyle name="Comma 9 2 4 2 2 2 2" xfId="54610"/>
    <cellStyle name="Comma 9 2 4 2 2 2 3" xfId="54611"/>
    <cellStyle name="Comma 9 2 4 2 2 3" xfId="54612"/>
    <cellStyle name="Comma 9 2 4 2 2 3 2" xfId="54613"/>
    <cellStyle name="Comma 9 2 4 2 2 3 3" xfId="54614"/>
    <cellStyle name="Comma 9 2 4 2 2 4" xfId="54615"/>
    <cellStyle name="Comma 9 2 4 2 2 4 2" xfId="54616"/>
    <cellStyle name="Comma 9 2 4 2 2 5" xfId="54617"/>
    <cellStyle name="Comma 9 2 4 2 2 6" xfId="54618"/>
    <cellStyle name="Comma 9 2 4 2 3" xfId="54619"/>
    <cellStyle name="Comma 9 2 4 2 3 2" xfId="54620"/>
    <cellStyle name="Comma 9 2 4 2 3 2 2" xfId="54621"/>
    <cellStyle name="Comma 9 2 4 2 3 2 3" xfId="54622"/>
    <cellStyle name="Comma 9 2 4 2 3 3" xfId="54623"/>
    <cellStyle name="Comma 9 2 4 2 3 3 2" xfId="54624"/>
    <cellStyle name="Comma 9 2 4 2 3 3 3" xfId="54625"/>
    <cellStyle name="Comma 9 2 4 2 3 4" xfId="54626"/>
    <cellStyle name="Comma 9 2 4 2 3 4 2" xfId="54627"/>
    <cellStyle name="Comma 9 2 4 2 3 5" xfId="54628"/>
    <cellStyle name="Comma 9 2 4 2 3 6" xfId="54629"/>
    <cellStyle name="Comma 9 2 4 2 4" xfId="54630"/>
    <cellStyle name="Comma 9 2 4 2 4 2" xfId="54631"/>
    <cellStyle name="Comma 9 2 4 2 4 2 2" xfId="54632"/>
    <cellStyle name="Comma 9 2 4 2 4 2 3" xfId="54633"/>
    <cellStyle name="Comma 9 2 4 2 4 3" xfId="54634"/>
    <cellStyle name="Comma 9 2 4 2 4 3 2" xfId="54635"/>
    <cellStyle name="Comma 9 2 4 2 4 4" xfId="54636"/>
    <cellStyle name="Comma 9 2 4 2 4 5" xfId="54637"/>
    <cellStyle name="Comma 9 2 4 2 5" xfId="54638"/>
    <cellStyle name="Comma 9 2 4 2 5 2" xfId="54639"/>
    <cellStyle name="Comma 9 2 4 2 5 3" xfId="54640"/>
    <cellStyle name="Comma 9 2 4 2 6" xfId="54641"/>
    <cellStyle name="Comma 9 2 4 2 6 2" xfId="54642"/>
    <cellStyle name="Comma 9 2 4 2 6 3" xfId="54643"/>
    <cellStyle name="Comma 9 2 4 2 7" xfId="54644"/>
    <cellStyle name="Comma 9 2 4 2 7 2" xfId="54645"/>
    <cellStyle name="Comma 9 2 4 2 8" xfId="54646"/>
    <cellStyle name="Comma 9 2 4 2 9" xfId="54647"/>
    <cellStyle name="Comma 9 2 4 3" xfId="5843"/>
    <cellStyle name="Comma 9 2 4 3 2" xfId="54648"/>
    <cellStyle name="Comma 9 2 4 3 2 2" xfId="54649"/>
    <cellStyle name="Comma 9 2 4 3 2 3" xfId="54650"/>
    <cellStyle name="Comma 9 2 4 3 3" xfId="54651"/>
    <cellStyle name="Comma 9 2 4 3 3 2" xfId="54652"/>
    <cellStyle name="Comma 9 2 4 3 3 3" xfId="54653"/>
    <cellStyle name="Comma 9 2 4 3 4" xfId="54654"/>
    <cellStyle name="Comma 9 2 4 3 4 2" xfId="54655"/>
    <cellStyle name="Comma 9 2 4 3 5" xfId="54656"/>
    <cellStyle name="Comma 9 2 4 3 6" xfId="54657"/>
    <cellStyle name="Comma 9 2 4 4" xfId="54658"/>
    <cellStyle name="Comma 9 2 4 4 2" xfId="54659"/>
    <cellStyle name="Comma 9 2 4 4 2 2" xfId="54660"/>
    <cellStyle name="Comma 9 2 4 4 2 3" xfId="54661"/>
    <cellStyle name="Comma 9 2 4 4 3" xfId="54662"/>
    <cellStyle name="Comma 9 2 4 4 3 2" xfId="54663"/>
    <cellStyle name="Comma 9 2 4 4 3 3" xfId="54664"/>
    <cellStyle name="Comma 9 2 4 4 4" xfId="54665"/>
    <cellStyle name="Comma 9 2 4 4 4 2" xfId="54666"/>
    <cellStyle name="Comma 9 2 4 4 5" xfId="54667"/>
    <cellStyle name="Comma 9 2 4 4 6" xfId="54668"/>
    <cellStyle name="Comma 9 2 4 5" xfId="54669"/>
    <cellStyle name="Comma 9 2 4 5 2" xfId="54670"/>
    <cellStyle name="Comma 9 2 4 5 2 2" xfId="54671"/>
    <cellStyle name="Comma 9 2 4 5 2 3" xfId="54672"/>
    <cellStyle name="Comma 9 2 4 5 3" xfId="54673"/>
    <cellStyle name="Comma 9 2 4 5 3 2" xfId="54674"/>
    <cellStyle name="Comma 9 2 4 5 4" xfId="54675"/>
    <cellStyle name="Comma 9 2 4 5 5" xfId="54676"/>
    <cellStyle name="Comma 9 2 4 6" xfId="54677"/>
    <cellStyle name="Comma 9 2 4 6 2" xfId="54678"/>
    <cellStyle name="Comma 9 2 4 6 3" xfId="54679"/>
    <cellStyle name="Comma 9 2 4 7" xfId="54680"/>
    <cellStyle name="Comma 9 2 4 7 2" xfId="54681"/>
    <cellStyle name="Comma 9 2 4 7 3" xfId="54682"/>
    <cellStyle name="Comma 9 2 4 8" xfId="54683"/>
    <cellStyle name="Comma 9 2 4 8 2" xfId="54684"/>
    <cellStyle name="Comma 9 2 4 9" xfId="54685"/>
    <cellStyle name="Comma 9 2 5" xfId="5844"/>
    <cellStyle name="Comma 9 2 5 2" xfId="5845"/>
    <cellStyle name="Comma 9 2 5 2 2" xfId="54686"/>
    <cellStyle name="Comma 9 2 5 2 2 2" xfId="54687"/>
    <cellStyle name="Comma 9 2 5 2 2 3" xfId="54688"/>
    <cellStyle name="Comma 9 2 5 2 3" xfId="54689"/>
    <cellStyle name="Comma 9 2 5 2 3 2" xfId="54690"/>
    <cellStyle name="Comma 9 2 5 2 3 3" xfId="54691"/>
    <cellStyle name="Comma 9 2 5 2 4" xfId="54692"/>
    <cellStyle name="Comma 9 2 5 2 4 2" xfId="54693"/>
    <cellStyle name="Comma 9 2 5 2 5" xfId="54694"/>
    <cellStyle name="Comma 9 2 5 2 6" xfId="54695"/>
    <cellStyle name="Comma 9 2 5 3" xfId="54696"/>
    <cellStyle name="Comma 9 2 5 3 2" xfId="54697"/>
    <cellStyle name="Comma 9 2 5 3 2 2" xfId="54698"/>
    <cellStyle name="Comma 9 2 5 3 2 3" xfId="54699"/>
    <cellStyle name="Comma 9 2 5 3 3" xfId="54700"/>
    <cellStyle name="Comma 9 2 5 3 3 2" xfId="54701"/>
    <cellStyle name="Comma 9 2 5 3 3 3" xfId="54702"/>
    <cellStyle name="Comma 9 2 5 3 4" xfId="54703"/>
    <cellStyle name="Comma 9 2 5 3 4 2" xfId="54704"/>
    <cellStyle name="Comma 9 2 5 3 5" xfId="54705"/>
    <cellStyle name="Comma 9 2 5 3 6" xfId="54706"/>
    <cellStyle name="Comma 9 2 5 4" xfId="54707"/>
    <cellStyle name="Comma 9 2 5 4 2" xfId="54708"/>
    <cellStyle name="Comma 9 2 5 4 2 2" xfId="54709"/>
    <cellStyle name="Comma 9 2 5 4 2 3" xfId="54710"/>
    <cellStyle name="Comma 9 2 5 4 3" xfId="54711"/>
    <cellStyle name="Comma 9 2 5 4 3 2" xfId="54712"/>
    <cellStyle name="Comma 9 2 5 4 4" xfId="54713"/>
    <cellStyle name="Comma 9 2 5 4 5" xfId="54714"/>
    <cellStyle name="Comma 9 2 5 5" xfId="54715"/>
    <cellStyle name="Comma 9 2 5 5 2" xfId="54716"/>
    <cellStyle name="Comma 9 2 5 5 3" xfId="54717"/>
    <cellStyle name="Comma 9 2 5 6" xfId="54718"/>
    <cellStyle name="Comma 9 2 5 6 2" xfId="54719"/>
    <cellStyle name="Comma 9 2 5 6 3" xfId="54720"/>
    <cellStyle name="Comma 9 2 5 7" xfId="54721"/>
    <cellStyle name="Comma 9 2 5 7 2" xfId="54722"/>
    <cellStyle name="Comma 9 2 5 8" xfId="54723"/>
    <cellStyle name="Comma 9 2 5 9" xfId="54724"/>
    <cellStyle name="Comma 9 2 6" xfId="5846"/>
    <cellStyle name="Comma 9 2 6 2" xfId="54725"/>
    <cellStyle name="Comma 9 2 6 2 2" xfId="54726"/>
    <cellStyle name="Comma 9 2 6 2 2 2" xfId="54727"/>
    <cellStyle name="Comma 9 2 6 2 2 3" xfId="54728"/>
    <cellStyle name="Comma 9 2 6 2 3" xfId="54729"/>
    <cellStyle name="Comma 9 2 6 2 3 2" xfId="54730"/>
    <cellStyle name="Comma 9 2 6 2 3 3" xfId="54731"/>
    <cellStyle name="Comma 9 2 6 2 4" xfId="54732"/>
    <cellStyle name="Comma 9 2 6 2 4 2" xfId="54733"/>
    <cellStyle name="Comma 9 2 6 2 5" xfId="54734"/>
    <cellStyle name="Comma 9 2 6 2 6" xfId="54735"/>
    <cellStyle name="Comma 9 2 6 3" xfId="54736"/>
    <cellStyle name="Comma 9 2 6 3 2" xfId="54737"/>
    <cellStyle name="Comma 9 2 6 3 2 2" xfId="54738"/>
    <cellStyle name="Comma 9 2 6 3 2 3" xfId="54739"/>
    <cellStyle name="Comma 9 2 6 3 3" xfId="54740"/>
    <cellStyle name="Comma 9 2 6 3 3 2" xfId="54741"/>
    <cellStyle name="Comma 9 2 6 3 3 3" xfId="54742"/>
    <cellStyle name="Comma 9 2 6 3 4" xfId="54743"/>
    <cellStyle name="Comma 9 2 6 3 4 2" xfId="54744"/>
    <cellStyle name="Comma 9 2 6 3 5" xfId="54745"/>
    <cellStyle name="Comma 9 2 6 3 6" xfId="54746"/>
    <cellStyle name="Comma 9 2 6 4" xfId="54747"/>
    <cellStyle name="Comma 9 2 6 4 2" xfId="54748"/>
    <cellStyle name="Comma 9 2 6 4 2 2" xfId="54749"/>
    <cellStyle name="Comma 9 2 6 4 2 3" xfId="54750"/>
    <cellStyle name="Comma 9 2 6 4 3" xfId="54751"/>
    <cellStyle name="Comma 9 2 6 4 3 2" xfId="54752"/>
    <cellStyle name="Comma 9 2 6 4 4" xfId="54753"/>
    <cellStyle name="Comma 9 2 6 4 5" xfId="54754"/>
    <cellStyle name="Comma 9 2 6 5" xfId="54755"/>
    <cellStyle name="Comma 9 2 6 5 2" xfId="54756"/>
    <cellStyle name="Comma 9 2 6 5 3" xfId="54757"/>
    <cellStyle name="Comma 9 2 6 6" xfId="54758"/>
    <cellStyle name="Comma 9 2 6 6 2" xfId="54759"/>
    <cellStyle name="Comma 9 2 6 6 3" xfId="54760"/>
    <cellStyle name="Comma 9 2 6 7" xfId="54761"/>
    <cellStyle name="Comma 9 2 6 7 2" xfId="54762"/>
    <cellStyle name="Comma 9 2 6 8" xfId="54763"/>
    <cellStyle name="Comma 9 2 6 9" xfId="54764"/>
    <cellStyle name="Comma 9 2 7" xfId="5847"/>
    <cellStyle name="Comma 9 2 7 2" xfId="54765"/>
    <cellStyle name="Comma 9 2 7 2 2" xfId="54766"/>
    <cellStyle name="Comma 9 2 7 2 3" xfId="54767"/>
    <cellStyle name="Comma 9 2 7 3" xfId="54768"/>
    <cellStyle name="Comma 9 2 7 3 2" xfId="54769"/>
    <cellStyle name="Comma 9 2 7 3 3" xfId="54770"/>
    <cellStyle name="Comma 9 2 7 4" xfId="54771"/>
    <cellStyle name="Comma 9 2 7 4 2" xfId="54772"/>
    <cellStyle name="Comma 9 2 7 5" xfId="54773"/>
    <cellStyle name="Comma 9 2 7 6" xfId="54774"/>
    <cellStyle name="Comma 9 2 8" xfId="54775"/>
    <cellStyle name="Comma 9 2 8 2" xfId="54776"/>
    <cellStyle name="Comma 9 2 8 2 2" xfId="54777"/>
    <cellStyle name="Comma 9 2 8 2 3" xfId="54778"/>
    <cellStyle name="Comma 9 2 8 3" xfId="54779"/>
    <cellStyle name="Comma 9 2 8 3 2" xfId="54780"/>
    <cellStyle name="Comma 9 2 8 3 3" xfId="54781"/>
    <cellStyle name="Comma 9 2 8 4" xfId="54782"/>
    <cellStyle name="Comma 9 2 8 4 2" xfId="54783"/>
    <cellStyle name="Comma 9 2 8 5" xfId="54784"/>
    <cellStyle name="Comma 9 2 8 6" xfId="54785"/>
    <cellStyle name="Comma 9 2 9" xfId="54786"/>
    <cellStyle name="Comma 9 2 9 2" xfId="54787"/>
    <cellStyle name="Comma 9 2 9 2 2" xfId="54788"/>
    <cellStyle name="Comma 9 2 9 2 3" xfId="54789"/>
    <cellStyle name="Comma 9 2 9 3" xfId="54790"/>
    <cellStyle name="Comma 9 2 9 3 2" xfId="54791"/>
    <cellStyle name="Comma 9 2 9 4" xfId="54792"/>
    <cellStyle name="Comma 9 2 9 5" xfId="54793"/>
    <cellStyle name="Comma 9 3" xfId="5848"/>
    <cellStyle name="Comma 9 3 10" xfId="54794"/>
    <cellStyle name="Comma 9 3 10 2" xfId="54795"/>
    <cellStyle name="Comma 9 3 10 3" xfId="54796"/>
    <cellStyle name="Comma 9 3 11" xfId="54797"/>
    <cellStyle name="Comma 9 3 11 2" xfId="54798"/>
    <cellStyle name="Comma 9 3 12" xfId="54799"/>
    <cellStyle name="Comma 9 3 13" xfId="54800"/>
    <cellStyle name="Comma 9 3 14" xfId="54801"/>
    <cellStyle name="Comma 9 3 2" xfId="5849"/>
    <cellStyle name="Comma 9 3 2 10" xfId="54802"/>
    <cellStyle name="Comma 9 3 2 10 2" xfId="54803"/>
    <cellStyle name="Comma 9 3 2 11" xfId="54804"/>
    <cellStyle name="Comma 9 3 2 12" xfId="54805"/>
    <cellStyle name="Comma 9 3 2 2" xfId="5850"/>
    <cellStyle name="Comma 9 3 2 2 10" xfId="54806"/>
    <cellStyle name="Comma 9 3 2 2 2" xfId="5851"/>
    <cellStyle name="Comma 9 3 2 2 2 2" xfId="5852"/>
    <cellStyle name="Comma 9 3 2 2 2 2 2" xfId="54807"/>
    <cellStyle name="Comma 9 3 2 2 2 2 2 2" xfId="54808"/>
    <cellStyle name="Comma 9 3 2 2 2 2 2 3" xfId="54809"/>
    <cellStyle name="Comma 9 3 2 2 2 2 3" xfId="54810"/>
    <cellStyle name="Comma 9 3 2 2 2 2 3 2" xfId="54811"/>
    <cellStyle name="Comma 9 3 2 2 2 2 3 3" xfId="54812"/>
    <cellStyle name="Comma 9 3 2 2 2 2 4" xfId="54813"/>
    <cellStyle name="Comma 9 3 2 2 2 2 4 2" xfId="54814"/>
    <cellStyle name="Comma 9 3 2 2 2 2 5" xfId="54815"/>
    <cellStyle name="Comma 9 3 2 2 2 2 6" xfId="54816"/>
    <cellStyle name="Comma 9 3 2 2 2 3" xfId="54817"/>
    <cellStyle name="Comma 9 3 2 2 2 3 2" xfId="54818"/>
    <cellStyle name="Comma 9 3 2 2 2 3 2 2" xfId="54819"/>
    <cellStyle name="Comma 9 3 2 2 2 3 2 3" xfId="54820"/>
    <cellStyle name="Comma 9 3 2 2 2 3 3" xfId="54821"/>
    <cellStyle name="Comma 9 3 2 2 2 3 3 2" xfId="54822"/>
    <cellStyle name="Comma 9 3 2 2 2 3 3 3" xfId="54823"/>
    <cellStyle name="Comma 9 3 2 2 2 3 4" xfId="54824"/>
    <cellStyle name="Comma 9 3 2 2 2 3 4 2" xfId="54825"/>
    <cellStyle name="Comma 9 3 2 2 2 3 5" xfId="54826"/>
    <cellStyle name="Comma 9 3 2 2 2 3 6" xfId="54827"/>
    <cellStyle name="Comma 9 3 2 2 2 4" xfId="54828"/>
    <cellStyle name="Comma 9 3 2 2 2 4 2" xfId="54829"/>
    <cellStyle name="Comma 9 3 2 2 2 4 2 2" xfId="54830"/>
    <cellStyle name="Comma 9 3 2 2 2 4 2 3" xfId="54831"/>
    <cellStyle name="Comma 9 3 2 2 2 4 3" xfId="54832"/>
    <cellStyle name="Comma 9 3 2 2 2 4 3 2" xfId="54833"/>
    <cellStyle name="Comma 9 3 2 2 2 4 4" xfId="54834"/>
    <cellStyle name="Comma 9 3 2 2 2 4 5" xfId="54835"/>
    <cellStyle name="Comma 9 3 2 2 2 5" xfId="54836"/>
    <cellStyle name="Comma 9 3 2 2 2 5 2" xfId="54837"/>
    <cellStyle name="Comma 9 3 2 2 2 5 3" xfId="54838"/>
    <cellStyle name="Comma 9 3 2 2 2 6" xfId="54839"/>
    <cellStyle name="Comma 9 3 2 2 2 6 2" xfId="54840"/>
    <cellStyle name="Comma 9 3 2 2 2 6 3" xfId="54841"/>
    <cellStyle name="Comma 9 3 2 2 2 7" xfId="54842"/>
    <cellStyle name="Comma 9 3 2 2 2 7 2" xfId="54843"/>
    <cellStyle name="Comma 9 3 2 2 2 8" xfId="54844"/>
    <cellStyle name="Comma 9 3 2 2 2 9" xfId="54845"/>
    <cellStyle name="Comma 9 3 2 2 3" xfId="5853"/>
    <cellStyle name="Comma 9 3 2 2 3 2" xfId="54846"/>
    <cellStyle name="Comma 9 3 2 2 3 2 2" xfId="54847"/>
    <cellStyle name="Comma 9 3 2 2 3 2 3" xfId="54848"/>
    <cellStyle name="Comma 9 3 2 2 3 3" xfId="54849"/>
    <cellStyle name="Comma 9 3 2 2 3 3 2" xfId="54850"/>
    <cellStyle name="Comma 9 3 2 2 3 3 3" xfId="54851"/>
    <cellStyle name="Comma 9 3 2 2 3 4" xfId="54852"/>
    <cellStyle name="Comma 9 3 2 2 3 4 2" xfId="54853"/>
    <cellStyle name="Comma 9 3 2 2 3 5" xfId="54854"/>
    <cellStyle name="Comma 9 3 2 2 3 6" xfId="54855"/>
    <cellStyle name="Comma 9 3 2 2 4" xfId="54856"/>
    <cellStyle name="Comma 9 3 2 2 4 2" xfId="54857"/>
    <cellStyle name="Comma 9 3 2 2 4 2 2" xfId="54858"/>
    <cellStyle name="Comma 9 3 2 2 4 2 3" xfId="54859"/>
    <cellStyle name="Comma 9 3 2 2 4 3" xfId="54860"/>
    <cellStyle name="Comma 9 3 2 2 4 3 2" xfId="54861"/>
    <cellStyle name="Comma 9 3 2 2 4 3 3" xfId="54862"/>
    <cellStyle name="Comma 9 3 2 2 4 4" xfId="54863"/>
    <cellStyle name="Comma 9 3 2 2 4 4 2" xfId="54864"/>
    <cellStyle name="Comma 9 3 2 2 4 5" xfId="54865"/>
    <cellStyle name="Comma 9 3 2 2 4 6" xfId="54866"/>
    <cellStyle name="Comma 9 3 2 2 5" xfId="54867"/>
    <cellStyle name="Comma 9 3 2 2 5 2" xfId="54868"/>
    <cellStyle name="Comma 9 3 2 2 5 2 2" xfId="54869"/>
    <cellStyle name="Comma 9 3 2 2 5 2 3" xfId="54870"/>
    <cellStyle name="Comma 9 3 2 2 5 3" xfId="54871"/>
    <cellStyle name="Comma 9 3 2 2 5 3 2" xfId="54872"/>
    <cellStyle name="Comma 9 3 2 2 5 4" xfId="54873"/>
    <cellStyle name="Comma 9 3 2 2 5 5" xfId="54874"/>
    <cellStyle name="Comma 9 3 2 2 6" xfId="54875"/>
    <cellStyle name="Comma 9 3 2 2 6 2" xfId="54876"/>
    <cellStyle name="Comma 9 3 2 2 6 3" xfId="54877"/>
    <cellStyle name="Comma 9 3 2 2 7" xfId="54878"/>
    <cellStyle name="Comma 9 3 2 2 7 2" xfId="54879"/>
    <cellStyle name="Comma 9 3 2 2 7 3" xfId="54880"/>
    <cellStyle name="Comma 9 3 2 2 8" xfId="54881"/>
    <cellStyle name="Comma 9 3 2 2 8 2" xfId="54882"/>
    <cellStyle name="Comma 9 3 2 2 9" xfId="54883"/>
    <cellStyle name="Comma 9 3 2 3" xfId="5854"/>
    <cellStyle name="Comma 9 3 2 3 2" xfId="5855"/>
    <cellStyle name="Comma 9 3 2 3 2 2" xfId="54884"/>
    <cellStyle name="Comma 9 3 2 3 2 2 2" xfId="54885"/>
    <cellStyle name="Comma 9 3 2 3 2 2 3" xfId="54886"/>
    <cellStyle name="Comma 9 3 2 3 2 3" xfId="54887"/>
    <cellStyle name="Comma 9 3 2 3 2 3 2" xfId="54888"/>
    <cellStyle name="Comma 9 3 2 3 2 3 3" xfId="54889"/>
    <cellStyle name="Comma 9 3 2 3 2 4" xfId="54890"/>
    <cellStyle name="Comma 9 3 2 3 2 4 2" xfId="54891"/>
    <cellStyle name="Comma 9 3 2 3 2 5" xfId="54892"/>
    <cellStyle name="Comma 9 3 2 3 2 6" xfId="54893"/>
    <cellStyle name="Comma 9 3 2 3 3" xfId="54894"/>
    <cellStyle name="Comma 9 3 2 3 3 2" xfId="54895"/>
    <cellStyle name="Comma 9 3 2 3 3 2 2" xfId="54896"/>
    <cellStyle name="Comma 9 3 2 3 3 2 3" xfId="54897"/>
    <cellStyle name="Comma 9 3 2 3 3 3" xfId="54898"/>
    <cellStyle name="Comma 9 3 2 3 3 3 2" xfId="54899"/>
    <cellStyle name="Comma 9 3 2 3 3 3 3" xfId="54900"/>
    <cellStyle name="Comma 9 3 2 3 3 4" xfId="54901"/>
    <cellStyle name="Comma 9 3 2 3 3 4 2" xfId="54902"/>
    <cellStyle name="Comma 9 3 2 3 3 5" xfId="54903"/>
    <cellStyle name="Comma 9 3 2 3 3 6" xfId="54904"/>
    <cellStyle name="Comma 9 3 2 3 4" xfId="54905"/>
    <cellStyle name="Comma 9 3 2 3 4 2" xfId="54906"/>
    <cellStyle name="Comma 9 3 2 3 4 2 2" xfId="54907"/>
    <cellStyle name="Comma 9 3 2 3 4 2 3" xfId="54908"/>
    <cellStyle name="Comma 9 3 2 3 4 3" xfId="54909"/>
    <cellStyle name="Comma 9 3 2 3 4 3 2" xfId="54910"/>
    <cellStyle name="Comma 9 3 2 3 4 4" xfId="54911"/>
    <cellStyle name="Comma 9 3 2 3 4 5" xfId="54912"/>
    <cellStyle name="Comma 9 3 2 3 5" xfId="54913"/>
    <cellStyle name="Comma 9 3 2 3 5 2" xfId="54914"/>
    <cellStyle name="Comma 9 3 2 3 5 3" xfId="54915"/>
    <cellStyle name="Comma 9 3 2 3 6" xfId="54916"/>
    <cellStyle name="Comma 9 3 2 3 6 2" xfId="54917"/>
    <cellStyle name="Comma 9 3 2 3 6 3" xfId="54918"/>
    <cellStyle name="Comma 9 3 2 3 7" xfId="54919"/>
    <cellStyle name="Comma 9 3 2 3 7 2" xfId="54920"/>
    <cellStyle name="Comma 9 3 2 3 8" xfId="54921"/>
    <cellStyle name="Comma 9 3 2 3 9" xfId="54922"/>
    <cellStyle name="Comma 9 3 2 4" xfId="5856"/>
    <cellStyle name="Comma 9 3 2 4 2" xfId="54923"/>
    <cellStyle name="Comma 9 3 2 4 2 2" xfId="54924"/>
    <cellStyle name="Comma 9 3 2 4 2 2 2" xfId="54925"/>
    <cellStyle name="Comma 9 3 2 4 2 2 3" xfId="54926"/>
    <cellStyle name="Comma 9 3 2 4 2 3" xfId="54927"/>
    <cellStyle name="Comma 9 3 2 4 2 3 2" xfId="54928"/>
    <cellStyle name="Comma 9 3 2 4 2 3 3" xfId="54929"/>
    <cellStyle name="Comma 9 3 2 4 2 4" xfId="54930"/>
    <cellStyle name="Comma 9 3 2 4 2 4 2" xfId="54931"/>
    <cellStyle name="Comma 9 3 2 4 2 5" xfId="54932"/>
    <cellStyle name="Comma 9 3 2 4 2 6" xfId="54933"/>
    <cellStyle name="Comma 9 3 2 4 3" xfId="54934"/>
    <cellStyle name="Comma 9 3 2 4 3 2" xfId="54935"/>
    <cellStyle name="Comma 9 3 2 4 3 2 2" xfId="54936"/>
    <cellStyle name="Comma 9 3 2 4 3 2 3" xfId="54937"/>
    <cellStyle name="Comma 9 3 2 4 3 3" xfId="54938"/>
    <cellStyle name="Comma 9 3 2 4 3 3 2" xfId="54939"/>
    <cellStyle name="Comma 9 3 2 4 3 3 3" xfId="54940"/>
    <cellStyle name="Comma 9 3 2 4 3 4" xfId="54941"/>
    <cellStyle name="Comma 9 3 2 4 3 4 2" xfId="54942"/>
    <cellStyle name="Comma 9 3 2 4 3 5" xfId="54943"/>
    <cellStyle name="Comma 9 3 2 4 3 6" xfId="54944"/>
    <cellStyle name="Comma 9 3 2 4 4" xfId="54945"/>
    <cellStyle name="Comma 9 3 2 4 4 2" xfId="54946"/>
    <cellStyle name="Comma 9 3 2 4 4 2 2" xfId="54947"/>
    <cellStyle name="Comma 9 3 2 4 4 2 3" xfId="54948"/>
    <cellStyle name="Comma 9 3 2 4 4 3" xfId="54949"/>
    <cellStyle name="Comma 9 3 2 4 4 3 2" xfId="54950"/>
    <cellStyle name="Comma 9 3 2 4 4 4" xfId="54951"/>
    <cellStyle name="Comma 9 3 2 4 4 5" xfId="54952"/>
    <cellStyle name="Comma 9 3 2 4 5" xfId="54953"/>
    <cellStyle name="Comma 9 3 2 4 5 2" xfId="54954"/>
    <cellStyle name="Comma 9 3 2 4 5 3" xfId="54955"/>
    <cellStyle name="Comma 9 3 2 4 6" xfId="54956"/>
    <cellStyle name="Comma 9 3 2 4 6 2" xfId="54957"/>
    <cellStyle name="Comma 9 3 2 4 6 3" xfId="54958"/>
    <cellStyle name="Comma 9 3 2 4 7" xfId="54959"/>
    <cellStyle name="Comma 9 3 2 4 7 2" xfId="54960"/>
    <cellStyle name="Comma 9 3 2 4 8" xfId="54961"/>
    <cellStyle name="Comma 9 3 2 4 9" xfId="54962"/>
    <cellStyle name="Comma 9 3 2 5" xfId="54963"/>
    <cellStyle name="Comma 9 3 2 5 2" xfId="54964"/>
    <cellStyle name="Comma 9 3 2 5 2 2" xfId="54965"/>
    <cellStyle name="Comma 9 3 2 5 2 3" xfId="54966"/>
    <cellStyle name="Comma 9 3 2 5 3" xfId="54967"/>
    <cellStyle name="Comma 9 3 2 5 3 2" xfId="54968"/>
    <cellStyle name="Comma 9 3 2 5 3 3" xfId="54969"/>
    <cellStyle name="Comma 9 3 2 5 4" xfId="54970"/>
    <cellStyle name="Comma 9 3 2 5 4 2" xfId="54971"/>
    <cellStyle name="Comma 9 3 2 5 5" xfId="54972"/>
    <cellStyle name="Comma 9 3 2 5 6" xfId="54973"/>
    <cellStyle name="Comma 9 3 2 6" xfId="54974"/>
    <cellStyle name="Comma 9 3 2 6 2" xfId="54975"/>
    <cellStyle name="Comma 9 3 2 6 2 2" xfId="54976"/>
    <cellStyle name="Comma 9 3 2 6 2 3" xfId="54977"/>
    <cellStyle name="Comma 9 3 2 6 3" xfId="54978"/>
    <cellStyle name="Comma 9 3 2 6 3 2" xfId="54979"/>
    <cellStyle name="Comma 9 3 2 6 3 3" xfId="54980"/>
    <cellStyle name="Comma 9 3 2 6 4" xfId="54981"/>
    <cellStyle name="Comma 9 3 2 6 4 2" xfId="54982"/>
    <cellStyle name="Comma 9 3 2 6 5" xfId="54983"/>
    <cellStyle name="Comma 9 3 2 6 6" xfId="54984"/>
    <cellStyle name="Comma 9 3 2 7" xfId="54985"/>
    <cellStyle name="Comma 9 3 2 7 2" xfId="54986"/>
    <cellStyle name="Comma 9 3 2 7 2 2" xfId="54987"/>
    <cellStyle name="Comma 9 3 2 7 2 3" xfId="54988"/>
    <cellStyle name="Comma 9 3 2 7 3" xfId="54989"/>
    <cellStyle name="Comma 9 3 2 7 3 2" xfId="54990"/>
    <cellStyle name="Comma 9 3 2 7 4" xfId="54991"/>
    <cellStyle name="Comma 9 3 2 7 5" xfId="54992"/>
    <cellStyle name="Comma 9 3 2 8" xfId="54993"/>
    <cellStyle name="Comma 9 3 2 8 2" xfId="54994"/>
    <cellStyle name="Comma 9 3 2 8 3" xfId="54995"/>
    <cellStyle name="Comma 9 3 2 9" xfId="54996"/>
    <cellStyle name="Comma 9 3 2 9 2" xfId="54997"/>
    <cellStyle name="Comma 9 3 2 9 3" xfId="54998"/>
    <cellStyle name="Comma 9 3 3" xfId="5857"/>
    <cellStyle name="Comma 9 3 3 10" xfId="54999"/>
    <cellStyle name="Comma 9 3 3 2" xfId="5858"/>
    <cellStyle name="Comma 9 3 3 2 2" xfId="5859"/>
    <cellStyle name="Comma 9 3 3 2 2 2" xfId="55000"/>
    <cellStyle name="Comma 9 3 3 2 2 2 2" xfId="55001"/>
    <cellStyle name="Comma 9 3 3 2 2 2 3" xfId="55002"/>
    <cellStyle name="Comma 9 3 3 2 2 3" xfId="55003"/>
    <cellStyle name="Comma 9 3 3 2 2 3 2" xfId="55004"/>
    <cellStyle name="Comma 9 3 3 2 2 3 3" xfId="55005"/>
    <cellStyle name="Comma 9 3 3 2 2 4" xfId="55006"/>
    <cellStyle name="Comma 9 3 3 2 2 4 2" xfId="55007"/>
    <cellStyle name="Comma 9 3 3 2 2 5" xfId="55008"/>
    <cellStyle name="Comma 9 3 3 2 2 6" xfId="55009"/>
    <cellStyle name="Comma 9 3 3 2 3" xfId="55010"/>
    <cellStyle name="Comma 9 3 3 2 3 2" xfId="55011"/>
    <cellStyle name="Comma 9 3 3 2 3 2 2" xfId="55012"/>
    <cellStyle name="Comma 9 3 3 2 3 2 3" xfId="55013"/>
    <cellStyle name="Comma 9 3 3 2 3 3" xfId="55014"/>
    <cellStyle name="Comma 9 3 3 2 3 3 2" xfId="55015"/>
    <cellStyle name="Comma 9 3 3 2 3 3 3" xfId="55016"/>
    <cellStyle name="Comma 9 3 3 2 3 4" xfId="55017"/>
    <cellStyle name="Comma 9 3 3 2 3 4 2" xfId="55018"/>
    <cellStyle name="Comma 9 3 3 2 3 5" xfId="55019"/>
    <cellStyle name="Comma 9 3 3 2 3 6" xfId="55020"/>
    <cellStyle name="Comma 9 3 3 2 4" xfId="55021"/>
    <cellStyle name="Comma 9 3 3 2 4 2" xfId="55022"/>
    <cellStyle name="Comma 9 3 3 2 4 2 2" xfId="55023"/>
    <cellStyle name="Comma 9 3 3 2 4 2 3" xfId="55024"/>
    <cellStyle name="Comma 9 3 3 2 4 3" xfId="55025"/>
    <cellStyle name="Comma 9 3 3 2 4 3 2" xfId="55026"/>
    <cellStyle name="Comma 9 3 3 2 4 4" xfId="55027"/>
    <cellStyle name="Comma 9 3 3 2 4 5" xfId="55028"/>
    <cellStyle name="Comma 9 3 3 2 5" xfId="55029"/>
    <cellStyle name="Comma 9 3 3 2 5 2" xfId="55030"/>
    <cellStyle name="Comma 9 3 3 2 5 3" xfId="55031"/>
    <cellStyle name="Comma 9 3 3 2 6" xfId="55032"/>
    <cellStyle name="Comma 9 3 3 2 6 2" xfId="55033"/>
    <cellStyle name="Comma 9 3 3 2 6 3" xfId="55034"/>
    <cellStyle name="Comma 9 3 3 2 7" xfId="55035"/>
    <cellStyle name="Comma 9 3 3 2 7 2" xfId="55036"/>
    <cellStyle name="Comma 9 3 3 2 8" xfId="55037"/>
    <cellStyle name="Comma 9 3 3 2 9" xfId="55038"/>
    <cellStyle name="Comma 9 3 3 3" xfId="5860"/>
    <cellStyle name="Comma 9 3 3 3 2" xfId="55039"/>
    <cellStyle name="Comma 9 3 3 3 2 2" xfId="55040"/>
    <cellStyle name="Comma 9 3 3 3 2 3" xfId="55041"/>
    <cellStyle name="Comma 9 3 3 3 3" xfId="55042"/>
    <cellStyle name="Comma 9 3 3 3 3 2" xfId="55043"/>
    <cellStyle name="Comma 9 3 3 3 3 3" xfId="55044"/>
    <cellStyle name="Comma 9 3 3 3 4" xfId="55045"/>
    <cellStyle name="Comma 9 3 3 3 4 2" xfId="55046"/>
    <cellStyle name="Comma 9 3 3 3 5" xfId="55047"/>
    <cellStyle name="Comma 9 3 3 3 6" xfId="55048"/>
    <cellStyle name="Comma 9 3 3 4" xfId="55049"/>
    <cellStyle name="Comma 9 3 3 4 2" xfId="55050"/>
    <cellStyle name="Comma 9 3 3 4 2 2" xfId="55051"/>
    <cellStyle name="Comma 9 3 3 4 2 3" xfId="55052"/>
    <cellStyle name="Comma 9 3 3 4 3" xfId="55053"/>
    <cellStyle name="Comma 9 3 3 4 3 2" xfId="55054"/>
    <cellStyle name="Comma 9 3 3 4 3 3" xfId="55055"/>
    <cellStyle name="Comma 9 3 3 4 4" xfId="55056"/>
    <cellStyle name="Comma 9 3 3 4 4 2" xfId="55057"/>
    <cellStyle name="Comma 9 3 3 4 5" xfId="55058"/>
    <cellStyle name="Comma 9 3 3 4 6" xfId="55059"/>
    <cellStyle name="Comma 9 3 3 5" xfId="55060"/>
    <cellStyle name="Comma 9 3 3 5 2" xfId="55061"/>
    <cellStyle name="Comma 9 3 3 5 2 2" xfId="55062"/>
    <cellStyle name="Comma 9 3 3 5 2 3" xfId="55063"/>
    <cellStyle name="Comma 9 3 3 5 3" xfId="55064"/>
    <cellStyle name="Comma 9 3 3 5 3 2" xfId="55065"/>
    <cellStyle name="Comma 9 3 3 5 4" xfId="55066"/>
    <cellStyle name="Comma 9 3 3 5 5" xfId="55067"/>
    <cellStyle name="Comma 9 3 3 6" xfId="55068"/>
    <cellStyle name="Comma 9 3 3 6 2" xfId="55069"/>
    <cellStyle name="Comma 9 3 3 6 3" xfId="55070"/>
    <cellStyle name="Comma 9 3 3 7" xfId="55071"/>
    <cellStyle name="Comma 9 3 3 7 2" xfId="55072"/>
    <cellStyle name="Comma 9 3 3 7 3" xfId="55073"/>
    <cellStyle name="Comma 9 3 3 8" xfId="55074"/>
    <cellStyle name="Comma 9 3 3 8 2" xfId="55075"/>
    <cellStyle name="Comma 9 3 3 9" xfId="55076"/>
    <cellStyle name="Comma 9 3 4" xfId="5861"/>
    <cellStyle name="Comma 9 3 4 2" xfId="5862"/>
    <cellStyle name="Comma 9 3 4 2 2" xfId="55077"/>
    <cellStyle name="Comma 9 3 4 2 2 2" xfId="55078"/>
    <cellStyle name="Comma 9 3 4 2 2 3" xfId="55079"/>
    <cellStyle name="Comma 9 3 4 2 3" xfId="55080"/>
    <cellStyle name="Comma 9 3 4 2 3 2" xfId="55081"/>
    <cellStyle name="Comma 9 3 4 2 3 3" xfId="55082"/>
    <cellStyle name="Comma 9 3 4 2 4" xfId="55083"/>
    <cellStyle name="Comma 9 3 4 2 4 2" xfId="55084"/>
    <cellStyle name="Comma 9 3 4 2 5" xfId="55085"/>
    <cellStyle name="Comma 9 3 4 2 6" xfId="55086"/>
    <cellStyle name="Comma 9 3 4 3" xfId="55087"/>
    <cellStyle name="Comma 9 3 4 3 2" xfId="55088"/>
    <cellStyle name="Comma 9 3 4 3 2 2" xfId="55089"/>
    <cellStyle name="Comma 9 3 4 3 2 3" xfId="55090"/>
    <cellStyle name="Comma 9 3 4 3 3" xfId="55091"/>
    <cellStyle name="Comma 9 3 4 3 3 2" xfId="55092"/>
    <cellStyle name="Comma 9 3 4 3 3 3" xfId="55093"/>
    <cellStyle name="Comma 9 3 4 3 4" xfId="55094"/>
    <cellStyle name="Comma 9 3 4 3 4 2" xfId="55095"/>
    <cellStyle name="Comma 9 3 4 3 5" xfId="55096"/>
    <cellStyle name="Comma 9 3 4 3 6" xfId="55097"/>
    <cellStyle name="Comma 9 3 4 4" xfId="55098"/>
    <cellStyle name="Comma 9 3 4 4 2" xfId="55099"/>
    <cellStyle name="Comma 9 3 4 4 2 2" xfId="55100"/>
    <cellStyle name="Comma 9 3 4 4 2 3" xfId="55101"/>
    <cellStyle name="Comma 9 3 4 4 3" xfId="55102"/>
    <cellStyle name="Comma 9 3 4 4 3 2" xfId="55103"/>
    <cellStyle name="Comma 9 3 4 4 4" xfId="55104"/>
    <cellStyle name="Comma 9 3 4 4 5" xfId="55105"/>
    <cellStyle name="Comma 9 3 4 5" xfId="55106"/>
    <cellStyle name="Comma 9 3 4 5 2" xfId="55107"/>
    <cellStyle name="Comma 9 3 4 5 3" xfId="55108"/>
    <cellStyle name="Comma 9 3 4 6" xfId="55109"/>
    <cellStyle name="Comma 9 3 4 6 2" xfId="55110"/>
    <cellStyle name="Comma 9 3 4 6 3" xfId="55111"/>
    <cellStyle name="Comma 9 3 4 7" xfId="55112"/>
    <cellStyle name="Comma 9 3 4 7 2" xfId="55113"/>
    <cellStyle name="Comma 9 3 4 8" xfId="55114"/>
    <cellStyle name="Comma 9 3 4 9" xfId="55115"/>
    <cellStyle name="Comma 9 3 5" xfId="5863"/>
    <cellStyle name="Comma 9 3 5 2" xfId="55116"/>
    <cellStyle name="Comma 9 3 5 2 2" xfId="55117"/>
    <cellStyle name="Comma 9 3 5 2 2 2" xfId="55118"/>
    <cellStyle name="Comma 9 3 5 2 2 3" xfId="55119"/>
    <cellStyle name="Comma 9 3 5 2 3" xfId="55120"/>
    <cellStyle name="Comma 9 3 5 2 3 2" xfId="55121"/>
    <cellStyle name="Comma 9 3 5 2 3 3" xfId="55122"/>
    <cellStyle name="Comma 9 3 5 2 4" xfId="55123"/>
    <cellStyle name="Comma 9 3 5 2 4 2" xfId="55124"/>
    <cellStyle name="Comma 9 3 5 2 5" xfId="55125"/>
    <cellStyle name="Comma 9 3 5 2 6" xfId="55126"/>
    <cellStyle name="Comma 9 3 5 3" xfId="55127"/>
    <cellStyle name="Comma 9 3 5 3 2" xfId="55128"/>
    <cellStyle name="Comma 9 3 5 3 2 2" xfId="55129"/>
    <cellStyle name="Comma 9 3 5 3 2 3" xfId="55130"/>
    <cellStyle name="Comma 9 3 5 3 3" xfId="55131"/>
    <cellStyle name="Comma 9 3 5 3 3 2" xfId="55132"/>
    <cellStyle name="Comma 9 3 5 3 3 3" xfId="55133"/>
    <cellStyle name="Comma 9 3 5 3 4" xfId="55134"/>
    <cellStyle name="Comma 9 3 5 3 4 2" xfId="55135"/>
    <cellStyle name="Comma 9 3 5 3 5" xfId="55136"/>
    <cellStyle name="Comma 9 3 5 3 6" xfId="55137"/>
    <cellStyle name="Comma 9 3 5 4" xfId="55138"/>
    <cellStyle name="Comma 9 3 5 4 2" xfId="55139"/>
    <cellStyle name="Comma 9 3 5 4 2 2" xfId="55140"/>
    <cellStyle name="Comma 9 3 5 4 2 3" xfId="55141"/>
    <cellStyle name="Comma 9 3 5 4 3" xfId="55142"/>
    <cellStyle name="Comma 9 3 5 4 3 2" xfId="55143"/>
    <cellStyle name="Comma 9 3 5 4 4" xfId="55144"/>
    <cellStyle name="Comma 9 3 5 4 5" xfId="55145"/>
    <cellStyle name="Comma 9 3 5 5" xfId="55146"/>
    <cellStyle name="Comma 9 3 5 5 2" xfId="55147"/>
    <cellStyle name="Comma 9 3 5 5 3" xfId="55148"/>
    <cellStyle name="Comma 9 3 5 6" xfId="55149"/>
    <cellStyle name="Comma 9 3 5 6 2" xfId="55150"/>
    <cellStyle name="Comma 9 3 5 6 3" xfId="55151"/>
    <cellStyle name="Comma 9 3 5 7" xfId="55152"/>
    <cellStyle name="Comma 9 3 5 7 2" xfId="55153"/>
    <cellStyle name="Comma 9 3 5 8" xfId="55154"/>
    <cellStyle name="Comma 9 3 5 9" xfId="55155"/>
    <cellStyle name="Comma 9 3 6" xfId="5864"/>
    <cellStyle name="Comma 9 3 6 2" xfId="55156"/>
    <cellStyle name="Comma 9 3 6 2 2" xfId="55157"/>
    <cellStyle name="Comma 9 3 6 2 3" xfId="55158"/>
    <cellStyle name="Comma 9 3 6 3" xfId="55159"/>
    <cellStyle name="Comma 9 3 6 3 2" xfId="55160"/>
    <cellStyle name="Comma 9 3 6 3 3" xfId="55161"/>
    <cellStyle name="Comma 9 3 6 4" xfId="55162"/>
    <cellStyle name="Comma 9 3 6 4 2" xfId="55163"/>
    <cellStyle name="Comma 9 3 6 5" xfId="55164"/>
    <cellStyle name="Comma 9 3 6 6" xfId="55165"/>
    <cellStyle name="Comma 9 3 7" xfId="55166"/>
    <cellStyle name="Comma 9 3 7 2" xfId="55167"/>
    <cellStyle name="Comma 9 3 7 2 2" xfId="55168"/>
    <cellStyle name="Comma 9 3 7 2 3" xfId="55169"/>
    <cellStyle name="Comma 9 3 7 3" xfId="55170"/>
    <cellStyle name="Comma 9 3 7 3 2" xfId="55171"/>
    <cellStyle name="Comma 9 3 7 3 3" xfId="55172"/>
    <cellStyle name="Comma 9 3 7 4" xfId="55173"/>
    <cellStyle name="Comma 9 3 7 4 2" xfId="55174"/>
    <cellStyle name="Comma 9 3 7 5" xfId="55175"/>
    <cellStyle name="Comma 9 3 7 6" xfId="55176"/>
    <cellStyle name="Comma 9 3 8" xfId="55177"/>
    <cellStyle name="Comma 9 3 8 2" xfId="55178"/>
    <cellStyle name="Comma 9 3 8 2 2" xfId="55179"/>
    <cellStyle name="Comma 9 3 8 2 3" xfId="55180"/>
    <cellStyle name="Comma 9 3 8 3" xfId="55181"/>
    <cellStyle name="Comma 9 3 8 3 2" xfId="55182"/>
    <cellStyle name="Comma 9 3 8 4" xfId="55183"/>
    <cellStyle name="Comma 9 3 8 5" xfId="55184"/>
    <cellStyle name="Comma 9 3 9" xfId="55185"/>
    <cellStyle name="Comma 9 3 9 2" xfId="55186"/>
    <cellStyle name="Comma 9 3 9 3" xfId="55187"/>
    <cellStyle name="Comma 9 4" xfId="5865"/>
    <cellStyle name="Comma 9 4 10" xfId="55188"/>
    <cellStyle name="Comma 9 4 10 2" xfId="55189"/>
    <cellStyle name="Comma 9 4 11" xfId="55190"/>
    <cellStyle name="Comma 9 4 12" xfId="55191"/>
    <cellStyle name="Comma 9 4 2" xfId="5866"/>
    <cellStyle name="Comma 9 4 2 10" xfId="55192"/>
    <cellStyle name="Comma 9 4 2 2" xfId="5867"/>
    <cellStyle name="Comma 9 4 2 2 2" xfId="5868"/>
    <cellStyle name="Comma 9 4 2 2 2 2" xfId="55193"/>
    <cellStyle name="Comma 9 4 2 2 2 2 2" xfId="55194"/>
    <cellStyle name="Comma 9 4 2 2 2 2 3" xfId="55195"/>
    <cellStyle name="Comma 9 4 2 2 2 3" xfId="55196"/>
    <cellStyle name="Comma 9 4 2 2 2 3 2" xfId="55197"/>
    <cellStyle name="Comma 9 4 2 2 2 3 3" xfId="55198"/>
    <cellStyle name="Comma 9 4 2 2 2 4" xfId="55199"/>
    <cellStyle name="Comma 9 4 2 2 2 4 2" xfId="55200"/>
    <cellStyle name="Comma 9 4 2 2 2 5" xfId="55201"/>
    <cellStyle name="Comma 9 4 2 2 2 6" xfId="55202"/>
    <cellStyle name="Comma 9 4 2 2 3" xfId="55203"/>
    <cellStyle name="Comma 9 4 2 2 3 2" xfId="55204"/>
    <cellStyle name="Comma 9 4 2 2 3 2 2" xfId="55205"/>
    <cellStyle name="Comma 9 4 2 2 3 2 3" xfId="55206"/>
    <cellStyle name="Comma 9 4 2 2 3 3" xfId="55207"/>
    <cellStyle name="Comma 9 4 2 2 3 3 2" xfId="55208"/>
    <cellStyle name="Comma 9 4 2 2 3 3 3" xfId="55209"/>
    <cellStyle name="Comma 9 4 2 2 3 4" xfId="55210"/>
    <cellStyle name="Comma 9 4 2 2 3 4 2" xfId="55211"/>
    <cellStyle name="Comma 9 4 2 2 3 5" xfId="55212"/>
    <cellStyle name="Comma 9 4 2 2 3 6" xfId="55213"/>
    <cellStyle name="Comma 9 4 2 2 4" xfId="55214"/>
    <cellStyle name="Comma 9 4 2 2 4 2" xfId="55215"/>
    <cellStyle name="Comma 9 4 2 2 4 2 2" xfId="55216"/>
    <cellStyle name="Comma 9 4 2 2 4 2 3" xfId="55217"/>
    <cellStyle name="Comma 9 4 2 2 4 3" xfId="55218"/>
    <cellStyle name="Comma 9 4 2 2 4 3 2" xfId="55219"/>
    <cellStyle name="Comma 9 4 2 2 4 4" xfId="55220"/>
    <cellStyle name="Comma 9 4 2 2 4 5" xfId="55221"/>
    <cellStyle name="Comma 9 4 2 2 5" xfId="55222"/>
    <cellStyle name="Comma 9 4 2 2 5 2" xfId="55223"/>
    <cellStyle name="Comma 9 4 2 2 5 3" xfId="55224"/>
    <cellStyle name="Comma 9 4 2 2 6" xfId="55225"/>
    <cellStyle name="Comma 9 4 2 2 6 2" xfId="55226"/>
    <cellStyle name="Comma 9 4 2 2 6 3" xfId="55227"/>
    <cellStyle name="Comma 9 4 2 2 7" xfId="55228"/>
    <cellStyle name="Comma 9 4 2 2 7 2" xfId="55229"/>
    <cellStyle name="Comma 9 4 2 2 8" xfId="55230"/>
    <cellStyle name="Comma 9 4 2 2 9" xfId="55231"/>
    <cellStyle name="Comma 9 4 2 3" xfId="5869"/>
    <cellStyle name="Comma 9 4 2 3 2" xfId="55232"/>
    <cellStyle name="Comma 9 4 2 3 2 2" xfId="55233"/>
    <cellStyle name="Comma 9 4 2 3 2 3" xfId="55234"/>
    <cellStyle name="Comma 9 4 2 3 3" xfId="55235"/>
    <cellStyle name="Comma 9 4 2 3 3 2" xfId="55236"/>
    <cellStyle name="Comma 9 4 2 3 3 3" xfId="55237"/>
    <cellStyle name="Comma 9 4 2 3 4" xfId="55238"/>
    <cellStyle name="Comma 9 4 2 3 4 2" xfId="55239"/>
    <cellStyle name="Comma 9 4 2 3 5" xfId="55240"/>
    <cellStyle name="Comma 9 4 2 3 6" xfId="55241"/>
    <cellStyle name="Comma 9 4 2 4" xfId="55242"/>
    <cellStyle name="Comma 9 4 2 4 2" xfId="55243"/>
    <cellStyle name="Comma 9 4 2 4 2 2" xfId="55244"/>
    <cellStyle name="Comma 9 4 2 4 2 3" xfId="55245"/>
    <cellStyle name="Comma 9 4 2 4 3" xfId="55246"/>
    <cellStyle name="Comma 9 4 2 4 3 2" xfId="55247"/>
    <cellStyle name="Comma 9 4 2 4 3 3" xfId="55248"/>
    <cellStyle name="Comma 9 4 2 4 4" xfId="55249"/>
    <cellStyle name="Comma 9 4 2 4 4 2" xfId="55250"/>
    <cellStyle name="Comma 9 4 2 4 5" xfId="55251"/>
    <cellStyle name="Comma 9 4 2 4 6" xfId="55252"/>
    <cellStyle name="Comma 9 4 2 5" xfId="55253"/>
    <cellStyle name="Comma 9 4 2 5 2" xfId="55254"/>
    <cellStyle name="Comma 9 4 2 5 2 2" xfId="55255"/>
    <cellStyle name="Comma 9 4 2 5 2 3" xfId="55256"/>
    <cellStyle name="Comma 9 4 2 5 3" xfId="55257"/>
    <cellStyle name="Comma 9 4 2 5 3 2" xfId="55258"/>
    <cellStyle name="Comma 9 4 2 5 4" xfId="55259"/>
    <cellStyle name="Comma 9 4 2 5 5" xfId="55260"/>
    <cellStyle name="Comma 9 4 2 6" xfId="55261"/>
    <cellStyle name="Comma 9 4 2 6 2" xfId="55262"/>
    <cellStyle name="Comma 9 4 2 6 3" xfId="55263"/>
    <cellStyle name="Comma 9 4 2 7" xfId="55264"/>
    <cellStyle name="Comma 9 4 2 7 2" xfId="55265"/>
    <cellStyle name="Comma 9 4 2 7 3" xfId="55266"/>
    <cellStyle name="Comma 9 4 2 8" xfId="55267"/>
    <cellStyle name="Comma 9 4 2 8 2" xfId="55268"/>
    <cellStyle name="Comma 9 4 2 9" xfId="55269"/>
    <cellStyle name="Comma 9 4 3" xfId="5870"/>
    <cellStyle name="Comma 9 4 3 2" xfId="5871"/>
    <cellStyle name="Comma 9 4 3 2 2" xfId="55270"/>
    <cellStyle name="Comma 9 4 3 2 2 2" xfId="55271"/>
    <cellStyle name="Comma 9 4 3 2 2 3" xfId="55272"/>
    <cellStyle name="Comma 9 4 3 2 3" xfId="55273"/>
    <cellStyle name="Comma 9 4 3 2 3 2" xfId="55274"/>
    <cellStyle name="Comma 9 4 3 2 3 3" xfId="55275"/>
    <cellStyle name="Comma 9 4 3 2 4" xfId="55276"/>
    <cellStyle name="Comma 9 4 3 2 4 2" xfId="55277"/>
    <cellStyle name="Comma 9 4 3 2 5" xfId="55278"/>
    <cellStyle name="Comma 9 4 3 2 6" xfId="55279"/>
    <cellStyle name="Comma 9 4 3 3" xfId="55280"/>
    <cellStyle name="Comma 9 4 3 3 2" xfId="55281"/>
    <cellStyle name="Comma 9 4 3 3 2 2" xfId="55282"/>
    <cellStyle name="Comma 9 4 3 3 2 3" xfId="55283"/>
    <cellStyle name="Comma 9 4 3 3 3" xfId="55284"/>
    <cellStyle name="Comma 9 4 3 3 3 2" xfId="55285"/>
    <cellStyle name="Comma 9 4 3 3 3 3" xfId="55286"/>
    <cellStyle name="Comma 9 4 3 3 4" xfId="55287"/>
    <cellStyle name="Comma 9 4 3 3 4 2" xfId="55288"/>
    <cellStyle name="Comma 9 4 3 3 5" xfId="55289"/>
    <cellStyle name="Comma 9 4 3 3 6" xfId="55290"/>
    <cellStyle name="Comma 9 4 3 4" xfId="55291"/>
    <cellStyle name="Comma 9 4 3 4 2" xfId="55292"/>
    <cellStyle name="Comma 9 4 3 4 2 2" xfId="55293"/>
    <cellStyle name="Comma 9 4 3 4 2 3" xfId="55294"/>
    <cellStyle name="Comma 9 4 3 4 3" xfId="55295"/>
    <cellStyle name="Comma 9 4 3 4 3 2" xfId="55296"/>
    <cellStyle name="Comma 9 4 3 4 4" xfId="55297"/>
    <cellStyle name="Comma 9 4 3 4 5" xfId="55298"/>
    <cellStyle name="Comma 9 4 3 5" xfId="55299"/>
    <cellStyle name="Comma 9 4 3 5 2" xfId="55300"/>
    <cellStyle name="Comma 9 4 3 5 3" xfId="55301"/>
    <cellStyle name="Comma 9 4 3 6" xfId="55302"/>
    <cellStyle name="Comma 9 4 3 6 2" xfId="55303"/>
    <cellStyle name="Comma 9 4 3 6 3" xfId="55304"/>
    <cellStyle name="Comma 9 4 3 7" xfId="55305"/>
    <cellStyle name="Comma 9 4 3 7 2" xfId="55306"/>
    <cellStyle name="Comma 9 4 3 8" xfId="55307"/>
    <cellStyle name="Comma 9 4 3 9" xfId="55308"/>
    <cellStyle name="Comma 9 4 4" xfId="5872"/>
    <cellStyle name="Comma 9 4 4 2" xfId="55309"/>
    <cellStyle name="Comma 9 4 4 2 2" xfId="55310"/>
    <cellStyle name="Comma 9 4 4 2 2 2" xfId="55311"/>
    <cellStyle name="Comma 9 4 4 2 2 3" xfId="55312"/>
    <cellStyle name="Comma 9 4 4 2 3" xfId="55313"/>
    <cellStyle name="Comma 9 4 4 2 3 2" xfId="55314"/>
    <cellStyle name="Comma 9 4 4 2 3 3" xfId="55315"/>
    <cellStyle name="Comma 9 4 4 2 4" xfId="55316"/>
    <cellStyle name="Comma 9 4 4 2 4 2" xfId="55317"/>
    <cellStyle name="Comma 9 4 4 2 5" xfId="55318"/>
    <cellStyle name="Comma 9 4 4 2 6" xfId="55319"/>
    <cellStyle name="Comma 9 4 4 3" xfId="55320"/>
    <cellStyle name="Comma 9 4 4 3 2" xfId="55321"/>
    <cellStyle name="Comma 9 4 4 3 2 2" xfId="55322"/>
    <cellStyle name="Comma 9 4 4 3 2 3" xfId="55323"/>
    <cellStyle name="Comma 9 4 4 3 3" xfId="55324"/>
    <cellStyle name="Comma 9 4 4 3 3 2" xfId="55325"/>
    <cellStyle name="Comma 9 4 4 3 3 3" xfId="55326"/>
    <cellStyle name="Comma 9 4 4 3 4" xfId="55327"/>
    <cellStyle name="Comma 9 4 4 3 4 2" xfId="55328"/>
    <cellStyle name="Comma 9 4 4 3 5" xfId="55329"/>
    <cellStyle name="Comma 9 4 4 3 6" xfId="55330"/>
    <cellStyle name="Comma 9 4 4 4" xfId="55331"/>
    <cellStyle name="Comma 9 4 4 4 2" xfId="55332"/>
    <cellStyle name="Comma 9 4 4 4 2 2" xfId="55333"/>
    <cellStyle name="Comma 9 4 4 4 2 3" xfId="55334"/>
    <cellStyle name="Comma 9 4 4 4 3" xfId="55335"/>
    <cellStyle name="Comma 9 4 4 4 3 2" xfId="55336"/>
    <cellStyle name="Comma 9 4 4 4 4" xfId="55337"/>
    <cellStyle name="Comma 9 4 4 4 5" xfId="55338"/>
    <cellStyle name="Comma 9 4 4 5" xfId="55339"/>
    <cellStyle name="Comma 9 4 4 5 2" xfId="55340"/>
    <cellStyle name="Comma 9 4 4 5 3" xfId="55341"/>
    <cellStyle name="Comma 9 4 4 6" xfId="55342"/>
    <cellStyle name="Comma 9 4 4 6 2" xfId="55343"/>
    <cellStyle name="Comma 9 4 4 6 3" xfId="55344"/>
    <cellStyle name="Comma 9 4 4 7" xfId="55345"/>
    <cellStyle name="Comma 9 4 4 7 2" xfId="55346"/>
    <cellStyle name="Comma 9 4 4 8" xfId="55347"/>
    <cellStyle name="Comma 9 4 4 9" xfId="55348"/>
    <cellStyle name="Comma 9 4 5" xfId="55349"/>
    <cellStyle name="Comma 9 4 5 2" xfId="55350"/>
    <cellStyle name="Comma 9 4 5 2 2" xfId="55351"/>
    <cellStyle name="Comma 9 4 5 2 3" xfId="55352"/>
    <cellStyle name="Comma 9 4 5 3" xfId="55353"/>
    <cellStyle name="Comma 9 4 5 3 2" xfId="55354"/>
    <cellStyle name="Comma 9 4 5 3 3" xfId="55355"/>
    <cellStyle name="Comma 9 4 5 4" xfId="55356"/>
    <cellStyle name="Comma 9 4 5 4 2" xfId="55357"/>
    <cellStyle name="Comma 9 4 5 5" xfId="55358"/>
    <cellStyle name="Comma 9 4 5 6" xfId="55359"/>
    <cellStyle name="Comma 9 4 6" xfId="55360"/>
    <cellStyle name="Comma 9 4 6 2" xfId="55361"/>
    <cellStyle name="Comma 9 4 6 2 2" xfId="55362"/>
    <cellStyle name="Comma 9 4 6 2 3" xfId="55363"/>
    <cellStyle name="Comma 9 4 6 3" xfId="55364"/>
    <cellStyle name="Comma 9 4 6 3 2" xfId="55365"/>
    <cellStyle name="Comma 9 4 6 3 3" xfId="55366"/>
    <cellStyle name="Comma 9 4 6 4" xfId="55367"/>
    <cellStyle name="Comma 9 4 6 4 2" xfId="55368"/>
    <cellStyle name="Comma 9 4 6 5" xfId="55369"/>
    <cellStyle name="Comma 9 4 6 6" xfId="55370"/>
    <cellStyle name="Comma 9 4 7" xfId="55371"/>
    <cellStyle name="Comma 9 4 7 2" xfId="55372"/>
    <cellStyle name="Comma 9 4 7 2 2" xfId="55373"/>
    <cellStyle name="Comma 9 4 7 2 3" xfId="55374"/>
    <cellStyle name="Comma 9 4 7 3" xfId="55375"/>
    <cellStyle name="Comma 9 4 7 3 2" xfId="55376"/>
    <cellStyle name="Comma 9 4 7 4" xfId="55377"/>
    <cellStyle name="Comma 9 4 7 5" xfId="55378"/>
    <cellStyle name="Comma 9 4 8" xfId="55379"/>
    <cellStyle name="Comma 9 4 8 2" xfId="55380"/>
    <cellStyle name="Comma 9 4 8 3" xfId="55381"/>
    <cellStyle name="Comma 9 4 9" xfId="55382"/>
    <cellStyle name="Comma 9 4 9 2" xfId="55383"/>
    <cellStyle name="Comma 9 4 9 3" xfId="55384"/>
    <cellStyle name="Comma 9 5" xfId="5873"/>
    <cellStyle name="Comma 9 5 10" xfId="55385"/>
    <cellStyle name="Comma 9 5 2" xfId="5874"/>
    <cellStyle name="Comma 9 5 2 2" xfId="5875"/>
    <cellStyle name="Comma 9 5 2 2 2" xfId="55386"/>
    <cellStyle name="Comma 9 5 2 2 2 2" xfId="55387"/>
    <cellStyle name="Comma 9 5 2 2 2 3" xfId="55388"/>
    <cellStyle name="Comma 9 5 2 2 3" xfId="55389"/>
    <cellStyle name="Comma 9 5 2 2 3 2" xfId="55390"/>
    <cellStyle name="Comma 9 5 2 2 3 3" xfId="55391"/>
    <cellStyle name="Comma 9 5 2 2 4" xfId="55392"/>
    <cellStyle name="Comma 9 5 2 2 4 2" xfId="55393"/>
    <cellStyle name="Comma 9 5 2 2 5" xfId="55394"/>
    <cellStyle name="Comma 9 5 2 2 6" xfId="55395"/>
    <cellStyle name="Comma 9 5 2 3" xfId="55396"/>
    <cellStyle name="Comma 9 5 2 3 2" xfId="55397"/>
    <cellStyle name="Comma 9 5 2 3 2 2" xfId="55398"/>
    <cellStyle name="Comma 9 5 2 3 2 3" xfId="55399"/>
    <cellStyle name="Comma 9 5 2 3 3" xfId="55400"/>
    <cellStyle name="Comma 9 5 2 3 3 2" xfId="55401"/>
    <cellStyle name="Comma 9 5 2 3 3 3" xfId="55402"/>
    <cellStyle name="Comma 9 5 2 3 4" xfId="55403"/>
    <cellStyle name="Comma 9 5 2 3 4 2" xfId="55404"/>
    <cellStyle name="Comma 9 5 2 3 5" xfId="55405"/>
    <cellStyle name="Comma 9 5 2 3 6" xfId="55406"/>
    <cellStyle name="Comma 9 5 2 4" xfId="55407"/>
    <cellStyle name="Comma 9 5 2 4 2" xfId="55408"/>
    <cellStyle name="Comma 9 5 2 4 2 2" xfId="55409"/>
    <cellStyle name="Comma 9 5 2 4 2 3" xfId="55410"/>
    <cellStyle name="Comma 9 5 2 4 3" xfId="55411"/>
    <cellStyle name="Comma 9 5 2 4 3 2" xfId="55412"/>
    <cellStyle name="Comma 9 5 2 4 4" xfId="55413"/>
    <cellStyle name="Comma 9 5 2 4 5" xfId="55414"/>
    <cellStyle name="Comma 9 5 2 5" xfId="55415"/>
    <cellStyle name="Comma 9 5 2 5 2" xfId="55416"/>
    <cellStyle name="Comma 9 5 2 5 3" xfId="55417"/>
    <cellStyle name="Comma 9 5 2 6" xfId="55418"/>
    <cellStyle name="Comma 9 5 2 6 2" xfId="55419"/>
    <cellStyle name="Comma 9 5 2 6 3" xfId="55420"/>
    <cellStyle name="Comma 9 5 2 7" xfId="55421"/>
    <cellStyle name="Comma 9 5 2 7 2" xfId="55422"/>
    <cellStyle name="Comma 9 5 2 8" xfId="55423"/>
    <cellStyle name="Comma 9 5 2 9" xfId="55424"/>
    <cellStyle name="Comma 9 5 3" xfId="5876"/>
    <cellStyle name="Comma 9 5 3 2" xfId="55425"/>
    <cellStyle name="Comma 9 5 3 2 2" xfId="55426"/>
    <cellStyle name="Comma 9 5 3 2 3" xfId="55427"/>
    <cellStyle name="Comma 9 5 3 3" xfId="55428"/>
    <cellStyle name="Comma 9 5 3 3 2" xfId="55429"/>
    <cellStyle name="Comma 9 5 3 3 3" xfId="55430"/>
    <cellStyle name="Comma 9 5 3 4" xfId="55431"/>
    <cellStyle name="Comma 9 5 3 4 2" xfId="55432"/>
    <cellStyle name="Comma 9 5 3 5" xfId="55433"/>
    <cellStyle name="Comma 9 5 3 6" xfId="55434"/>
    <cellStyle name="Comma 9 5 4" xfId="55435"/>
    <cellStyle name="Comma 9 5 4 2" xfId="55436"/>
    <cellStyle name="Comma 9 5 4 2 2" xfId="55437"/>
    <cellStyle name="Comma 9 5 4 2 3" xfId="55438"/>
    <cellStyle name="Comma 9 5 4 3" xfId="55439"/>
    <cellStyle name="Comma 9 5 4 3 2" xfId="55440"/>
    <cellStyle name="Comma 9 5 4 3 3" xfId="55441"/>
    <cellStyle name="Comma 9 5 4 4" xfId="55442"/>
    <cellStyle name="Comma 9 5 4 4 2" xfId="55443"/>
    <cellStyle name="Comma 9 5 4 5" xfId="55444"/>
    <cellStyle name="Comma 9 5 4 6" xfId="55445"/>
    <cellStyle name="Comma 9 5 5" xfId="55446"/>
    <cellStyle name="Comma 9 5 5 2" xfId="55447"/>
    <cellStyle name="Comma 9 5 5 2 2" xfId="55448"/>
    <cellStyle name="Comma 9 5 5 2 3" xfId="55449"/>
    <cellStyle name="Comma 9 5 5 3" xfId="55450"/>
    <cellStyle name="Comma 9 5 5 3 2" xfId="55451"/>
    <cellStyle name="Comma 9 5 5 4" xfId="55452"/>
    <cellStyle name="Comma 9 5 5 5" xfId="55453"/>
    <cellStyle name="Comma 9 5 6" xfId="55454"/>
    <cellStyle name="Comma 9 5 6 2" xfId="55455"/>
    <cellStyle name="Comma 9 5 6 3" xfId="55456"/>
    <cellStyle name="Comma 9 5 7" xfId="55457"/>
    <cellStyle name="Comma 9 5 7 2" xfId="55458"/>
    <cellStyle name="Comma 9 5 7 3" xfId="55459"/>
    <cellStyle name="Comma 9 5 8" xfId="55460"/>
    <cellStyle name="Comma 9 5 8 2" xfId="55461"/>
    <cellStyle name="Comma 9 5 9" xfId="55462"/>
    <cellStyle name="Comma 9 6" xfId="5877"/>
    <cellStyle name="Comma 9 6 2" xfId="5878"/>
    <cellStyle name="Comma 9 6 2 2" xfId="55463"/>
    <cellStyle name="Comma 9 6 2 2 2" xfId="55464"/>
    <cellStyle name="Comma 9 6 2 2 3" xfId="55465"/>
    <cellStyle name="Comma 9 6 2 3" xfId="55466"/>
    <cellStyle name="Comma 9 6 2 3 2" xfId="55467"/>
    <cellStyle name="Comma 9 6 2 3 3" xfId="55468"/>
    <cellStyle name="Comma 9 6 2 4" xfId="55469"/>
    <cellStyle name="Comma 9 6 2 4 2" xfId="55470"/>
    <cellStyle name="Comma 9 6 2 5" xfId="55471"/>
    <cellStyle name="Comma 9 6 2 6" xfId="55472"/>
    <cellStyle name="Comma 9 6 3" xfId="55473"/>
    <cellStyle name="Comma 9 6 3 2" xfId="55474"/>
    <cellStyle name="Comma 9 6 3 2 2" xfId="55475"/>
    <cellStyle name="Comma 9 6 3 2 3" xfId="55476"/>
    <cellStyle name="Comma 9 6 3 3" xfId="55477"/>
    <cellStyle name="Comma 9 6 3 3 2" xfId="55478"/>
    <cellStyle name="Comma 9 6 3 3 3" xfId="55479"/>
    <cellStyle name="Comma 9 6 3 4" xfId="55480"/>
    <cellStyle name="Comma 9 6 3 4 2" xfId="55481"/>
    <cellStyle name="Comma 9 6 3 5" xfId="55482"/>
    <cellStyle name="Comma 9 6 3 6" xfId="55483"/>
    <cellStyle name="Comma 9 6 4" xfId="55484"/>
    <cellStyle name="Comma 9 6 4 2" xfId="55485"/>
    <cellStyle name="Comma 9 6 4 2 2" xfId="55486"/>
    <cellStyle name="Comma 9 6 4 2 3" xfId="55487"/>
    <cellStyle name="Comma 9 6 4 3" xfId="55488"/>
    <cellStyle name="Comma 9 6 4 3 2" xfId="55489"/>
    <cellStyle name="Comma 9 6 4 4" xfId="55490"/>
    <cellStyle name="Comma 9 6 4 5" xfId="55491"/>
    <cellStyle name="Comma 9 6 5" xfId="55492"/>
    <cellStyle name="Comma 9 6 5 2" xfId="55493"/>
    <cellStyle name="Comma 9 6 5 3" xfId="55494"/>
    <cellStyle name="Comma 9 6 6" xfId="55495"/>
    <cellStyle name="Comma 9 6 6 2" xfId="55496"/>
    <cellStyle name="Comma 9 6 6 3" xfId="55497"/>
    <cellStyle name="Comma 9 6 7" xfId="55498"/>
    <cellStyle name="Comma 9 6 7 2" xfId="55499"/>
    <cellStyle name="Comma 9 6 8" xfId="55500"/>
    <cellStyle name="Comma 9 6 9" xfId="55501"/>
    <cellStyle name="Comma 9 7" xfId="5879"/>
    <cellStyle name="Comma 9 7 2" xfId="55502"/>
    <cellStyle name="Comma 9 7 2 2" xfId="55503"/>
    <cellStyle name="Comma 9 7 2 2 2" xfId="55504"/>
    <cellStyle name="Comma 9 7 2 2 3" xfId="55505"/>
    <cellStyle name="Comma 9 7 2 3" xfId="55506"/>
    <cellStyle name="Comma 9 7 2 3 2" xfId="55507"/>
    <cellStyle name="Comma 9 7 2 3 3" xfId="55508"/>
    <cellStyle name="Comma 9 7 2 4" xfId="55509"/>
    <cellStyle name="Comma 9 7 2 4 2" xfId="55510"/>
    <cellStyle name="Comma 9 7 2 5" xfId="55511"/>
    <cellStyle name="Comma 9 7 2 6" xfId="55512"/>
    <cellStyle name="Comma 9 7 3" xfId="55513"/>
    <cellStyle name="Comma 9 7 3 2" xfId="55514"/>
    <cellStyle name="Comma 9 7 3 2 2" xfId="55515"/>
    <cellStyle name="Comma 9 7 3 2 3" xfId="55516"/>
    <cellStyle name="Comma 9 7 3 3" xfId="55517"/>
    <cellStyle name="Comma 9 7 3 3 2" xfId="55518"/>
    <cellStyle name="Comma 9 7 3 3 3" xfId="55519"/>
    <cellStyle name="Comma 9 7 3 4" xfId="55520"/>
    <cellStyle name="Comma 9 7 3 4 2" xfId="55521"/>
    <cellStyle name="Comma 9 7 3 5" xfId="55522"/>
    <cellStyle name="Comma 9 7 3 6" xfId="55523"/>
    <cellStyle name="Comma 9 7 4" xfId="55524"/>
    <cellStyle name="Comma 9 7 4 2" xfId="55525"/>
    <cellStyle name="Comma 9 7 4 2 2" xfId="55526"/>
    <cellStyle name="Comma 9 7 4 2 3" xfId="55527"/>
    <cellStyle name="Comma 9 7 4 3" xfId="55528"/>
    <cellStyle name="Comma 9 7 4 3 2" xfId="55529"/>
    <cellStyle name="Comma 9 7 4 4" xfId="55530"/>
    <cellStyle name="Comma 9 7 4 5" xfId="55531"/>
    <cellStyle name="Comma 9 7 5" xfId="55532"/>
    <cellStyle name="Comma 9 7 5 2" xfId="55533"/>
    <cellStyle name="Comma 9 7 5 3" xfId="55534"/>
    <cellStyle name="Comma 9 7 6" xfId="55535"/>
    <cellStyle name="Comma 9 7 6 2" xfId="55536"/>
    <cellStyle name="Comma 9 7 6 3" xfId="55537"/>
    <cellStyle name="Comma 9 7 7" xfId="55538"/>
    <cellStyle name="Comma 9 7 7 2" xfId="55539"/>
    <cellStyle name="Comma 9 7 8" xfId="55540"/>
    <cellStyle name="Comma 9 7 9" xfId="55541"/>
    <cellStyle name="Comma 9 8" xfId="5880"/>
    <cellStyle name="Comma 9 8 2" xfId="55542"/>
    <cellStyle name="Comma 9 8 2 2" xfId="55543"/>
    <cellStyle name="Comma 9 8 2 3" xfId="55544"/>
    <cellStyle name="Comma 9 8 3" xfId="55545"/>
    <cellStyle name="Comma 9 8 3 2" xfId="55546"/>
    <cellStyle name="Comma 9 8 3 3" xfId="55547"/>
    <cellStyle name="Comma 9 8 4" xfId="55548"/>
    <cellStyle name="Comma 9 8 4 2" xfId="55549"/>
    <cellStyle name="Comma 9 8 5" xfId="55550"/>
    <cellStyle name="Comma 9 8 6" xfId="55551"/>
    <cellStyle name="Comma 9 9" xfId="5881"/>
    <cellStyle name="Comma 9 9 2" xfId="55552"/>
    <cellStyle name="Comma 9 9 2 2" xfId="55553"/>
    <cellStyle name="Comma 9 9 2 3" xfId="55554"/>
    <cellStyle name="Comma 9 9 3" xfId="55555"/>
    <cellStyle name="Comma 9 9 3 2" xfId="55556"/>
    <cellStyle name="Comma 9 9 3 3" xfId="55557"/>
    <cellStyle name="Comma 9 9 4" xfId="55558"/>
    <cellStyle name="Comma 9 9 4 2" xfId="55559"/>
    <cellStyle name="Comma 9 9 5" xfId="55560"/>
    <cellStyle name="Comma 9 9 6" xfId="55561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2"/>
    <cellStyle name="Currency 2 10 2" xfId="55563"/>
    <cellStyle name="Currency 2 11" xfId="55564"/>
    <cellStyle name="Currency 2 2" xfId="6070"/>
    <cellStyle name="Currency 2 2 2" xfId="6071"/>
    <cellStyle name="Currency 2 2 2 2" xfId="6072"/>
    <cellStyle name="Currency 2 2 3" xfId="6073"/>
    <cellStyle name="Currency 2 2 3 2" xfId="55565"/>
    <cellStyle name="Currency 2 2 4" xfId="55566"/>
    <cellStyle name="Currency 2 2 4 2" xfId="55567"/>
    <cellStyle name="Currency 2 3" xfId="6074"/>
    <cellStyle name="Currency 2 3 2" xfId="6075"/>
    <cellStyle name="Currency 2 3 2 2" xfId="6076"/>
    <cellStyle name="Currency 2 3 3" xfId="6077"/>
    <cellStyle name="Currency 2 3 3 2" xfId="55568"/>
    <cellStyle name="Currency 2 4" xfId="6078"/>
    <cellStyle name="Currency 2 4 2" xfId="55569"/>
    <cellStyle name="Currency 2 4 2 2" xfId="55570"/>
    <cellStyle name="Currency 2 4 3" xfId="55571"/>
    <cellStyle name="Currency 2 5" xfId="55572"/>
    <cellStyle name="Currency 2 5 2" xfId="55573"/>
    <cellStyle name="Currency 2 6" xfId="55574"/>
    <cellStyle name="Currency 2 6 2" xfId="55575"/>
    <cellStyle name="Currency 2 7" xfId="55576"/>
    <cellStyle name="Currency 2 7 2" xfId="55577"/>
    <cellStyle name="Currency 2 8" xfId="55578"/>
    <cellStyle name="Currency 2 8 2" xfId="55579"/>
    <cellStyle name="Currency 2 9" xfId="55580"/>
    <cellStyle name="Currency 2 9 2" xfId="55581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2"/>
    <cellStyle name="Currency 4 10 2" xfId="55583"/>
    <cellStyle name="Currency 4 10 2 2" xfId="55584"/>
    <cellStyle name="Currency 4 10 2 3" xfId="55585"/>
    <cellStyle name="Currency 4 10 3" xfId="55586"/>
    <cellStyle name="Currency 4 10 3 2" xfId="55587"/>
    <cellStyle name="Currency 4 10 4" xfId="55588"/>
    <cellStyle name="Currency 4 10 5" xfId="55589"/>
    <cellStyle name="Currency 4 11" xfId="55590"/>
    <cellStyle name="Currency 4 11 2" xfId="55591"/>
    <cellStyle name="Currency 4 11 3" xfId="55592"/>
    <cellStyle name="Currency 4 12" xfId="55593"/>
    <cellStyle name="Currency 4 12 2" xfId="55594"/>
    <cellStyle name="Currency 4 12 3" xfId="55595"/>
    <cellStyle name="Currency 4 13" xfId="55596"/>
    <cellStyle name="Currency 4 13 2" xfId="55597"/>
    <cellStyle name="Currency 4 14" xfId="55598"/>
    <cellStyle name="Currency 4 15" xfId="55599"/>
    <cellStyle name="Currency 4 16" xfId="55600"/>
    <cellStyle name="Currency 4 2" xfId="6214"/>
    <cellStyle name="Currency 4 2 10" xfId="55601"/>
    <cellStyle name="Currency 4 2 10 2" xfId="55602"/>
    <cellStyle name="Currency 4 2 10 3" xfId="55603"/>
    <cellStyle name="Currency 4 2 11" xfId="55604"/>
    <cellStyle name="Currency 4 2 11 2" xfId="55605"/>
    <cellStyle name="Currency 4 2 11 3" xfId="55606"/>
    <cellStyle name="Currency 4 2 12" xfId="55607"/>
    <cellStyle name="Currency 4 2 12 2" xfId="55608"/>
    <cellStyle name="Currency 4 2 13" xfId="55609"/>
    <cellStyle name="Currency 4 2 14" xfId="55610"/>
    <cellStyle name="Currency 4 2 15" xfId="55611"/>
    <cellStyle name="Currency 4 2 2" xfId="6215"/>
    <cellStyle name="Currency 4 2 2 10" xfId="55612"/>
    <cellStyle name="Currency 4 2 2 10 2" xfId="55613"/>
    <cellStyle name="Currency 4 2 2 10 3" xfId="55614"/>
    <cellStyle name="Currency 4 2 2 11" xfId="55615"/>
    <cellStyle name="Currency 4 2 2 11 2" xfId="55616"/>
    <cellStyle name="Currency 4 2 2 12" xfId="55617"/>
    <cellStyle name="Currency 4 2 2 13" xfId="55618"/>
    <cellStyle name="Currency 4 2 2 2" xfId="6216"/>
    <cellStyle name="Currency 4 2 2 2 10" xfId="55619"/>
    <cellStyle name="Currency 4 2 2 2 10 2" xfId="55620"/>
    <cellStyle name="Currency 4 2 2 2 11" xfId="55621"/>
    <cellStyle name="Currency 4 2 2 2 12" xfId="55622"/>
    <cellStyle name="Currency 4 2 2 2 2" xfId="6217"/>
    <cellStyle name="Currency 4 2 2 2 2 10" xfId="55623"/>
    <cellStyle name="Currency 4 2 2 2 2 2" xfId="55624"/>
    <cellStyle name="Currency 4 2 2 2 2 2 2" xfId="55625"/>
    <cellStyle name="Currency 4 2 2 2 2 2 2 2" xfId="55626"/>
    <cellStyle name="Currency 4 2 2 2 2 2 2 2 2" xfId="55627"/>
    <cellStyle name="Currency 4 2 2 2 2 2 2 2 3" xfId="55628"/>
    <cellStyle name="Currency 4 2 2 2 2 2 2 3" xfId="55629"/>
    <cellStyle name="Currency 4 2 2 2 2 2 2 3 2" xfId="55630"/>
    <cellStyle name="Currency 4 2 2 2 2 2 2 3 3" xfId="55631"/>
    <cellStyle name="Currency 4 2 2 2 2 2 2 4" xfId="55632"/>
    <cellStyle name="Currency 4 2 2 2 2 2 2 4 2" xfId="55633"/>
    <cellStyle name="Currency 4 2 2 2 2 2 2 5" xfId="55634"/>
    <cellStyle name="Currency 4 2 2 2 2 2 2 6" xfId="55635"/>
    <cellStyle name="Currency 4 2 2 2 2 2 3" xfId="55636"/>
    <cellStyle name="Currency 4 2 2 2 2 2 3 2" xfId="55637"/>
    <cellStyle name="Currency 4 2 2 2 2 2 3 2 2" xfId="55638"/>
    <cellStyle name="Currency 4 2 2 2 2 2 3 2 3" xfId="55639"/>
    <cellStyle name="Currency 4 2 2 2 2 2 3 3" xfId="55640"/>
    <cellStyle name="Currency 4 2 2 2 2 2 3 3 2" xfId="55641"/>
    <cellStyle name="Currency 4 2 2 2 2 2 3 3 3" xfId="55642"/>
    <cellStyle name="Currency 4 2 2 2 2 2 3 4" xfId="55643"/>
    <cellStyle name="Currency 4 2 2 2 2 2 3 4 2" xfId="55644"/>
    <cellStyle name="Currency 4 2 2 2 2 2 3 5" xfId="55645"/>
    <cellStyle name="Currency 4 2 2 2 2 2 3 6" xfId="55646"/>
    <cellStyle name="Currency 4 2 2 2 2 2 4" xfId="55647"/>
    <cellStyle name="Currency 4 2 2 2 2 2 4 2" xfId="55648"/>
    <cellStyle name="Currency 4 2 2 2 2 2 4 2 2" xfId="55649"/>
    <cellStyle name="Currency 4 2 2 2 2 2 4 2 3" xfId="55650"/>
    <cellStyle name="Currency 4 2 2 2 2 2 4 3" xfId="55651"/>
    <cellStyle name="Currency 4 2 2 2 2 2 4 3 2" xfId="55652"/>
    <cellStyle name="Currency 4 2 2 2 2 2 4 4" xfId="55653"/>
    <cellStyle name="Currency 4 2 2 2 2 2 4 5" xfId="55654"/>
    <cellStyle name="Currency 4 2 2 2 2 2 5" xfId="55655"/>
    <cellStyle name="Currency 4 2 2 2 2 2 5 2" xfId="55656"/>
    <cellStyle name="Currency 4 2 2 2 2 2 5 3" xfId="55657"/>
    <cellStyle name="Currency 4 2 2 2 2 2 6" xfId="55658"/>
    <cellStyle name="Currency 4 2 2 2 2 2 6 2" xfId="55659"/>
    <cellStyle name="Currency 4 2 2 2 2 2 6 3" xfId="55660"/>
    <cellStyle name="Currency 4 2 2 2 2 2 7" xfId="55661"/>
    <cellStyle name="Currency 4 2 2 2 2 2 7 2" xfId="55662"/>
    <cellStyle name="Currency 4 2 2 2 2 2 8" xfId="55663"/>
    <cellStyle name="Currency 4 2 2 2 2 2 9" xfId="55664"/>
    <cellStyle name="Currency 4 2 2 2 2 3" xfId="55665"/>
    <cellStyle name="Currency 4 2 2 2 2 3 2" xfId="55666"/>
    <cellStyle name="Currency 4 2 2 2 2 3 2 2" xfId="55667"/>
    <cellStyle name="Currency 4 2 2 2 2 3 2 3" xfId="55668"/>
    <cellStyle name="Currency 4 2 2 2 2 3 3" xfId="55669"/>
    <cellStyle name="Currency 4 2 2 2 2 3 3 2" xfId="55670"/>
    <cellStyle name="Currency 4 2 2 2 2 3 3 3" xfId="55671"/>
    <cellStyle name="Currency 4 2 2 2 2 3 4" xfId="55672"/>
    <cellStyle name="Currency 4 2 2 2 2 3 4 2" xfId="55673"/>
    <cellStyle name="Currency 4 2 2 2 2 3 5" xfId="55674"/>
    <cellStyle name="Currency 4 2 2 2 2 3 6" xfId="55675"/>
    <cellStyle name="Currency 4 2 2 2 2 4" xfId="55676"/>
    <cellStyle name="Currency 4 2 2 2 2 4 2" xfId="55677"/>
    <cellStyle name="Currency 4 2 2 2 2 4 2 2" xfId="55678"/>
    <cellStyle name="Currency 4 2 2 2 2 4 2 3" xfId="55679"/>
    <cellStyle name="Currency 4 2 2 2 2 4 3" xfId="55680"/>
    <cellStyle name="Currency 4 2 2 2 2 4 3 2" xfId="55681"/>
    <cellStyle name="Currency 4 2 2 2 2 4 3 3" xfId="55682"/>
    <cellStyle name="Currency 4 2 2 2 2 4 4" xfId="55683"/>
    <cellStyle name="Currency 4 2 2 2 2 4 4 2" xfId="55684"/>
    <cellStyle name="Currency 4 2 2 2 2 4 5" xfId="55685"/>
    <cellStyle name="Currency 4 2 2 2 2 4 6" xfId="55686"/>
    <cellStyle name="Currency 4 2 2 2 2 5" xfId="55687"/>
    <cellStyle name="Currency 4 2 2 2 2 5 2" xfId="55688"/>
    <cellStyle name="Currency 4 2 2 2 2 5 2 2" xfId="55689"/>
    <cellStyle name="Currency 4 2 2 2 2 5 2 3" xfId="55690"/>
    <cellStyle name="Currency 4 2 2 2 2 5 3" xfId="55691"/>
    <cellStyle name="Currency 4 2 2 2 2 5 3 2" xfId="55692"/>
    <cellStyle name="Currency 4 2 2 2 2 5 4" xfId="55693"/>
    <cellStyle name="Currency 4 2 2 2 2 5 5" xfId="55694"/>
    <cellStyle name="Currency 4 2 2 2 2 6" xfId="55695"/>
    <cellStyle name="Currency 4 2 2 2 2 6 2" xfId="55696"/>
    <cellStyle name="Currency 4 2 2 2 2 6 3" xfId="55697"/>
    <cellStyle name="Currency 4 2 2 2 2 7" xfId="55698"/>
    <cellStyle name="Currency 4 2 2 2 2 7 2" xfId="55699"/>
    <cellStyle name="Currency 4 2 2 2 2 7 3" xfId="55700"/>
    <cellStyle name="Currency 4 2 2 2 2 8" xfId="55701"/>
    <cellStyle name="Currency 4 2 2 2 2 8 2" xfId="55702"/>
    <cellStyle name="Currency 4 2 2 2 2 9" xfId="55703"/>
    <cellStyle name="Currency 4 2 2 2 3" xfId="55704"/>
    <cellStyle name="Currency 4 2 2 2 3 2" xfId="55705"/>
    <cellStyle name="Currency 4 2 2 2 3 2 2" xfId="55706"/>
    <cellStyle name="Currency 4 2 2 2 3 2 2 2" xfId="55707"/>
    <cellStyle name="Currency 4 2 2 2 3 2 2 3" xfId="55708"/>
    <cellStyle name="Currency 4 2 2 2 3 2 3" xfId="55709"/>
    <cellStyle name="Currency 4 2 2 2 3 2 3 2" xfId="55710"/>
    <cellStyle name="Currency 4 2 2 2 3 2 3 3" xfId="55711"/>
    <cellStyle name="Currency 4 2 2 2 3 2 4" xfId="55712"/>
    <cellStyle name="Currency 4 2 2 2 3 2 4 2" xfId="55713"/>
    <cellStyle name="Currency 4 2 2 2 3 2 5" xfId="55714"/>
    <cellStyle name="Currency 4 2 2 2 3 2 6" xfId="55715"/>
    <cellStyle name="Currency 4 2 2 2 3 3" xfId="55716"/>
    <cellStyle name="Currency 4 2 2 2 3 3 2" xfId="55717"/>
    <cellStyle name="Currency 4 2 2 2 3 3 2 2" xfId="55718"/>
    <cellStyle name="Currency 4 2 2 2 3 3 2 3" xfId="55719"/>
    <cellStyle name="Currency 4 2 2 2 3 3 3" xfId="55720"/>
    <cellStyle name="Currency 4 2 2 2 3 3 3 2" xfId="55721"/>
    <cellStyle name="Currency 4 2 2 2 3 3 3 3" xfId="55722"/>
    <cellStyle name="Currency 4 2 2 2 3 3 4" xfId="55723"/>
    <cellStyle name="Currency 4 2 2 2 3 3 4 2" xfId="55724"/>
    <cellStyle name="Currency 4 2 2 2 3 3 5" xfId="55725"/>
    <cellStyle name="Currency 4 2 2 2 3 3 6" xfId="55726"/>
    <cellStyle name="Currency 4 2 2 2 3 4" xfId="55727"/>
    <cellStyle name="Currency 4 2 2 2 3 4 2" xfId="55728"/>
    <cellStyle name="Currency 4 2 2 2 3 4 2 2" xfId="55729"/>
    <cellStyle name="Currency 4 2 2 2 3 4 2 3" xfId="55730"/>
    <cellStyle name="Currency 4 2 2 2 3 4 3" xfId="55731"/>
    <cellStyle name="Currency 4 2 2 2 3 4 3 2" xfId="55732"/>
    <cellStyle name="Currency 4 2 2 2 3 4 4" xfId="55733"/>
    <cellStyle name="Currency 4 2 2 2 3 4 5" xfId="55734"/>
    <cellStyle name="Currency 4 2 2 2 3 5" xfId="55735"/>
    <cellStyle name="Currency 4 2 2 2 3 5 2" xfId="55736"/>
    <cellStyle name="Currency 4 2 2 2 3 5 3" xfId="55737"/>
    <cellStyle name="Currency 4 2 2 2 3 6" xfId="55738"/>
    <cellStyle name="Currency 4 2 2 2 3 6 2" xfId="55739"/>
    <cellStyle name="Currency 4 2 2 2 3 6 3" xfId="55740"/>
    <cellStyle name="Currency 4 2 2 2 3 7" xfId="55741"/>
    <cellStyle name="Currency 4 2 2 2 3 7 2" xfId="55742"/>
    <cellStyle name="Currency 4 2 2 2 3 8" xfId="55743"/>
    <cellStyle name="Currency 4 2 2 2 3 9" xfId="55744"/>
    <cellStyle name="Currency 4 2 2 2 4" xfId="55745"/>
    <cellStyle name="Currency 4 2 2 2 4 2" xfId="55746"/>
    <cellStyle name="Currency 4 2 2 2 4 2 2" xfId="55747"/>
    <cellStyle name="Currency 4 2 2 2 4 2 2 2" xfId="55748"/>
    <cellStyle name="Currency 4 2 2 2 4 2 2 3" xfId="55749"/>
    <cellStyle name="Currency 4 2 2 2 4 2 3" xfId="55750"/>
    <cellStyle name="Currency 4 2 2 2 4 2 3 2" xfId="55751"/>
    <cellStyle name="Currency 4 2 2 2 4 2 3 3" xfId="55752"/>
    <cellStyle name="Currency 4 2 2 2 4 2 4" xfId="55753"/>
    <cellStyle name="Currency 4 2 2 2 4 2 4 2" xfId="55754"/>
    <cellStyle name="Currency 4 2 2 2 4 2 5" xfId="55755"/>
    <cellStyle name="Currency 4 2 2 2 4 2 6" xfId="55756"/>
    <cellStyle name="Currency 4 2 2 2 4 3" xfId="55757"/>
    <cellStyle name="Currency 4 2 2 2 4 3 2" xfId="55758"/>
    <cellStyle name="Currency 4 2 2 2 4 3 2 2" xfId="55759"/>
    <cellStyle name="Currency 4 2 2 2 4 3 2 3" xfId="55760"/>
    <cellStyle name="Currency 4 2 2 2 4 3 3" xfId="55761"/>
    <cellStyle name="Currency 4 2 2 2 4 3 3 2" xfId="55762"/>
    <cellStyle name="Currency 4 2 2 2 4 3 3 3" xfId="55763"/>
    <cellStyle name="Currency 4 2 2 2 4 3 4" xfId="55764"/>
    <cellStyle name="Currency 4 2 2 2 4 3 4 2" xfId="55765"/>
    <cellStyle name="Currency 4 2 2 2 4 3 5" xfId="55766"/>
    <cellStyle name="Currency 4 2 2 2 4 3 6" xfId="55767"/>
    <cellStyle name="Currency 4 2 2 2 4 4" xfId="55768"/>
    <cellStyle name="Currency 4 2 2 2 4 4 2" xfId="55769"/>
    <cellStyle name="Currency 4 2 2 2 4 4 2 2" xfId="55770"/>
    <cellStyle name="Currency 4 2 2 2 4 4 2 3" xfId="55771"/>
    <cellStyle name="Currency 4 2 2 2 4 4 3" xfId="55772"/>
    <cellStyle name="Currency 4 2 2 2 4 4 3 2" xfId="55773"/>
    <cellStyle name="Currency 4 2 2 2 4 4 4" xfId="55774"/>
    <cellStyle name="Currency 4 2 2 2 4 4 5" xfId="55775"/>
    <cellStyle name="Currency 4 2 2 2 4 5" xfId="55776"/>
    <cellStyle name="Currency 4 2 2 2 4 5 2" xfId="55777"/>
    <cellStyle name="Currency 4 2 2 2 4 5 3" xfId="55778"/>
    <cellStyle name="Currency 4 2 2 2 4 6" xfId="55779"/>
    <cellStyle name="Currency 4 2 2 2 4 6 2" xfId="55780"/>
    <cellStyle name="Currency 4 2 2 2 4 6 3" xfId="55781"/>
    <cellStyle name="Currency 4 2 2 2 4 7" xfId="55782"/>
    <cellStyle name="Currency 4 2 2 2 4 7 2" xfId="55783"/>
    <cellStyle name="Currency 4 2 2 2 4 8" xfId="55784"/>
    <cellStyle name="Currency 4 2 2 2 4 9" xfId="55785"/>
    <cellStyle name="Currency 4 2 2 2 5" xfId="55786"/>
    <cellStyle name="Currency 4 2 2 2 5 2" xfId="55787"/>
    <cellStyle name="Currency 4 2 2 2 5 2 2" xfId="55788"/>
    <cellStyle name="Currency 4 2 2 2 5 2 3" xfId="55789"/>
    <cellStyle name="Currency 4 2 2 2 5 3" xfId="55790"/>
    <cellStyle name="Currency 4 2 2 2 5 3 2" xfId="55791"/>
    <cellStyle name="Currency 4 2 2 2 5 3 3" xfId="55792"/>
    <cellStyle name="Currency 4 2 2 2 5 4" xfId="55793"/>
    <cellStyle name="Currency 4 2 2 2 5 4 2" xfId="55794"/>
    <cellStyle name="Currency 4 2 2 2 5 5" xfId="55795"/>
    <cellStyle name="Currency 4 2 2 2 5 6" xfId="55796"/>
    <cellStyle name="Currency 4 2 2 2 6" xfId="55797"/>
    <cellStyle name="Currency 4 2 2 2 6 2" xfId="55798"/>
    <cellStyle name="Currency 4 2 2 2 6 2 2" xfId="55799"/>
    <cellStyle name="Currency 4 2 2 2 6 2 3" xfId="55800"/>
    <cellStyle name="Currency 4 2 2 2 6 3" xfId="55801"/>
    <cellStyle name="Currency 4 2 2 2 6 3 2" xfId="55802"/>
    <cellStyle name="Currency 4 2 2 2 6 3 3" xfId="55803"/>
    <cellStyle name="Currency 4 2 2 2 6 4" xfId="55804"/>
    <cellStyle name="Currency 4 2 2 2 6 4 2" xfId="55805"/>
    <cellStyle name="Currency 4 2 2 2 6 5" xfId="55806"/>
    <cellStyle name="Currency 4 2 2 2 6 6" xfId="55807"/>
    <cellStyle name="Currency 4 2 2 2 7" xfId="55808"/>
    <cellStyle name="Currency 4 2 2 2 7 2" xfId="55809"/>
    <cellStyle name="Currency 4 2 2 2 7 2 2" xfId="55810"/>
    <cellStyle name="Currency 4 2 2 2 7 2 3" xfId="55811"/>
    <cellStyle name="Currency 4 2 2 2 7 3" xfId="55812"/>
    <cellStyle name="Currency 4 2 2 2 7 3 2" xfId="55813"/>
    <cellStyle name="Currency 4 2 2 2 7 4" xfId="55814"/>
    <cellStyle name="Currency 4 2 2 2 7 5" xfId="55815"/>
    <cellStyle name="Currency 4 2 2 2 8" xfId="55816"/>
    <cellStyle name="Currency 4 2 2 2 8 2" xfId="55817"/>
    <cellStyle name="Currency 4 2 2 2 8 3" xfId="55818"/>
    <cellStyle name="Currency 4 2 2 2 9" xfId="55819"/>
    <cellStyle name="Currency 4 2 2 2 9 2" xfId="55820"/>
    <cellStyle name="Currency 4 2 2 2 9 3" xfId="55821"/>
    <cellStyle name="Currency 4 2 2 3" xfId="6218"/>
    <cellStyle name="Currency 4 2 2 3 10" xfId="55822"/>
    <cellStyle name="Currency 4 2 2 3 2" xfId="55823"/>
    <cellStyle name="Currency 4 2 2 3 2 2" xfId="55824"/>
    <cellStyle name="Currency 4 2 2 3 2 2 2" xfId="55825"/>
    <cellStyle name="Currency 4 2 2 3 2 2 2 2" xfId="55826"/>
    <cellStyle name="Currency 4 2 2 3 2 2 2 3" xfId="55827"/>
    <cellStyle name="Currency 4 2 2 3 2 2 3" xfId="55828"/>
    <cellStyle name="Currency 4 2 2 3 2 2 3 2" xfId="55829"/>
    <cellStyle name="Currency 4 2 2 3 2 2 3 3" xfId="55830"/>
    <cellStyle name="Currency 4 2 2 3 2 2 4" xfId="55831"/>
    <cellStyle name="Currency 4 2 2 3 2 2 4 2" xfId="55832"/>
    <cellStyle name="Currency 4 2 2 3 2 2 5" xfId="55833"/>
    <cellStyle name="Currency 4 2 2 3 2 2 6" xfId="55834"/>
    <cellStyle name="Currency 4 2 2 3 2 3" xfId="55835"/>
    <cellStyle name="Currency 4 2 2 3 2 3 2" xfId="55836"/>
    <cellStyle name="Currency 4 2 2 3 2 3 2 2" xfId="55837"/>
    <cellStyle name="Currency 4 2 2 3 2 3 2 3" xfId="55838"/>
    <cellStyle name="Currency 4 2 2 3 2 3 3" xfId="55839"/>
    <cellStyle name="Currency 4 2 2 3 2 3 3 2" xfId="55840"/>
    <cellStyle name="Currency 4 2 2 3 2 3 3 3" xfId="55841"/>
    <cellStyle name="Currency 4 2 2 3 2 3 4" xfId="55842"/>
    <cellStyle name="Currency 4 2 2 3 2 3 4 2" xfId="55843"/>
    <cellStyle name="Currency 4 2 2 3 2 3 5" xfId="55844"/>
    <cellStyle name="Currency 4 2 2 3 2 3 6" xfId="55845"/>
    <cellStyle name="Currency 4 2 2 3 2 4" xfId="55846"/>
    <cellStyle name="Currency 4 2 2 3 2 4 2" xfId="55847"/>
    <cellStyle name="Currency 4 2 2 3 2 4 2 2" xfId="55848"/>
    <cellStyle name="Currency 4 2 2 3 2 4 2 3" xfId="55849"/>
    <cellStyle name="Currency 4 2 2 3 2 4 3" xfId="55850"/>
    <cellStyle name="Currency 4 2 2 3 2 4 3 2" xfId="55851"/>
    <cellStyle name="Currency 4 2 2 3 2 4 4" xfId="55852"/>
    <cellStyle name="Currency 4 2 2 3 2 4 5" xfId="55853"/>
    <cellStyle name="Currency 4 2 2 3 2 5" xfId="55854"/>
    <cellStyle name="Currency 4 2 2 3 2 5 2" xfId="55855"/>
    <cellStyle name="Currency 4 2 2 3 2 5 3" xfId="55856"/>
    <cellStyle name="Currency 4 2 2 3 2 6" xfId="55857"/>
    <cellStyle name="Currency 4 2 2 3 2 6 2" xfId="55858"/>
    <cellStyle name="Currency 4 2 2 3 2 6 3" xfId="55859"/>
    <cellStyle name="Currency 4 2 2 3 2 7" xfId="55860"/>
    <cellStyle name="Currency 4 2 2 3 2 7 2" xfId="55861"/>
    <cellStyle name="Currency 4 2 2 3 2 8" xfId="55862"/>
    <cellStyle name="Currency 4 2 2 3 2 9" xfId="55863"/>
    <cellStyle name="Currency 4 2 2 3 3" xfId="55864"/>
    <cellStyle name="Currency 4 2 2 3 3 2" xfId="55865"/>
    <cellStyle name="Currency 4 2 2 3 3 2 2" xfId="55866"/>
    <cellStyle name="Currency 4 2 2 3 3 2 3" xfId="55867"/>
    <cellStyle name="Currency 4 2 2 3 3 3" xfId="55868"/>
    <cellStyle name="Currency 4 2 2 3 3 3 2" xfId="55869"/>
    <cellStyle name="Currency 4 2 2 3 3 3 3" xfId="55870"/>
    <cellStyle name="Currency 4 2 2 3 3 4" xfId="55871"/>
    <cellStyle name="Currency 4 2 2 3 3 4 2" xfId="55872"/>
    <cellStyle name="Currency 4 2 2 3 3 5" xfId="55873"/>
    <cellStyle name="Currency 4 2 2 3 3 6" xfId="55874"/>
    <cellStyle name="Currency 4 2 2 3 4" xfId="55875"/>
    <cellStyle name="Currency 4 2 2 3 4 2" xfId="55876"/>
    <cellStyle name="Currency 4 2 2 3 4 2 2" xfId="55877"/>
    <cellStyle name="Currency 4 2 2 3 4 2 3" xfId="55878"/>
    <cellStyle name="Currency 4 2 2 3 4 3" xfId="55879"/>
    <cellStyle name="Currency 4 2 2 3 4 3 2" xfId="55880"/>
    <cellStyle name="Currency 4 2 2 3 4 3 3" xfId="55881"/>
    <cellStyle name="Currency 4 2 2 3 4 4" xfId="55882"/>
    <cellStyle name="Currency 4 2 2 3 4 4 2" xfId="55883"/>
    <cellStyle name="Currency 4 2 2 3 4 5" xfId="55884"/>
    <cellStyle name="Currency 4 2 2 3 4 6" xfId="55885"/>
    <cellStyle name="Currency 4 2 2 3 5" xfId="55886"/>
    <cellStyle name="Currency 4 2 2 3 5 2" xfId="55887"/>
    <cellStyle name="Currency 4 2 2 3 5 2 2" xfId="55888"/>
    <cellStyle name="Currency 4 2 2 3 5 2 3" xfId="55889"/>
    <cellStyle name="Currency 4 2 2 3 5 3" xfId="55890"/>
    <cellStyle name="Currency 4 2 2 3 5 3 2" xfId="55891"/>
    <cellStyle name="Currency 4 2 2 3 5 4" xfId="55892"/>
    <cellStyle name="Currency 4 2 2 3 5 5" xfId="55893"/>
    <cellStyle name="Currency 4 2 2 3 6" xfId="55894"/>
    <cellStyle name="Currency 4 2 2 3 6 2" xfId="55895"/>
    <cellStyle name="Currency 4 2 2 3 6 3" xfId="55896"/>
    <cellStyle name="Currency 4 2 2 3 7" xfId="55897"/>
    <cellStyle name="Currency 4 2 2 3 7 2" xfId="55898"/>
    <cellStyle name="Currency 4 2 2 3 7 3" xfId="55899"/>
    <cellStyle name="Currency 4 2 2 3 8" xfId="55900"/>
    <cellStyle name="Currency 4 2 2 3 8 2" xfId="55901"/>
    <cellStyle name="Currency 4 2 2 3 9" xfId="55902"/>
    <cellStyle name="Currency 4 2 2 4" xfId="6219"/>
    <cellStyle name="Currency 4 2 2 4 2" xfId="55903"/>
    <cellStyle name="Currency 4 2 2 4 2 2" xfId="55904"/>
    <cellStyle name="Currency 4 2 2 4 2 2 2" xfId="55905"/>
    <cellStyle name="Currency 4 2 2 4 2 2 3" xfId="55906"/>
    <cellStyle name="Currency 4 2 2 4 2 3" xfId="55907"/>
    <cellStyle name="Currency 4 2 2 4 2 3 2" xfId="55908"/>
    <cellStyle name="Currency 4 2 2 4 2 3 3" xfId="55909"/>
    <cellStyle name="Currency 4 2 2 4 2 4" xfId="55910"/>
    <cellStyle name="Currency 4 2 2 4 2 4 2" xfId="55911"/>
    <cellStyle name="Currency 4 2 2 4 2 5" xfId="55912"/>
    <cellStyle name="Currency 4 2 2 4 2 6" xfId="55913"/>
    <cellStyle name="Currency 4 2 2 4 3" xfId="55914"/>
    <cellStyle name="Currency 4 2 2 4 3 2" xfId="55915"/>
    <cellStyle name="Currency 4 2 2 4 3 2 2" xfId="55916"/>
    <cellStyle name="Currency 4 2 2 4 3 2 3" xfId="55917"/>
    <cellStyle name="Currency 4 2 2 4 3 3" xfId="55918"/>
    <cellStyle name="Currency 4 2 2 4 3 3 2" xfId="55919"/>
    <cellStyle name="Currency 4 2 2 4 3 3 3" xfId="55920"/>
    <cellStyle name="Currency 4 2 2 4 3 4" xfId="55921"/>
    <cellStyle name="Currency 4 2 2 4 3 4 2" xfId="55922"/>
    <cellStyle name="Currency 4 2 2 4 3 5" xfId="55923"/>
    <cellStyle name="Currency 4 2 2 4 3 6" xfId="55924"/>
    <cellStyle name="Currency 4 2 2 4 4" xfId="55925"/>
    <cellStyle name="Currency 4 2 2 4 4 2" xfId="55926"/>
    <cellStyle name="Currency 4 2 2 4 4 2 2" xfId="55927"/>
    <cellStyle name="Currency 4 2 2 4 4 2 3" xfId="55928"/>
    <cellStyle name="Currency 4 2 2 4 4 3" xfId="55929"/>
    <cellStyle name="Currency 4 2 2 4 4 3 2" xfId="55930"/>
    <cellStyle name="Currency 4 2 2 4 4 4" xfId="55931"/>
    <cellStyle name="Currency 4 2 2 4 4 5" xfId="55932"/>
    <cellStyle name="Currency 4 2 2 4 5" xfId="55933"/>
    <cellStyle name="Currency 4 2 2 4 5 2" xfId="55934"/>
    <cellStyle name="Currency 4 2 2 4 5 3" xfId="55935"/>
    <cellStyle name="Currency 4 2 2 4 6" xfId="55936"/>
    <cellStyle name="Currency 4 2 2 4 6 2" xfId="55937"/>
    <cellStyle name="Currency 4 2 2 4 6 3" xfId="55938"/>
    <cellStyle name="Currency 4 2 2 4 7" xfId="55939"/>
    <cellStyle name="Currency 4 2 2 4 7 2" xfId="55940"/>
    <cellStyle name="Currency 4 2 2 4 8" xfId="55941"/>
    <cellStyle name="Currency 4 2 2 4 9" xfId="55942"/>
    <cellStyle name="Currency 4 2 2 5" xfId="55943"/>
    <cellStyle name="Currency 4 2 2 5 2" xfId="55944"/>
    <cellStyle name="Currency 4 2 2 5 2 2" xfId="55945"/>
    <cellStyle name="Currency 4 2 2 5 2 2 2" xfId="55946"/>
    <cellStyle name="Currency 4 2 2 5 2 2 3" xfId="55947"/>
    <cellStyle name="Currency 4 2 2 5 2 3" xfId="55948"/>
    <cellStyle name="Currency 4 2 2 5 2 3 2" xfId="55949"/>
    <cellStyle name="Currency 4 2 2 5 2 3 3" xfId="55950"/>
    <cellStyle name="Currency 4 2 2 5 2 4" xfId="55951"/>
    <cellStyle name="Currency 4 2 2 5 2 4 2" xfId="55952"/>
    <cellStyle name="Currency 4 2 2 5 2 5" xfId="55953"/>
    <cellStyle name="Currency 4 2 2 5 2 6" xfId="55954"/>
    <cellStyle name="Currency 4 2 2 5 3" xfId="55955"/>
    <cellStyle name="Currency 4 2 2 5 3 2" xfId="55956"/>
    <cellStyle name="Currency 4 2 2 5 3 2 2" xfId="55957"/>
    <cellStyle name="Currency 4 2 2 5 3 2 3" xfId="55958"/>
    <cellStyle name="Currency 4 2 2 5 3 3" xfId="55959"/>
    <cellStyle name="Currency 4 2 2 5 3 3 2" xfId="55960"/>
    <cellStyle name="Currency 4 2 2 5 3 3 3" xfId="55961"/>
    <cellStyle name="Currency 4 2 2 5 3 4" xfId="55962"/>
    <cellStyle name="Currency 4 2 2 5 3 4 2" xfId="55963"/>
    <cellStyle name="Currency 4 2 2 5 3 5" xfId="55964"/>
    <cellStyle name="Currency 4 2 2 5 3 6" xfId="55965"/>
    <cellStyle name="Currency 4 2 2 5 4" xfId="55966"/>
    <cellStyle name="Currency 4 2 2 5 4 2" xfId="55967"/>
    <cellStyle name="Currency 4 2 2 5 4 2 2" xfId="55968"/>
    <cellStyle name="Currency 4 2 2 5 4 2 3" xfId="55969"/>
    <cellStyle name="Currency 4 2 2 5 4 3" xfId="55970"/>
    <cellStyle name="Currency 4 2 2 5 4 3 2" xfId="55971"/>
    <cellStyle name="Currency 4 2 2 5 4 4" xfId="55972"/>
    <cellStyle name="Currency 4 2 2 5 4 5" xfId="55973"/>
    <cellStyle name="Currency 4 2 2 5 5" xfId="55974"/>
    <cellStyle name="Currency 4 2 2 5 5 2" xfId="55975"/>
    <cellStyle name="Currency 4 2 2 5 5 3" xfId="55976"/>
    <cellStyle name="Currency 4 2 2 5 6" xfId="55977"/>
    <cellStyle name="Currency 4 2 2 5 6 2" xfId="55978"/>
    <cellStyle name="Currency 4 2 2 5 6 3" xfId="55979"/>
    <cellStyle name="Currency 4 2 2 5 7" xfId="55980"/>
    <cellStyle name="Currency 4 2 2 5 7 2" xfId="55981"/>
    <cellStyle name="Currency 4 2 2 5 8" xfId="55982"/>
    <cellStyle name="Currency 4 2 2 5 9" xfId="55983"/>
    <cellStyle name="Currency 4 2 2 6" xfId="55984"/>
    <cellStyle name="Currency 4 2 2 6 2" xfId="55985"/>
    <cellStyle name="Currency 4 2 2 6 2 2" xfId="55986"/>
    <cellStyle name="Currency 4 2 2 6 2 3" xfId="55987"/>
    <cellStyle name="Currency 4 2 2 6 3" xfId="55988"/>
    <cellStyle name="Currency 4 2 2 6 3 2" xfId="55989"/>
    <cellStyle name="Currency 4 2 2 6 3 3" xfId="55990"/>
    <cellStyle name="Currency 4 2 2 6 4" xfId="55991"/>
    <cellStyle name="Currency 4 2 2 6 4 2" xfId="55992"/>
    <cellStyle name="Currency 4 2 2 6 5" xfId="55993"/>
    <cellStyle name="Currency 4 2 2 6 6" xfId="55994"/>
    <cellStyle name="Currency 4 2 2 7" xfId="55995"/>
    <cellStyle name="Currency 4 2 2 7 2" xfId="55996"/>
    <cellStyle name="Currency 4 2 2 7 2 2" xfId="55997"/>
    <cellStyle name="Currency 4 2 2 7 2 3" xfId="55998"/>
    <cellStyle name="Currency 4 2 2 7 3" xfId="55999"/>
    <cellStyle name="Currency 4 2 2 7 3 2" xfId="56000"/>
    <cellStyle name="Currency 4 2 2 7 3 3" xfId="56001"/>
    <cellStyle name="Currency 4 2 2 7 4" xfId="56002"/>
    <cellStyle name="Currency 4 2 2 7 4 2" xfId="56003"/>
    <cellStyle name="Currency 4 2 2 7 5" xfId="56004"/>
    <cellStyle name="Currency 4 2 2 7 6" xfId="56005"/>
    <cellStyle name="Currency 4 2 2 8" xfId="56006"/>
    <cellStyle name="Currency 4 2 2 8 2" xfId="56007"/>
    <cellStyle name="Currency 4 2 2 8 2 2" xfId="56008"/>
    <cellStyle name="Currency 4 2 2 8 2 3" xfId="56009"/>
    <cellStyle name="Currency 4 2 2 8 3" xfId="56010"/>
    <cellStyle name="Currency 4 2 2 8 3 2" xfId="56011"/>
    <cellStyle name="Currency 4 2 2 8 4" xfId="56012"/>
    <cellStyle name="Currency 4 2 2 8 5" xfId="56013"/>
    <cellStyle name="Currency 4 2 2 9" xfId="56014"/>
    <cellStyle name="Currency 4 2 2 9 2" xfId="56015"/>
    <cellStyle name="Currency 4 2 2 9 3" xfId="56016"/>
    <cellStyle name="Currency 4 2 3" xfId="6220"/>
    <cellStyle name="Currency 4 2 3 10" xfId="56017"/>
    <cellStyle name="Currency 4 2 3 10 2" xfId="56018"/>
    <cellStyle name="Currency 4 2 3 11" xfId="56019"/>
    <cellStyle name="Currency 4 2 3 12" xfId="56020"/>
    <cellStyle name="Currency 4 2 3 2" xfId="6221"/>
    <cellStyle name="Currency 4 2 3 2 10" xfId="56021"/>
    <cellStyle name="Currency 4 2 3 2 2" xfId="6222"/>
    <cellStyle name="Currency 4 2 3 2 2 2" xfId="56022"/>
    <cellStyle name="Currency 4 2 3 2 2 2 2" xfId="56023"/>
    <cellStyle name="Currency 4 2 3 2 2 2 2 2" xfId="56024"/>
    <cellStyle name="Currency 4 2 3 2 2 2 2 3" xfId="56025"/>
    <cellStyle name="Currency 4 2 3 2 2 2 3" xfId="56026"/>
    <cellStyle name="Currency 4 2 3 2 2 2 3 2" xfId="56027"/>
    <cellStyle name="Currency 4 2 3 2 2 2 3 3" xfId="56028"/>
    <cellStyle name="Currency 4 2 3 2 2 2 4" xfId="56029"/>
    <cellStyle name="Currency 4 2 3 2 2 2 4 2" xfId="56030"/>
    <cellStyle name="Currency 4 2 3 2 2 2 5" xfId="56031"/>
    <cellStyle name="Currency 4 2 3 2 2 2 6" xfId="56032"/>
    <cellStyle name="Currency 4 2 3 2 2 3" xfId="56033"/>
    <cellStyle name="Currency 4 2 3 2 2 3 2" xfId="56034"/>
    <cellStyle name="Currency 4 2 3 2 2 3 2 2" xfId="56035"/>
    <cellStyle name="Currency 4 2 3 2 2 3 2 3" xfId="56036"/>
    <cellStyle name="Currency 4 2 3 2 2 3 3" xfId="56037"/>
    <cellStyle name="Currency 4 2 3 2 2 3 3 2" xfId="56038"/>
    <cellStyle name="Currency 4 2 3 2 2 3 3 3" xfId="56039"/>
    <cellStyle name="Currency 4 2 3 2 2 3 4" xfId="56040"/>
    <cellStyle name="Currency 4 2 3 2 2 3 4 2" xfId="56041"/>
    <cellStyle name="Currency 4 2 3 2 2 3 5" xfId="56042"/>
    <cellStyle name="Currency 4 2 3 2 2 3 6" xfId="56043"/>
    <cellStyle name="Currency 4 2 3 2 2 4" xfId="56044"/>
    <cellStyle name="Currency 4 2 3 2 2 4 2" xfId="56045"/>
    <cellStyle name="Currency 4 2 3 2 2 4 2 2" xfId="56046"/>
    <cellStyle name="Currency 4 2 3 2 2 4 2 3" xfId="56047"/>
    <cellStyle name="Currency 4 2 3 2 2 4 3" xfId="56048"/>
    <cellStyle name="Currency 4 2 3 2 2 4 3 2" xfId="56049"/>
    <cellStyle name="Currency 4 2 3 2 2 4 4" xfId="56050"/>
    <cellStyle name="Currency 4 2 3 2 2 4 5" xfId="56051"/>
    <cellStyle name="Currency 4 2 3 2 2 5" xfId="56052"/>
    <cellStyle name="Currency 4 2 3 2 2 5 2" xfId="56053"/>
    <cellStyle name="Currency 4 2 3 2 2 5 3" xfId="56054"/>
    <cellStyle name="Currency 4 2 3 2 2 6" xfId="56055"/>
    <cellStyle name="Currency 4 2 3 2 2 6 2" xfId="56056"/>
    <cellStyle name="Currency 4 2 3 2 2 6 3" xfId="56057"/>
    <cellStyle name="Currency 4 2 3 2 2 7" xfId="56058"/>
    <cellStyle name="Currency 4 2 3 2 2 7 2" xfId="56059"/>
    <cellStyle name="Currency 4 2 3 2 2 8" xfId="56060"/>
    <cellStyle name="Currency 4 2 3 2 2 9" xfId="56061"/>
    <cellStyle name="Currency 4 2 3 2 3" xfId="56062"/>
    <cellStyle name="Currency 4 2 3 2 3 2" xfId="56063"/>
    <cellStyle name="Currency 4 2 3 2 3 2 2" xfId="56064"/>
    <cellStyle name="Currency 4 2 3 2 3 2 3" xfId="56065"/>
    <cellStyle name="Currency 4 2 3 2 3 3" xfId="56066"/>
    <cellStyle name="Currency 4 2 3 2 3 3 2" xfId="56067"/>
    <cellStyle name="Currency 4 2 3 2 3 3 3" xfId="56068"/>
    <cellStyle name="Currency 4 2 3 2 3 4" xfId="56069"/>
    <cellStyle name="Currency 4 2 3 2 3 4 2" xfId="56070"/>
    <cellStyle name="Currency 4 2 3 2 3 5" xfId="56071"/>
    <cellStyle name="Currency 4 2 3 2 3 6" xfId="56072"/>
    <cellStyle name="Currency 4 2 3 2 4" xfId="56073"/>
    <cellStyle name="Currency 4 2 3 2 4 2" xfId="56074"/>
    <cellStyle name="Currency 4 2 3 2 4 2 2" xfId="56075"/>
    <cellStyle name="Currency 4 2 3 2 4 2 3" xfId="56076"/>
    <cellStyle name="Currency 4 2 3 2 4 3" xfId="56077"/>
    <cellStyle name="Currency 4 2 3 2 4 3 2" xfId="56078"/>
    <cellStyle name="Currency 4 2 3 2 4 3 3" xfId="56079"/>
    <cellStyle name="Currency 4 2 3 2 4 4" xfId="56080"/>
    <cellStyle name="Currency 4 2 3 2 4 4 2" xfId="56081"/>
    <cellStyle name="Currency 4 2 3 2 4 5" xfId="56082"/>
    <cellStyle name="Currency 4 2 3 2 4 6" xfId="56083"/>
    <cellStyle name="Currency 4 2 3 2 5" xfId="56084"/>
    <cellStyle name="Currency 4 2 3 2 5 2" xfId="56085"/>
    <cellStyle name="Currency 4 2 3 2 5 2 2" xfId="56086"/>
    <cellStyle name="Currency 4 2 3 2 5 2 3" xfId="56087"/>
    <cellStyle name="Currency 4 2 3 2 5 3" xfId="56088"/>
    <cellStyle name="Currency 4 2 3 2 5 3 2" xfId="56089"/>
    <cellStyle name="Currency 4 2 3 2 5 4" xfId="56090"/>
    <cellStyle name="Currency 4 2 3 2 5 5" xfId="56091"/>
    <cellStyle name="Currency 4 2 3 2 6" xfId="56092"/>
    <cellStyle name="Currency 4 2 3 2 6 2" xfId="56093"/>
    <cellStyle name="Currency 4 2 3 2 6 3" xfId="56094"/>
    <cellStyle name="Currency 4 2 3 2 7" xfId="56095"/>
    <cellStyle name="Currency 4 2 3 2 7 2" xfId="56096"/>
    <cellStyle name="Currency 4 2 3 2 7 3" xfId="56097"/>
    <cellStyle name="Currency 4 2 3 2 8" xfId="56098"/>
    <cellStyle name="Currency 4 2 3 2 8 2" xfId="56099"/>
    <cellStyle name="Currency 4 2 3 2 9" xfId="56100"/>
    <cellStyle name="Currency 4 2 3 3" xfId="6223"/>
    <cellStyle name="Currency 4 2 3 3 2" xfId="56101"/>
    <cellStyle name="Currency 4 2 3 3 2 2" xfId="56102"/>
    <cellStyle name="Currency 4 2 3 3 2 2 2" xfId="56103"/>
    <cellStyle name="Currency 4 2 3 3 2 2 3" xfId="56104"/>
    <cellStyle name="Currency 4 2 3 3 2 3" xfId="56105"/>
    <cellStyle name="Currency 4 2 3 3 2 3 2" xfId="56106"/>
    <cellStyle name="Currency 4 2 3 3 2 3 3" xfId="56107"/>
    <cellStyle name="Currency 4 2 3 3 2 4" xfId="56108"/>
    <cellStyle name="Currency 4 2 3 3 2 4 2" xfId="56109"/>
    <cellStyle name="Currency 4 2 3 3 2 5" xfId="56110"/>
    <cellStyle name="Currency 4 2 3 3 2 6" xfId="56111"/>
    <cellStyle name="Currency 4 2 3 3 3" xfId="56112"/>
    <cellStyle name="Currency 4 2 3 3 3 2" xfId="56113"/>
    <cellStyle name="Currency 4 2 3 3 3 2 2" xfId="56114"/>
    <cellStyle name="Currency 4 2 3 3 3 2 3" xfId="56115"/>
    <cellStyle name="Currency 4 2 3 3 3 3" xfId="56116"/>
    <cellStyle name="Currency 4 2 3 3 3 3 2" xfId="56117"/>
    <cellStyle name="Currency 4 2 3 3 3 3 3" xfId="56118"/>
    <cellStyle name="Currency 4 2 3 3 3 4" xfId="56119"/>
    <cellStyle name="Currency 4 2 3 3 3 4 2" xfId="56120"/>
    <cellStyle name="Currency 4 2 3 3 3 5" xfId="56121"/>
    <cellStyle name="Currency 4 2 3 3 3 6" xfId="56122"/>
    <cellStyle name="Currency 4 2 3 3 4" xfId="56123"/>
    <cellStyle name="Currency 4 2 3 3 4 2" xfId="56124"/>
    <cellStyle name="Currency 4 2 3 3 4 2 2" xfId="56125"/>
    <cellStyle name="Currency 4 2 3 3 4 2 3" xfId="56126"/>
    <cellStyle name="Currency 4 2 3 3 4 3" xfId="56127"/>
    <cellStyle name="Currency 4 2 3 3 4 3 2" xfId="56128"/>
    <cellStyle name="Currency 4 2 3 3 4 4" xfId="56129"/>
    <cellStyle name="Currency 4 2 3 3 4 5" xfId="56130"/>
    <cellStyle name="Currency 4 2 3 3 5" xfId="56131"/>
    <cellStyle name="Currency 4 2 3 3 5 2" xfId="56132"/>
    <cellStyle name="Currency 4 2 3 3 5 3" xfId="56133"/>
    <cellStyle name="Currency 4 2 3 3 6" xfId="56134"/>
    <cellStyle name="Currency 4 2 3 3 6 2" xfId="56135"/>
    <cellStyle name="Currency 4 2 3 3 6 3" xfId="56136"/>
    <cellStyle name="Currency 4 2 3 3 7" xfId="56137"/>
    <cellStyle name="Currency 4 2 3 3 7 2" xfId="56138"/>
    <cellStyle name="Currency 4 2 3 3 8" xfId="56139"/>
    <cellStyle name="Currency 4 2 3 3 9" xfId="56140"/>
    <cellStyle name="Currency 4 2 3 4" xfId="6224"/>
    <cellStyle name="Currency 4 2 3 4 2" xfId="56141"/>
    <cellStyle name="Currency 4 2 3 4 2 2" xfId="56142"/>
    <cellStyle name="Currency 4 2 3 4 2 2 2" xfId="56143"/>
    <cellStyle name="Currency 4 2 3 4 2 2 3" xfId="56144"/>
    <cellStyle name="Currency 4 2 3 4 2 3" xfId="56145"/>
    <cellStyle name="Currency 4 2 3 4 2 3 2" xfId="56146"/>
    <cellStyle name="Currency 4 2 3 4 2 3 3" xfId="56147"/>
    <cellStyle name="Currency 4 2 3 4 2 4" xfId="56148"/>
    <cellStyle name="Currency 4 2 3 4 2 4 2" xfId="56149"/>
    <cellStyle name="Currency 4 2 3 4 2 5" xfId="56150"/>
    <cellStyle name="Currency 4 2 3 4 2 6" xfId="56151"/>
    <cellStyle name="Currency 4 2 3 4 3" xfId="56152"/>
    <cellStyle name="Currency 4 2 3 4 3 2" xfId="56153"/>
    <cellStyle name="Currency 4 2 3 4 3 2 2" xfId="56154"/>
    <cellStyle name="Currency 4 2 3 4 3 2 3" xfId="56155"/>
    <cellStyle name="Currency 4 2 3 4 3 3" xfId="56156"/>
    <cellStyle name="Currency 4 2 3 4 3 3 2" xfId="56157"/>
    <cellStyle name="Currency 4 2 3 4 3 3 3" xfId="56158"/>
    <cellStyle name="Currency 4 2 3 4 3 4" xfId="56159"/>
    <cellStyle name="Currency 4 2 3 4 3 4 2" xfId="56160"/>
    <cellStyle name="Currency 4 2 3 4 3 5" xfId="56161"/>
    <cellStyle name="Currency 4 2 3 4 3 6" xfId="56162"/>
    <cellStyle name="Currency 4 2 3 4 4" xfId="56163"/>
    <cellStyle name="Currency 4 2 3 4 4 2" xfId="56164"/>
    <cellStyle name="Currency 4 2 3 4 4 2 2" xfId="56165"/>
    <cellStyle name="Currency 4 2 3 4 4 2 3" xfId="56166"/>
    <cellStyle name="Currency 4 2 3 4 4 3" xfId="56167"/>
    <cellStyle name="Currency 4 2 3 4 4 3 2" xfId="56168"/>
    <cellStyle name="Currency 4 2 3 4 4 4" xfId="56169"/>
    <cellStyle name="Currency 4 2 3 4 4 5" xfId="56170"/>
    <cellStyle name="Currency 4 2 3 4 5" xfId="56171"/>
    <cellStyle name="Currency 4 2 3 4 5 2" xfId="56172"/>
    <cellStyle name="Currency 4 2 3 4 5 3" xfId="56173"/>
    <cellStyle name="Currency 4 2 3 4 6" xfId="56174"/>
    <cellStyle name="Currency 4 2 3 4 6 2" xfId="56175"/>
    <cellStyle name="Currency 4 2 3 4 6 3" xfId="56176"/>
    <cellStyle name="Currency 4 2 3 4 7" xfId="56177"/>
    <cellStyle name="Currency 4 2 3 4 7 2" xfId="56178"/>
    <cellStyle name="Currency 4 2 3 4 8" xfId="56179"/>
    <cellStyle name="Currency 4 2 3 4 9" xfId="56180"/>
    <cellStyle name="Currency 4 2 3 5" xfId="56181"/>
    <cellStyle name="Currency 4 2 3 5 2" xfId="56182"/>
    <cellStyle name="Currency 4 2 3 5 2 2" xfId="56183"/>
    <cellStyle name="Currency 4 2 3 5 2 3" xfId="56184"/>
    <cellStyle name="Currency 4 2 3 5 3" xfId="56185"/>
    <cellStyle name="Currency 4 2 3 5 3 2" xfId="56186"/>
    <cellStyle name="Currency 4 2 3 5 3 3" xfId="56187"/>
    <cellStyle name="Currency 4 2 3 5 4" xfId="56188"/>
    <cellStyle name="Currency 4 2 3 5 4 2" xfId="56189"/>
    <cellStyle name="Currency 4 2 3 5 5" xfId="56190"/>
    <cellStyle name="Currency 4 2 3 5 6" xfId="56191"/>
    <cellStyle name="Currency 4 2 3 6" xfId="56192"/>
    <cellStyle name="Currency 4 2 3 6 2" xfId="56193"/>
    <cellStyle name="Currency 4 2 3 6 2 2" xfId="56194"/>
    <cellStyle name="Currency 4 2 3 6 2 3" xfId="56195"/>
    <cellStyle name="Currency 4 2 3 6 3" xfId="56196"/>
    <cellStyle name="Currency 4 2 3 6 3 2" xfId="56197"/>
    <cellStyle name="Currency 4 2 3 6 3 3" xfId="56198"/>
    <cellStyle name="Currency 4 2 3 6 4" xfId="56199"/>
    <cellStyle name="Currency 4 2 3 6 4 2" xfId="56200"/>
    <cellStyle name="Currency 4 2 3 6 5" xfId="56201"/>
    <cellStyle name="Currency 4 2 3 6 6" xfId="56202"/>
    <cellStyle name="Currency 4 2 3 7" xfId="56203"/>
    <cellStyle name="Currency 4 2 3 7 2" xfId="56204"/>
    <cellStyle name="Currency 4 2 3 7 2 2" xfId="56205"/>
    <cellStyle name="Currency 4 2 3 7 2 3" xfId="56206"/>
    <cellStyle name="Currency 4 2 3 7 3" xfId="56207"/>
    <cellStyle name="Currency 4 2 3 7 3 2" xfId="56208"/>
    <cellStyle name="Currency 4 2 3 7 4" xfId="56209"/>
    <cellStyle name="Currency 4 2 3 7 5" xfId="56210"/>
    <cellStyle name="Currency 4 2 3 8" xfId="56211"/>
    <cellStyle name="Currency 4 2 3 8 2" xfId="56212"/>
    <cellStyle name="Currency 4 2 3 8 3" xfId="56213"/>
    <cellStyle name="Currency 4 2 3 9" xfId="56214"/>
    <cellStyle name="Currency 4 2 3 9 2" xfId="56215"/>
    <cellStyle name="Currency 4 2 3 9 3" xfId="56216"/>
    <cellStyle name="Currency 4 2 4" xfId="6225"/>
    <cellStyle name="Currency 4 2 4 10" xfId="56217"/>
    <cellStyle name="Currency 4 2 4 2" xfId="6226"/>
    <cellStyle name="Currency 4 2 4 2 2" xfId="56218"/>
    <cellStyle name="Currency 4 2 4 2 2 2" xfId="56219"/>
    <cellStyle name="Currency 4 2 4 2 2 2 2" xfId="56220"/>
    <cellStyle name="Currency 4 2 4 2 2 2 3" xfId="56221"/>
    <cellStyle name="Currency 4 2 4 2 2 3" xfId="56222"/>
    <cellStyle name="Currency 4 2 4 2 2 3 2" xfId="56223"/>
    <cellStyle name="Currency 4 2 4 2 2 3 3" xfId="56224"/>
    <cellStyle name="Currency 4 2 4 2 2 4" xfId="56225"/>
    <cellStyle name="Currency 4 2 4 2 2 4 2" xfId="56226"/>
    <cellStyle name="Currency 4 2 4 2 2 5" xfId="56227"/>
    <cellStyle name="Currency 4 2 4 2 2 6" xfId="56228"/>
    <cellStyle name="Currency 4 2 4 2 3" xfId="56229"/>
    <cellStyle name="Currency 4 2 4 2 3 2" xfId="56230"/>
    <cellStyle name="Currency 4 2 4 2 3 2 2" xfId="56231"/>
    <cellStyle name="Currency 4 2 4 2 3 2 3" xfId="56232"/>
    <cellStyle name="Currency 4 2 4 2 3 3" xfId="56233"/>
    <cellStyle name="Currency 4 2 4 2 3 3 2" xfId="56234"/>
    <cellStyle name="Currency 4 2 4 2 3 3 3" xfId="56235"/>
    <cellStyle name="Currency 4 2 4 2 3 4" xfId="56236"/>
    <cellStyle name="Currency 4 2 4 2 3 4 2" xfId="56237"/>
    <cellStyle name="Currency 4 2 4 2 3 5" xfId="56238"/>
    <cellStyle name="Currency 4 2 4 2 3 6" xfId="56239"/>
    <cellStyle name="Currency 4 2 4 2 4" xfId="56240"/>
    <cellStyle name="Currency 4 2 4 2 4 2" xfId="56241"/>
    <cellStyle name="Currency 4 2 4 2 4 2 2" xfId="56242"/>
    <cellStyle name="Currency 4 2 4 2 4 2 3" xfId="56243"/>
    <cellStyle name="Currency 4 2 4 2 4 3" xfId="56244"/>
    <cellStyle name="Currency 4 2 4 2 4 3 2" xfId="56245"/>
    <cellStyle name="Currency 4 2 4 2 4 4" xfId="56246"/>
    <cellStyle name="Currency 4 2 4 2 4 5" xfId="56247"/>
    <cellStyle name="Currency 4 2 4 2 5" xfId="56248"/>
    <cellStyle name="Currency 4 2 4 2 5 2" xfId="56249"/>
    <cellStyle name="Currency 4 2 4 2 5 3" xfId="56250"/>
    <cellStyle name="Currency 4 2 4 2 6" xfId="56251"/>
    <cellStyle name="Currency 4 2 4 2 6 2" xfId="56252"/>
    <cellStyle name="Currency 4 2 4 2 6 3" xfId="56253"/>
    <cellStyle name="Currency 4 2 4 2 7" xfId="56254"/>
    <cellStyle name="Currency 4 2 4 2 7 2" xfId="56255"/>
    <cellStyle name="Currency 4 2 4 2 8" xfId="56256"/>
    <cellStyle name="Currency 4 2 4 2 9" xfId="56257"/>
    <cellStyle name="Currency 4 2 4 3" xfId="6227"/>
    <cellStyle name="Currency 4 2 4 3 2" xfId="56258"/>
    <cellStyle name="Currency 4 2 4 3 2 2" xfId="56259"/>
    <cellStyle name="Currency 4 2 4 3 2 3" xfId="56260"/>
    <cellStyle name="Currency 4 2 4 3 3" xfId="56261"/>
    <cellStyle name="Currency 4 2 4 3 3 2" xfId="56262"/>
    <cellStyle name="Currency 4 2 4 3 3 3" xfId="56263"/>
    <cellStyle name="Currency 4 2 4 3 4" xfId="56264"/>
    <cellStyle name="Currency 4 2 4 3 4 2" xfId="56265"/>
    <cellStyle name="Currency 4 2 4 3 5" xfId="56266"/>
    <cellStyle name="Currency 4 2 4 3 6" xfId="56267"/>
    <cellStyle name="Currency 4 2 4 4" xfId="6228"/>
    <cellStyle name="Currency 4 2 4 4 2" xfId="56268"/>
    <cellStyle name="Currency 4 2 4 4 2 2" xfId="56269"/>
    <cellStyle name="Currency 4 2 4 4 2 3" xfId="56270"/>
    <cellStyle name="Currency 4 2 4 4 3" xfId="56271"/>
    <cellStyle name="Currency 4 2 4 4 3 2" xfId="56272"/>
    <cellStyle name="Currency 4 2 4 4 3 3" xfId="56273"/>
    <cellStyle name="Currency 4 2 4 4 4" xfId="56274"/>
    <cellStyle name="Currency 4 2 4 4 4 2" xfId="56275"/>
    <cellStyle name="Currency 4 2 4 4 5" xfId="56276"/>
    <cellStyle name="Currency 4 2 4 4 6" xfId="56277"/>
    <cellStyle name="Currency 4 2 4 5" xfId="56278"/>
    <cellStyle name="Currency 4 2 4 5 2" xfId="56279"/>
    <cellStyle name="Currency 4 2 4 5 2 2" xfId="56280"/>
    <cellStyle name="Currency 4 2 4 5 2 3" xfId="56281"/>
    <cellStyle name="Currency 4 2 4 5 3" xfId="56282"/>
    <cellStyle name="Currency 4 2 4 5 3 2" xfId="56283"/>
    <cellStyle name="Currency 4 2 4 5 4" xfId="56284"/>
    <cellStyle name="Currency 4 2 4 5 5" xfId="56285"/>
    <cellStyle name="Currency 4 2 4 6" xfId="56286"/>
    <cellStyle name="Currency 4 2 4 6 2" xfId="56287"/>
    <cellStyle name="Currency 4 2 4 6 3" xfId="56288"/>
    <cellStyle name="Currency 4 2 4 7" xfId="56289"/>
    <cellStyle name="Currency 4 2 4 7 2" xfId="56290"/>
    <cellStyle name="Currency 4 2 4 7 3" xfId="56291"/>
    <cellStyle name="Currency 4 2 4 8" xfId="56292"/>
    <cellStyle name="Currency 4 2 4 8 2" xfId="56293"/>
    <cellStyle name="Currency 4 2 4 9" xfId="56294"/>
    <cellStyle name="Currency 4 2 5" xfId="6229"/>
    <cellStyle name="Currency 4 2 5 2" xfId="56295"/>
    <cellStyle name="Currency 4 2 5 2 2" xfId="56296"/>
    <cellStyle name="Currency 4 2 5 2 2 2" xfId="56297"/>
    <cellStyle name="Currency 4 2 5 2 2 3" xfId="56298"/>
    <cellStyle name="Currency 4 2 5 2 3" xfId="56299"/>
    <cellStyle name="Currency 4 2 5 2 3 2" xfId="56300"/>
    <cellStyle name="Currency 4 2 5 2 3 3" xfId="56301"/>
    <cellStyle name="Currency 4 2 5 2 4" xfId="56302"/>
    <cellStyle name="Currency 4 2 5 2 4 2" xfId="56303"/>
    <cellStyle name="Currency 4 2 5 2 5" xfId="56304"/>
    <cellStyle name="Currency 4 2 5 2 6" xfId="56305"/>
    <cellStyle name="Currency 4 2 5 3" xfId="56306"/>
    <cellStyle name="Currency 4 2 5 3 2" xfId="56307"/>
    <cellStyle name="Currency 4 2 5 3 2 2" xfId="56308"/>
    <cellStyle name="Currency 4 2 5 3 2 3" xfId="56309"/>
    <cellStyle name="Currency 4 2 5 3 3" xfId="56310"/>
    <cellStyle name="Currency 4 2 5 3 3 2" xfId="56311"/>
    <cellStyle name="Currency 4 2 5 3 3 3" xfId="56312"/>
    <cellStyle name="Currency 4 2 5 3 4" xfId="56313"/>
    <cellStyle name="Currency 4 2 5 3 4 2" xfId="56314"/>
    <cellStyle name="Currency 4 2 5 3 5" xfId="56315"/>
    <cellStyle name="Currency 4 2 5 3 6" xfId="56316"/>
    <cellStyle name="Currency 4 2 5 4" xfId="56317"/>
    <cellStyle name="Currency 4 2 5 4 2" xfId="56318"/>
    <cellStyle name="Currency 4 2 5 4 2 2" xfId="56319"/>
    <cellStyle name="Currency 4 2 5 4 2 3" xfId="56320"/>
    <cellStyle name="Currency 4 2 5 4 3" xfId="56321"/>
    <cellStyle name="Currency 4 2 5 4 3 2" xfId="56322"/>
    <cellStyle name="Currency 4 2 5 4 4" xfId="56323"/>
    <cellStyle name="Currency 4 2 5 4 5" xfId="56324"/>
    <cellStyle name="Currency 4 2 5 5" xfId="56325"/>
    <cellStyle name="Currency 4 2 5 5 2" xfId="56326"/>
    <cellStyle name="Currency 4 2 5 5 3" xfId="56327"/>
    <cellStyle name="Currency 4 2 5 6" xfId="56328"/>
    <cellStyle name="Currency 4 2 5 6 2" xfId="56329"/>
    <cellStyle name="Currency 4 2 5 6 3" xfId="56330"/>
    <cellStyle name="Currency 4 2 5 7" xfId="56331"/>
    <cellStyle name="Currency 4 2 5 7 2" xfId="56332"/>
    <cellStyle name="Currency 4 2 5 8" xfId="56333"/>
    <cellStyle name="Currency 4 2 5 9" xfId="56334"/>
    <cellStyle name="Currency 4 2 6" xfId="6230"/>
    <cellStyle name="Currency 4 2 6 2" xfId="56335"/>
    <cellStyle name="Currency 4 2 6 2 2" xfId="56336"/>
    <cellStyle name="Currency 4 2 6 2 2 2" xfId="56337"/>
    <cellStyle name="Currency 4 2 6 2 2 3" xfId="56338"/>
    <cellStyle name="Currency 4 2 6 2 3" xfId="56339"/>
    <cellStyle name="Currency 4 2 6 2 3 2" xfId="56340"/>
    <cellStyle name="Currency 4 2 6 2 3 3" xfId="56341"/>
    <cellStyle name="Currency 4 2 6 2 4" xfId="56342"/>
    <cellStyle name="Currency 4 2 6 2 4 2" xfId="56343"/>
    <cellStyle name="Currency 4 2 6 2 5" xfId="56344"/>
    <cellStyle name="Currency 4 2 6 2 6" xfId="56345"/>
    <cellStyle name="Currency 4 2 6 3" xfId="56346"/>
    <cellStyle name="Currency 4 2 6 3 2" xfId="56347"/>
    <cellStyle name="Currency 4 2 6 3 2 2" xfId="56348"/>
    <cellStyle name="Currency 4 2 6 3 2 3" xfId="56349"/>
    <cellStyle name="Currency 4 2 6 3 3" xfId="56350"/>
    <cellStyle name="Currency 4 2 6 3 3 2" xfId="56351"/>
    <cellStyle name="Currency 4 2 6 3 3 3" xfId="56352"/>
    <cellStyle name="Currency 4 2 6 3 4" xfId="56353"/>
    <cellStyle name="Currency 4 2 6 3 4 2" xfId="56354"/>
    <cellStyle name="Currency 4 2 6 3 5" xfId="56355"/>
    <cellStyle name="Currency 4 2 6 3 6" xfId="56356"/>
    <cellStyle name="Currency 4 2 6 4" xfId="56357"/>
    <cellStyle name="Currency 4 2 6 4 2" xfId="56358"/>
    <cellStyle name="Currency 4 2 6 4 2 2" xfId="56359"/>
    <cellStyle name="Currency 4 2 6 4 2 3" xfId="56360"/>
    <cellStyle name="Currency 4 2 6 4 3" xfId="56361"/>
    <cellStyle name="Currency 4 2 6 4 3 2" xfId="56362"/>
    <cellStyle name="Currency 4 2 6 4 4" xfId="56363"/>
    <cellStyle name="Currency 4 2 6 4 5" xfId="56364"/>
    <cellStyle name="Currency 4 2 6 5" xfId="56365"/>
    <cellStyle name="Currency 4 2 6 5 2" xfId="56366"/>
    <cellStyle name="Currency 4 2 6 5 3" xfId="56367"/>
    <cellStyle name="Currency 4 2 6 6" xfId="56368"/>
    <cellStyle name="Currency 4 2 6 6 2" xfId="56369"/>
    <cellStyle name="Currency 4 2 6 6 3" xfId="56370"/>
    <cellStyle name="Currency 4 2 6 7" xfId="56371"/>
    <cellStyle name="Currency 4 2 6 7 2" xfId="56372"/>
    <cellStyle name="Currency 4 2 6 8" xfId="56373"/>
    <cellStyle name="Currency 4 2 6 9" xfId="56374"/>
    <cellStyle name="Currency 4 2 7" xfId="56375"/>
    <cellStyle name="Currency 4 2 7 2" xfId="56376"/>
    <cellStyle name="Currency 4 2 7 2 2" xfId="56377"/>
    <cellStyle name="Currency 4 2 7 2 3" xfId="56378"/>
    <cellStyle name="Currency 4 2 7 3" xfId="56379"/>
    <cellStyle name="Currency 4 2 7 3 2" xfId="56380"/>
    <cellStyle name="Currency 4 2 7 3 3" xfId="56381"/>
    <cellStyle name="Currency 4 2 7 4" xfId="56382"/>
    <cellStyle name="Currency 4 2 7 4 2" xfId="56383"/>
    <cellStyle name="Currency 4 2 7 5" xfId="56384"/>
    <cellStyle name="Currency 4 2 7 6" xfId="56385"/>
    <cellStyle name="Currency 4 2 8" xfId="56386"/>
    <cellStyle name="Currency 4 2 8 2" xfId="56387"/>
    <cellStyle name="Currency 4 2 8 2 2" xfId="56388"/>
    <cellStyle name="Currency 4 2 8 2 3" xfId="56389"/>
    <cellStyle name="Currency 4 2 8 3" xfId="56390"/>
    <cellStyle name="Currency 4 2 8 3 2" xfId="56391"/>
    <cellStyle name="Currency 4 2 8 3 3" xfId="56392"/>
    <cellStyle name="Currency 4 2 8 4" xfId="56393"/>
    <cellStyle name="Currency 4 2 8 4 2" xfId="56394"/>
    <cellStyle name="Currency 4 2 8 5" xfId="56395"/>
    <cellStyle name="Currency 4 2 8 6" xfId="56396"/>
    <cellStyle name="Currency 4 2 9" xfId="56397"/>
    <cellStyle name="Currency 4 2 9 2" xfId="56398"/>
    <cellStyle name="Currency 4 2 9 2 2" xfId="56399"/>
    <cellStyle name="Currency 4 2 9 2 3" xfId="56400"/>
    <cellStyle name="Currency 4 2 9 3" xfId="56401"/>
    <cellStyle name="Currency 4 2 9 3 2" xfId="56402"/>
    <cellStyle name="Currency 4 2 9 4" xfId="56403"/>
    <cellStyle name="Currency 4 2 9 5" xfId="56404"/>
    <cellStyle name="Currency 4 3" xfId="6231"/>
    <cellStyle name="Currency 4 3 10" xfId="56405"/>
    <cellStyle name="Currency 4 3 10 2" xfId="56406"/>
    <cellStyle name="Currency 4 3 10 3" xfId="56407"/>
    <cellStyle name="Currency 4 3 11" xfId="56408"/>
    <cellStyle name="Currency 4 3 11 2" xfId="56409"/>
    <cellStyle name="Currency 4 3 12" xfId="56410"/>
    <cellStyle name="Currency 4 3 13" xfId="56411"/>
    <cellStyle name="Currency 4 3 14" xfId="56412"/>
    <cellStyle name="Currency 4 3 2" xfId="6232"/>
    <cellStyle name="Currency 4 3 2 10" xfId="56413"/>
    <cellStyle name="Currency 4 3 2 10 2" xfId="56414"/>
    <cellStyle name="Currency 4 3 2 11" xfId="56415"/>
    <cellStyle name="Currency 4 3 2 12" xfId="56416"/>
    <cellStyle name="Currency 4 3 2 2" xfId="6233"/>
    <cellStyle name="Currency 4 3 2 2 10" xfId="56417"/>
    <cellStyle name="Currency 4 3 2 2 2" xfId="56418"/>
    <cellStyle name="Currency 4 3 2 2 2 2" xfId="56419"/>
    <cellStyle name="Currency 4 3 2 2 2 2 2" xfId="56420"/>
    <cellStyle name="Currency 4 3 2 2 2 2 2 2" xfId="56421"/>
    <cellStyle name="Currency 4 3 2 2 2 2 2 3" xfId="56422"/>
    <cellStyle name="Currency 4 3 2 2 2 2 3" xfId="56423"/>
    <cellStyle name="Currency 4 3 2 2 2 2 3 2" xfId="56424"/>
    <cellStyle name="Currency 4 3 2 2 2 2 3 3" xfId="56425"/>
    <cellStyle name="Currency 4 3 2 2 2 2 4" xfId="56426"/>
    <cellStyle name="Currency 4 3 2 2 2 2 4 2" xfId="56427"/>
    <cellStyle name="Currency 4 3 2 2 2 2 5" xfId="56428"/>
    <cellStyle name="Currency 4 3 2 2 2 2 6" xfId="56429"/>
    <cellStyle name="Currency 4 3 2 2 2 3" xfId="56430"/>
    <cellStyle name="Currency 4 3 2 2 2 3 2" xfId="56431"/>
    <cellStyle name="Currency 4 3 2 2 2 3 2 2" xfId="56432"/>
    <cellStyle name="Currency 4 3 2 2 2 3 2 3" xfId="56433"/>
    <cellStyle name="Currency 4 3 2 2 2 3 3" xfId="56434"/>
    <cellStyle name="Currency 4 3 2 2 2 3 3 2" xfId="56435"/>
    <cellStyle name="Currency 4 3 2 2 2 3 3 3" xfId="56436"/>
    <cellStyle name="Currency 4 3 2 2 2 3 4" xfId="56437"/>
    <cellStyle name="Currency 4 3 2 2 2 3 4 2" xfId="56438"/>
    <cellStyle name="Currency 4 3 2 2 2 3 5" xfId="56439"/>
    <cellStyle name="Currency 4 3 2 2 2 3 6" xfId="56440"/>
    <cellStyle name="Currency 4 3 2 2 2 4" xfId="56441"/>
    <cellStyle name="Currency 4 3 2 2 2 4 2" xfId="56442"/>
    <cellStyle name="Currency 4 3 2 2 2 4 2 2" xfId="56443"/>
    <cellStyle name="Currency 4 3 2 2 2 4 2 3" xfId="56444"/>
    <cellStyle name="Currency 4 3 2 2 2 4 3" xfId="56445"/>
    <cellStyle name="Currency 4 3 2 2 2 4 3 2" xfId="56446"/>
    <cellStyle name="Currency 4 3 2 2 2 4 4" xfId="56447"/>
    <cellStyle name="Currency 4 3 2 2 2 4 5" xfId="56448"/>
    <cellStyle name="Currency 4 3 2 2 2 5" xfId="56449"/>
    <cellStyle name="Currency 4 3 2 2 2 5 2" xfId="56450"/>
    <cellStyle name="Currency 4 3 2 2 2 5 3" xfId="56451"/>
    <cellStyle name="Currency 4 3 2 2 2 6" xfId="56452"/>
    <cellStyle name="Currency 4 3 2 2 2 6 2" xfId="56453"/>
    <cellStyle name="Currency 4 3 2 2 2 6 3" xfId="56454"/>
    <cellStyle name="Currency 4 3 2 2 2 7" xfId="56455"/>
    <cellStyle name="Currency 4 3 2 2 2 7 2" xfId="56456"/>
    <cellStyle name="Currency 4 3 2 2 2 8" xfId="56457"/>
    <cellStyle name="Currency 4 3 2 2 2 9" xfId="56458"/>
    <cellStyle name="Currency 4 3 2 2 3" xfId="56459"/>
    <cellStyle name="Currency 4 3 2 2 3 2" xfId="56460"/>
    <cellStyle name="Currency 4 3 2 2 3 2 2" xfId="56461"/>
    <cellStyle name="Currency 4 3 2 2 3 2 3" xfId="56462"/>
    <cellStyle name="Currency 4 3 2 2 3 3" xfId="56463"/>
    <cellStyle name="Currency 4 3 2 2 3 3 2" xfId="56464"/>
    <cellStyle name="Currency 4 3 2 2 3 3 3" xfId="56465"/>
    <cellStyle name="Currency 4 3 2 2 3 4" xfId="56466"/>
    <cellStyle name="Currency 4 3 2 2 3 4 2" xfId="56467"/>
    <cellStyle name="Currency 4 3 2 2 3 5" xfId="56468"/>
    <cellStyle name="Currency 4 3 2 2 3 6" xfId="56469"/>
    <cellStyle name="Currency 4 3 2 2 4" xfId="56470"/>
    <cellStyle name="Currency 4 3 2 2 4 2" xfId="56471"/>
    <cellStyle name="Currency 4 3 2 2 4 2 2" xfId="56472"/>
    <cellStyle name="Currency 4 3 2 2 4 2 3" xfId="56473"/>
    <cellStyle name="Currency 4 3 2 2 4 3" xfId="56474"/>
    <cellStyle name="Currency 4 3 2 2 4 3 2" xfId="56475"/>
    <cellStyle name="Currency 4 3 2 2 4 3 3" xfId="56476"/>
    <cellStyle name="Currency 4 3 2 2 4 4" xfId="56477"/>
    <cellStyle name="Currency 4 3 2 2 4 4 2" xfId="56478"/>
    <cellStyle name="Currency 4 3 2 2 4 5" xfId="56479"/>
    <cellStyle name="Currency 4 3 2 2 4 6" xfId="56480"/>
    <cellStyle name="Currency 4 3 2 2 5" xfId="56481"/>
    <cellStyle name="Currency 4 3 2 2 5 2" xfId="56482"/>
    <cellStyle name="Currency 4 3 2 2 5 2 2" xfId="56483"/>
    <cellStyle name="Currency 4 3 2 2 5 2 3" xfId="56484"/>
    <cellStyle name="Currency 4 3 2 2 5 3" xfId="56485"/>
    <cellStyle name="Currency 4 3 2 2 5 3 2" xfId="56486"/>
    <cellStyle name="Currency 4 3 2 2 5 4" xfId="56487"/>
    <cellStyle name="Currency 4 3 2 2 5 5" xfId="56488"/>
    <cellStyle name="Currency 4 3 2 2 6" xfId="56489"/>
    <cellStyle name="Currency 4 3 2 2 6 2" xfId="56490"/>
    <cellStyle name="Currency 4 3 2 2 6 3" xfId="56491"/>
    <cellStyle name="Currency 4 3 2 2 7" xfId="56492"/>
    <cellStyle name="Currency 4 3 2 2 7 2" xfId="56493"/>
    <cellStyle name="Currency 4 3 2 2 7 3" xfId="56494"/>
    <cellStyle name="Currency 4 3 2 2 8" xfId="56495"/>
    <cellStyle name="Currency 4 3 2 2 8 2" xfId="56496"/>
    <cellStyle name="Currency 4 3 2 2 9" xfId="56497"/>
    <cellStyle name="Currency 4 3 2 3" xfId="56498"/>
    <cellStyle name="Currency 4 3 2 3 2" xfId="56499"/>
    <cellStyle name="Currency 4 3 2 3 2 2" xfId="56500"/>
    <cellStyle name="Currency 4 3 2 3 2 2 2" xfId="56501"/>
    <cellStyle name="Currency 4 3 2 3 2 2 3" xfId="56502"/>
    <cellStyle name="Currency 4 3 2 3 2 3" xfId="56503"/>
    <cellStyle name="Currency 4 3 2 3 2 3 2" xfId="56504"/>
    <cellStyle name="Currency 4 3 2 3 2 3 3" xfId="56505"/>
    <cellStyle name="Currency 4 3 2 3 2 4" xfId="56506"/>
    <cellStyle name="Currency 4 3 2 3 2 4 2" xfId="56507"/>
    <cellStyle name="Currency 4 3 2 3 2 5" xfId="56508"/>
    <cellStyle name="Currency 4 3 2 3 2 6" xfId="56509"/>
    <cellStyle name="Currency 4 3 2 3 3" xfId="56510"/>
    <cellStyle name="Currency 4 3 2 3 3 2" xfId="56511"/>
    <cellStyle name="Currency 4 3 2 3 3 2 2" xfId="56512"/>
    <cellStyle name="Currency 4 3 2 3 3 2 3" xfId="56513"/>
    <cellStyle name="Currency 4 3 2 3 3 3" xfId="56514"/>
    <cellStyle name="Currency 4 3 2 3 3 3 2" xfId="56515"/>
    <cellStyle name="Currency 4 3 2 3 3 3 3" xfId="56516"/>
    <cellStyle name="Currency 4 3 2 3 3 4" xfId="56517"/>
    <cellStyle name="Currency 4 3 2 3 3 4 2" xfId="56518"/>
    <cellStyle name="Currency 4 3 2 3 3 5" xfId="56519"/>
    <cellStyle name="Currency 4 3 2 3 3 6" xfId="56520"/>
    <cellStyle name="Currency 4 3 2 3 4" xfId="56521"/>
    <cellStyle name="Currency 4 3 2 3 4 2" xfId="56522"/>
    <cellStyle name="Currency 4 3 2 3 4 2 2" xfId="56523"/>
    <cellStyle name="Currency 4 3 2 3 4 2 3" xfId="56524"/>
    <cellStyle name="Currency 4 3 2 3 4 3" xfId="56525"/>
    <cellStyle name="Currency 4 3 2 3 4 3 2" xfId="56526"/>
    <cellStyle name="Currency 4 3 2 3 4 4" xfId="56527"/>
    <cellStyle name="Currency 4 3 2 3 4 5" xfId="56528"/>
    <cellStyle name="Currency 4 3 2 3 5" xfId="56529"/>
    <cellStyle name="Currency 4 3 2 3 5 2" xfId="56530"/>
    <cellStyle name="Currency 4 3 2 3 5 3" xfId="56531"/>
    <cellStyle name="Currency 4 3 2 3 6" xfId="56532"/>
    <cellStyle name="Currency 4 3 2 3 6 2" xfId="56533"/>
    <cellStyle name="Currency 4 3 2 3 6 3" xfId="56534"/>
    <cellStyle name="Currency 4 3 2 3 7" xfId="56535"/>
    <cellStyle name="Currency 4 3 2 3 7 2" xfId="56536"/>
    <cellStyle name="Currency 4 3 2 3 8" xfId="56537"/>
    <cellStyle name="Currency 4 3 2 3 9" xfId="56538"/>
    <cellStyle name="Currency 4 3 2 4" xfId="56539"/>
    <cellStyle name="Currency 4 3 2 4 2" xfId="56540"/>
    <cellStyle name="Currency 4 3 2 4 2 2" xfId="56541"/>
    <cellStyle name="Currency 4 3 2 4 2 2 2" xfId="56542"/>
    <cellStyle name="Currency 4 3 2 4 2 2 3" xfId="56543"/>
    <cellStyle name="Currency 4 3 2 4 2 3" xfId="56544"/>
    <cellStyle name="Currency 4 3 2 4 2 3 2" xfId="56545"/>
    <cellStyle name="Currency 4 3 2 4 2 3 3" xfId="56546"/>
    <cellStyle name="Currency 4 3 2 4 2 4" xfId="56547"/>
    <cellStyle name="Currency 4 3 2 4 2 4 2" xfId="56548"/>
    <cellStyle name="Currency 4 3 2 4 2 5" xfId="56549"/>
    <cellStyle name="Currency 4 3 2 4 2 6" xfId="56550"/>
    <cellStyle name="Currency 4 3 2 4 3" xfId="56551"/>
    <cellStyle name="Currency 4 3 2 4 3 2" xfId="56552"/>
    <cellStyle name="Currency 4 3 2 4 3 2 2" xfId="56553"/>
    <cellStyle name="Currency 4 3 2 4 3 2 3" xfId="56554"/>
    <cellStyle name="Currency 4 3 2 4 3 3" xfId="56555"/>
    <cellStyle name="Currency 4 3 2 4 3 3 2" xfId="56556"/>
    <cellStyle name="Currency 4 3 2 4 3 3 3" xfId="56557"/>
    <cellStyle name="Currency 4 3 2 4 3 4" xfId="56558"/>
    <cellStyle name="Currency 4 3 2 4 3 4 2" xfId="56559"/>
    <cellStyle name="Currency 4 3 2 4 3 5" xfId="56560"/>
    <cellStyle name="Currency 4 3 2 4 3 6" xfId="56561"/>
    <cellStyle name="Currency 4 3 2 4 4" xfId="56562"/>
    <cellStyle name="Currency 4 3 2 4 4 2" xfId="56563"/>
    <cellStyle name="Currency 4 3 2 4 4 2 2" xfId="56564"/>
    <cellStyle name="Currency 4 3 2 4 4 2 3" xfId="56565"/>
    <cellStyle name="Currency 4 3 2 4 4 3" xfId="56566"/>
    <cellStyle name="Currency 4 3 2 4 4 3 2" xfId="56567"/>
    <cellStyle name="Currency 4 3 2 4 4 4" xfId="56568"/>
    <cellStyle name="Currency 4 3 2 4 4 5" xfId="56569"/>
    <cellStyle name="Currency 4 3 2 4 5" xfId="56570"/>
    <cellStyle name="Currency 4 3 2 4 5 2" xfId="56571"/>
    <cellStyle name="Currency 4 3 2 4 5 3" xfId="56572"/>
    <cellStyle name="Currency 4 3 2 4 6" xfId="56573"/>
    <cellStyle name="Currency 4 3 2 4 6 2" xfId="56574"/>
    <cellStyle name="Currency 4 3 2 4 6 3" xfId="56575"/>
    <cellStyle name="Currency 4 3 2 4 7" xfId="56576"/>
    <cellStyle name="Currency 4 3 2 4 7 2" xfId="56577"/>
    <cellStyle name="Currency 4 3 2 4 8" xfId="56578"/>
    <cellStyle name="Currency 4 3 2 4 9" xfId="56579"/>
    <cellStyle name="Currency 4 3 2 5" xfId="56580"/>
    <cellStyle name="Currency 4 3 2 5 2" xfId="56581"/>
    <cellStyle name="Currency 4 3 2 5 2 2" xfId="56582"/>
    <cellStyle name="Currency 4 3 2 5 2 3" xfId="56583"/>
    <cellStyle name="Currency 4 3 2 5 3" xfId="56584"/>
    <cellStyle name="Currency 4 3 2 5 3 2" xfId="56585"/>
    <cellStyle name="Currency 4 3 2 5 3 3" xfId="56586"/>
    <cellStyle name="Currency 4 3 2 5 4" xfId="56587"/>
    <cellStyle name="Currency 4 3 2 5 4 2" xfId="56588"/>
    <cellStyle name="Currency 4 3 2 5 5" xfId="56589"/>
    <cellStyle name="Currency 4 3 2 5 6" xfId="56590"/>
    <cellStyle name="Currency 4 3 2 6" xfId="56591"/>
    <cellStyle name="Currency 4 3 2 6 2" xfId="56592"/>
    <cellStyle name="Currency 4 3 2 6 2 2" xfId="56593"/>
    <cellStyle name="Currency 4 3 2 6 2 3" xfId="56594"/>
    <cellStyle name="Currency 4 3 2 6 3" xfId="56595"/>
    <cellStyle name="Currency 4 3 2 6 3 2" xfId="56596"/>
    <cellStyle name="Currency 4 3 2 6 3 3" xfId="56597"/>
    <cellStyle name="Currency 4 3 2 6 4" xfId="56598"/>
    <cellStyle name="Currency 4 3 2 6 4 2" xfId="56599"/>
    <cellStyle name="Currency 4 3 2 6 5" xfId="56600"/>
    <cellStyle name="Currency 4 3 2 6 6" xfId="56601"/>
    <cellStyle name="Currency 4 3 2 7" xfId="56602"/>
    <cellStyle name="Currency 4 3 2 7 2" xfId="56603"/>
    <cellStyle name="Currency 4 3 2 7 2 2" xfId="56604"/>
    <cellStyle name="Currency 4 3 2 7 2 3" xfId="56605"/>
    <cellStyle name="Currency 4 3 2 7 3" xfId="56606"/>
    <cellStyle name="Currency 4 3 2 7 3 2" xfId="56607"/>
    <cellStyle name="Currency 4 3 2 7 4" xfId="56608"/>
    <cellStyle name="Currency 4 3 2 7 5" xfId="56609"/>
    <cellStyle name="Currency 4 3 2 8" xfId="56610"/>
    <cellStyle name="Currency 4 3 2 8 2" xfId="56611"/>
    <cellStyle name="Currency 4 3 2 8 3" xfId="56612"/>
    <cellStyle name="Currency 4 3 2 9" xfId="56613"/>
    <cellStyle name="Currency 4 3 2 9 2" xfId="56614"/>
    <cellStyle name="Currency 4 3 2 9 3" xfId="56615"/>
    <cellStyle name="Currency 4 3 3" xfId="6234"/>
    <cellStyle name="Currency 4 3 3 10" xfId="56616"/>
    <cellStyle name="Currency 4 3 3 2" xfId="56617"/>
    <cellStyle name="Currency 4 3 3 2 2" xfId="56618"/>
    <cellStyle name="Currency 4 3 3 2 2 2" xfId="56619"/>
    <cellStyle name="Currency 4 3 3 2 2 2 2" xfId="56620"/>
    <cellStyle name="Currency 4 3 3 2 2 2 3" xfId="56621"/>
    <cellStyle name="Currency 4 3 3 2 2 3" xfId="56622"/>
    <cellStyle name="Currency 4 3 3 2 2 3 2" xfId="56623"/>
    <cellStyle name="Currency 4 3 3 2 2 3 3" xfId="56624"/>
    <cellStyle name="Currency 4 3 3 2 2 4" xfId="56625"/>
    <cellStyle name="Currency 4 3 3 2 2 4 2" xfId="56626"/>
    <cellStyle name="Currency 4 3 3 2 2 5" xfId="56627"/>
    <cellStyle name="Currency 4 3 3 2 2 6" xfId="56628"/>
    <cellStyle name="Currency 4 3 3 2 3" xfId="56629"/>
    <cellStyle name="Currency 4 3 3 2 3 2" xfId="56630"/>
    <cellStyle name="Currency 4 3 3 2 3 2 2" xfId="56631"/>
    <cellStyle name="Currency 4 3 3 2 3 2 3" xfId="56632"/>
    <cellStyle name="Currency 4 3 3 2 3 3" xfId="56633"/>
    <cellStyle name="Currency 4 3 3 2 3 3 2" xfId="56634"/>
    <cellStyle name="Currency 4 3 3 2 3 3 3" xfId="56635"/>
    <cellStyle name="Currency 4 3 3 2 3 4" xfId="56636"/>
    <cellStyle name="Currency 4 3 3 2 3 4 2" xfId="56637"/>
    <cellStyle name="Currency 4 3 3 2 3 5" xfId="56638"/>
    <cellStyle name="Currency 4 3 3 2 3 6" xfId="56639"/>
    <cellStyle name="Currency 4 3 3 2 4" xfId="56640"/>
    <cellStyle name="Currency 4 3 3 2 4 2" xfId="56641"/>
    <cellStyle name="Currency 4 3 3 2 4 2 2" xfId="56642"/>
    <cellStyle name="Currency 4 3 3 2 4 2 3" xfId="56643"/>
    <cellStyle name="Currency 4 3 3 2 4 3" xfId="56644"/>
    <cellStyle name="Currency 4 3 3 2 4 3 2" xfId="56645"/>
    <cellStyle name="Currency 4 3 3 2 4 4" xfId="56646"/>
    <cellStyle name="Currency 4 3 3 2 4 5" xfId="56647"/>
    <cellStyle name="Currency 4 3 3 2 5" xfId="56648"/>
    <cellStyle name="Currency 4 3 3 2 5 2" xfId="56649"/>
    <cellStyle name="Currency 4 3 3 2 5 3" xfId="56650"/>
    <cellStyle name="Currency 4 3 3 2 6" xfId="56651"/>
    <cellStyle name="Currency 4 3 3 2 6 2" xfId="56652"/>
    <cellStyle name="Currency 4 3 3 2 6 3" xfId="56653"/>
    <cellStyle name="Currency 4 3 3 2 7" xfId="56654"/>
    <cellStyle name="Currency 4 3 3 2 7 2" xfId="56655"/>
    <cellStyle name="Currency 4 3 3 2 8" xfId="56656"/>
    <cellStyle name="Currency 4 3 3 2 9" xfId="56657"/>
    <cellStyle name="Currency 4 3 3 3" xfId="56658"/>
    <cellStyle name="Currency 4 3 3 3 2" xfId="56659"/>
    <cellStyle name="Currency 4 3 3 3 2 2" xfId="56660"/>
    <cellStyle name="Currency 4 3 3 3 2 3" xfId="56661"/>
    <cellStyle name="Currency 4 3 3 3 3" xfId="56662"/>
    <cellStyle name="Currency 4 3 3 3 3 2" xfId="56663"/>
    <cellStyle name="Currency 4 3 3 3 3 3" xfId="56664"/>
    <cellStyle name="Currency 4 3 3 3 4" xfId="56665"/>
    <cellStyle name="Currency 4 3 3 3 4 2" xfId="56666"/>
    <cellStyle name="Currency 4 3 3 3 5" xfId="56667"/>
    <cellStyle name="Currency 4 3 3 3 6" xfId="56668"/>
    <cellStyle name="Currency 4 3 3 4" xfId="56669"/>
    <cellStyle name="Currency 4 3 3 4 2" xfId="56670"/>
    <cellStyle name="Currency 4 3 3 4 2 2" xfId="56671"/>
    <cellStyle name="Currency 4 3 3 4 2 3" xfId="56672"/>
    <cellStyle name="Currency 4 3 3 4 3" xfId="56673"/>
    <cellStyle name="Currency 4 3 3 4 3 2" xfId="56674"/>
    <cellStyle name="Currency 4 3 3 4 3 3" xfId="56675"/>
    <cellStyle name="Currency 4 3 3 4 4" xfId="56676"/>
    <cellStyle name="Currency 4 3 3 4 4 2" xfId="56677"/>
    <cellStyle name="Currency 4 3 3 4 5" xfId="56678"/>
    <cellStyle name="Currency 4 3 3 4 6" xfId="56679"/>
    <cellStyle name="Currency 4 3 3 5" xfId="56680"/>
    <cellStyle name="Currency 4 3 3 5 2" xfId="56681"/>
    <cellStyle name="Currency 4 3 3 5 2 2" xfId="56682"/>
    <cellStyle name="Currency 4 3 3 5 2 3" xfId="56683"/>
    <cellStyle name="Currency 4 3 3 5 3" xfId="56684"/>
    <cellStyle name="Currency 4 3 3 5 3 2" xfId="56685"/>
    <cellStyle name="Currency 4 3 3 5 4" xfId="56686"/>
    <cellStyle name="Currency 4 3 3 5 5" xfId="56687"/>
    <cellStyle name="Currency 4 3 3 6" xfId="56688"/>
    <cellStyle name="Currency 4 3 3 6 2" xfId="56689"/>
    <cellStyle name="Currency 4 3 3 6 3" xfId="56690"/>
    <cellStyle name="Currency 4 3 3 7" xfId="56691"/>
    <cellStyle name="Currency 4 3 3 7 2" xfId="56692"/>
    <cellStyle name="Currency 4 3 3 7 3" xfId="56693"/>
    <cellStyle name="Currency 4 3 3 8" xfId="56694"/>
    <cellStyle name="Currency 4 3 3 8 2" xfId="56695"/>
    <cellStyle name="Currency 4 3 3 9" xfId="56696"/>
    <cellStyle name="Currency 4 3 4" xfId="6235"/>
    <cellStyle name="Currency 4 3 4 2" xfId="56697"/>
    <cellStyle name="Currency 4 3 4 2 2" xfId="56698"/>
    <cellStyle name="Currency 4 3 4 2 2 2" xfId="56699"/>
    <cellStyle name="Currency 4 3 4 2 2 3" xfId="56700"/>
    <cellStyle name="Currency 4 3 4 2 3" xfId="56701"/>
    <cellStyle name="Currency 4 3 4 2 3 2" xfId="56702"/>
    <cellStyle name="Currency 4 3 4 2 3 3" xfId="56703"/>
    <cellStyle name="Currency 4 3 4 2 4" xfId="56704"/>
    <cellStyle name="Currency 4 3 4 2 4 2" xfId="56705"/>
    <cellStyle name="Currency 4 3 4 2 5" xfId="56706"/>
    <cellStyle name="Currency 4 3 4 2 6" xfId="56707"/>
    <cellStyle name="Currency 4 3 4 3" xfId="56708"/>
    <cellStyle name="Currency 4 3 4 3 2" xfId="56709"/>
    <cellStyle name="Currency 4 3 4 3 2 2" xfId="56710"/>
    <cellStyle name="Currency 4 3 4 3 2 3" xfId="56711"/>
    <cellStyle name="Currency 4 3 4 3 3" xfId="56712"/>
    <cellStyle name="Currency 4 3 4 3 3 2" xfId="56713"/>
    <cellStyle name="Currency 4 3 4 3 3 3" xfId="56714"/>
    <cellStyle name="Currency 4 3 4 3 4" xfId="56715"/>
    <cellStyle name="Currency 4 3 4 3 4 2" xfId="56716"/>
    <cellStyle name="Currency 4 3 4 3 5" xfId="56717"/>
    <cellStyle name="Currency 4 3 4 3 6" xfId="56718"/>
    <cellStyle name="Currency 4 3 4 4" xfId="56719"/>
    <cellStyle name="Currency 4 3 4 4 2" xfId="56720"/>
    <cellStyle name="Currency 4 3 4 4 2 2" xfId="56721"/>
    <cellStyle name="Currency 4 3 4 4 2 3" xfId="56722"/>
    <cellStyle name="Currency 4 3 4 4 3" xfId="56723"/>
    <cellStyle name="Currency 4 3 4 4 3 2" xfId="56724"/>
    <cellStyle name="Currency 4 3 4 4 4" xfId="56725"/>
    <cellStyle name="Currency 4 3 4 4 5" xfId="56726"/>
    <cellStyle name="Currency 4 3 4 5" xfId="56727"/>
    <cellStyle name="Currency 4 3 4 5 2" xfId="56728"/>
    <cellStyle name="Currency 4 3 4 5 3" xfId="56729"/>
    <cellStyle name="Currency 4 3 4 6" xfId="56730"/>
    <cellStyle name="Currency 4 3 4 6 2" xfId="56731"/>
    <cellStyle name="Currency 4 3 4 6 3" xfId="56732"/>
    <cellStyle name="Currency 4 3 4 7" xfId="56733"/>
    <cellStyle name="Currency 4 3 4 7 2" xfId="56734"/>
    <cellStyle name="Currency 4 3 4 8" xfId="56735"/>
    <cellStyle name="Currency 4 3 4 9" xfId="56736"/>
    <cellStyle name="Currency 4 3 5" xfId="6236"/>
    <cellStyle name="Currency 4 3 5 2" xfId="56737"/>
    <cellStyle name="Currency 4 3 5 2 2" xfId="56738"/>
    <cellStyle name="Currency 4 3 5 2 2 2" xfId="56739"/>
    <cellStyle name="Currency 4 3 5 2 2 3" xfId="56740"/>
    <cellStyle name="Currency 4 3 5 2 3" xfId="56741"/>
    <cellStyle name="Currency 4 3 5 2 3 2" xfId="56742"/>
    <cellStyle name="Currency 4 3 5 2 3 3" xfId="56743"/>
    <cellStyle name="Currency 4 3 5 2 4" xfId="56744"/>
    <cellStyle name="Currency 4 3 5 2 4 2" xfId="56745"/>
    <cellStyle name="Currency 4 3 5 2 5" xfId="56746"/>
    <cellStyle name="Currency 4 3 5 2 6" xfId="56747"/>
    <cellStyle name="Currency 4 3 5 3" xfId="56748"/>
    <cellStyle name="Currency 4 3 5 3 2" xfId="56749"/>
    <cellStyle name="Currency 4 3 5 3 2 2" xfId="56750"/>
    <cellStyle name="Currency 4 3 5 3 2 3" xfId="56751"/>
    <cellStyle name="Currency 4 3 5 3 3" xfId="56752"/>
    <cellStyle name="Currency 4 3 5 3 3 2" xfId="56753"/>
    <cellStyle name="Currency 4 3 5 3 3 3" xfId="56754"/>
    <cellStyle name="Currency 4 3 5 3 4" xfId="56755"/>
    <cellStyle name="Currency 4 3 5 3 4 2" xfId="56756"/>
    <cellStyle name="Currency 4 3 5 3 5" xfId="56757"/>
    <cellStyle name="Currency 4 3 5 3 6" xfId="56758"/>
    <cellStyle name="Currency 4 3 5 4" xfId="56759"/>
    <cellStyle name="Currency 4 3 5 4 2" xfId="56760"/>
    <cellStyle name="Currency 4 3 5 4 2 2" xfId="56761"/>
    <cellStyle name="Currency 4 3 5 4 2 3" xfId="56762"/>
    <cellStyle name="Currency 4 3 5 4 3" xfId="56763"/>
    <cellStyle name="Currency 4 3 5 4 3 2" xfId="56764"/>
    <cellStyle name="Currency 4 3 5 4 4" xfId="56765"/>
    <cellStyle name="Currency 4 3 5 4 5" xfId="56766"/>
    <cellStyle name="Currency 4 3 5 5" xfId="56767"/>
    <cellStyle name="Currency 4 3 5 5 2" xfId="56768"/>
    <cellStyle name="Currency 4 3 5 5 3" xfId="56769"/>
    <cellStyle name="Currency 4 3 5 6" xfId="56770"/>
    <cellStyle name="Currency 4 3 5 6 2" xfId="56771"/>
    <cellStyle name="Currency 4 3 5 6 3" xfId="56772"/>
    <cellStyle name="Currency 4 3 5 7" xfId="56773"/>
    <cellStyle name="Currency 4 3 5 7 2" xfId="56774"/>
    <cellStyle name="Currency 4 3 5 8" xfId="56775"/>
    <cellStyle name="Currency 4 3 5 9" xfId="56776"/>
    <cellStyle name="Currency 4 3 6" xfId="56777"/>
    <cellStyle name="Currency 4 3 6 2" xfId="56778"/>
    <cellStyle name="Currency 4 3 6 2 2" xfId="56779"/>
    <cellStyle name="Currency 4 3 6 2 3" xfId="56780"/>
    <cellStyle name="Currency 4 3 6 3" xfId="56781"/>
    <cellStyle name="Currency 4 3 6 3 2" xfId="56782"/>
    <cellStyle name="Currency 4 3 6 3 3" xfId="56783"/>
    <cellStyle name="Currency 4 3 6 4" xfId="56784"/>
    <cellStyle name="Currency 4 3 6 4 2" xfId="56785"/>
    <cellStyle name="Currency 4 3 6 5" xfId="56786"/>
    <cellStyle name="Currency 4 3 6 6" xfId="56787"/>
    <cellStyle name="Currency 4 3 7" xfId="56788"/>
    <cellStyle name="Currency 4 3 7 2" xfId="56789"/>
    <cellStyle name="Currency 4 3 7 2 2" xfId="56790"/>
    <cellStyle name="Currency 4 3 7 2 3" xfId="56791"/>
    <cellStyle name="Currency 4 3 7 3" xfId="56792"/>
    <cellStyle name="Currency 4 3 7 3 2" xfId="56793"/>
    <cellStyle name="Currency 4 3 7 3 3" xfId="56794"/>
    <cellStyle name="Currency 4 3 7 4" xfId="56795"/>
    <cellStyle name="Currency 4 3 7 4 2" xfId="56796"/>
    <cellStyle name="Currency 4 3 7 5" xfId="56797"/>
    <cellStyle name="Currency 4 3 7 6" xfId="56798"/>
    <cellStyle name="Currency 4 3 8" xfId="56799"/>
    <cellStyle name="Currency 4 3 8 2" xfId="56800"/>
    <cellStyle name="Currency 4 3 8 2 2" xfId="56801"/>
    <cellStyle name="Currency 4 3 8 2 3" xfId="56802"/>
    <cellStyle name="Currency 4 3 8 3" xfId="56803"/>
    <cellStyle name="Currency 4 3 8 3 2" xfId="56804"/>
    <cellStyle name="Currency 4 3 8 4" xfId="56805"/>
    <cellStyle name="Currency 4 3 8 5" xfId="56806"/>
    <cellStyle name="Currency 4 3 9" xfId="56807"/>
    <cellStyle name="Currency 4 3 9 2" xfId="56808"/>
    <cellStyle name="Currency 4 3 9 3" xfId="56809"/>
    <cellStyle name="Currency 4 4" xfId="6237"/>
    <cellStyle name="Currency 4 4 10" xfId="56810"/>
    <cellStyle name="Currency 4 4 10 2" xfId="56811"/>
    <cellStyle name="Currency 4 4 11" xfId="56812"/>
    <cellStyle name="Currency 4 4 12" xfId="56813"/>
    <cellStyle name="Currency 4 4 2" xfId="6238"/>
    <cellStyle name="Currency 4 4 2 10" xfId="56814"/>
    <cellStyle name="Currency 4 4 2 2" xfId="6239"/>
    <cellStyle name="Currency 4 4 2 2 2" xfId="56815"/>
    <cellStyle name="Currency 4 4 2 2 2 2" xfId="56816"/>
    <cellStyle name="Currency 4 4 2 2 2 2 2" xfId="56817"/>
    <cellStyle name="Currency 4 4 2 2 2 2 3" xfId="56818"/>
    <cellStyle name="Currency 4 4 2 2 2 3" xfId="56819"/>
    <cellStyle name="Currency 4 4 2 2 2 3 2" xfId="56820"/>
    <cellStyle name="Currency 4 4 2 2 2 3 3" xfId="56821"/>
    <cellStyle name="Currency 4 4 2 2 2 4" xfId="56822"/>
    <cellStyle name="Currency 4 4 2 2 2 4 2" xfId="56823"/>
    <cellStyle name="Currency 4 4 2 2 2 5" xfId="56824"/>
    <cellStyle name="Currency 4 4 2 2 2 6" xfId="56825"/>
    <cellStyle name="Currency 4 4 2 2 3" xfId="56826"/>
    <cellStyle name="Currency 4 4 2 2 3 2" xfId="56827"/>
    <cellStyle name="Currency 4 4 2 2 3 2 2" xfId="56828"/>
    <cellStyle name="Currency 4 4 2 2 3 2 3" xfId="56829"/>
    <cellStyle name="Currency 4 4 2 2 3 3" xfId="56830"/>
    <cellStyle name="Currency 4 4 2 2 3 3 2" xfId="56831"/>
    <cellStyle name="Currency 4 4 2 2 3 3 3" xfId="56832"/>
    <cellStyle name="Currency 4 4 2 2 3 4" xfId="56833"/>
    <cellStyle name="Currency 4 4 2 2 3 4 2" xfId="56834"/>
    <cellStyle name="Currency 4 4 2 2 3 5" xfId="56835"/>
    <cellStyle name="Currency 4 4 2 2 3 6" xfId="56836"/>
    <cellStyle name="Currency 4 4 2 2 4" xfId="56837"/>
    <cellStyle name="Currency 4 4 2 2 4 2" xfId="56838"/>
    <cellStyle name="Currency 4 4 2 2 4 2 2" xfId="56839"/>
    <cellStyle name="Currency 4 4 2 2 4 2 3" xfId="56840"/>
    <cellStyle name="Currency 4 4 2 2 4 3" xfId="56841"/>
    <cellStyle name="Currency 4 4 2 2 4 3 2" xfId="56842"/>
    <cellStyle name="Currency 4 4 2 2 4 4" xfId="56843"/>
    <cellStyle name="Currency 4 4 2 2 4 5" xfId="56844"/>
    <cellStyle name="Currency 4 4 2 2 5" xfId="56845"/>
    <cellStyle name="Currency 4 4 2 2 5 2" xfId="56846"/>
    <cellStyle name="Currency 4 4 2 2 5 3" xfId="56847"/>
    <cellStyle name="Currency 4 4 2 2 6" xfId="56848"/>
    <cellStyle name="Currency 4 4 2 2 6 2" xfId="56849"/>
    <cellStyle name="Currency 4 4 2 2 6 3" xfId="56850"/>
    <cellStyle name="Currency 4 4 2 2 7" xfId="56851"/>
    <cellStyle name="Currency 4 4 2 2 7 2" xfId="56852"/>
    <cellStyle name="Currency 4 4 2 2 8" xfId="56853"/>
    <cellStyle name="Currency 4 4 2 2 9" xfId="56854"/>
    <cellStyle name="Currency 4 4 2 3" xfId="56855"/>
    <cellStyle name="Currency 4 4 2 3 2" xfId="56856"/>
    <cellStyle name="Currency 4 4 2 3 2 2" xfId="56857"/>
    <cellStyle name="Currency 4 4 2 3 2 3" xfId="56858"/>
    <cellStyle name="Currency 4 4 2 3 3" xfId="56859"/>
    <cellStyle name="Currency 4 4 2 3 3 2" xfId="56860"/>
    <cellStyle name="Currency 4 4 2 3 3 3" xfId="56861"/>
    <cellStyle name="Currency 4 4 2 3 4" xfId="56862"/>
    <cellStyle name="Currency 4 4 2 3 4 2" xfId="56863"/>
    <cellStyle name="Currency 4 4 2 3 5" xfId="56864"/>
    <cellStyle name="Currency 4 4 2 3 6" xfId="56865"/>
    <cellStyle name="Currency 4 4 2 4" xfId="56866"/>
    <cellStyle name="Currency 4 4 2 4 2" xfId="56867"/>
    <cellStyle name="Currency 4 4 2 4 2 2" xfId="56868"/>
    <cellStyle name="Currency 4 4 2 4 2 3" xfId="56869"/>
    <cellStyle name="Currency 4 4 2 4 3" xfId="56870"/>
    <cellStyle name="Currency 4 4 2 4 3 2" xfId="56871"/>
    <cellStyle name="Currency 4 4 2 4 3 3" xfId="56872"/>
    <cellStyle name="Currency 4 4 2 4 4" xfId="56873"/>
    <cellStyle name="Currency 4 4 2 4 4 2" xfId="56874"/>
    <cellStyle name="Currency 4 4 2 4 5" xfId="56875"/>
    <cellStyle name="Currency 4 4 2 4 6" xfId="56876"/>
    <cellStyle name="Currency 4 4 2 5" xfId="56877"/>
    <cellStyle name="Currency 4 4 2 5 2" xfId="56878"/>
    <cellStyle name="Currency 4 4 2 5 2 2" xfId="56879"/>
    <cellStyle name="Currency 4 4 2 5 2 3" xfId="56880"/>
    <cellStyle name="Currency 4 4 2 5 3" xfId="56881"/>
    <cellStyle name="Currency 4 4 2 5 3 2" xfId="56882"/>
    <cellStyle name="Currency 4 4 2 5 4" xfId="56883"/>
    <cellStyle name="Currency 4 4 2 5 5" xfId="56884"/>
    <cellStyle name="Currency 4 4 2 6" xfId="56885"/>
    <cellStyle name="Currency 4 4 2 6 2" xfId="56886"/>
    <cellStyle name="Currency 4 4 2 6 3" xfId="56887"/>
    <cellStyle name="Currency 4 4 2 7" xfId="56888"/>
    <cellStyle name="Currency 4 4 2 7 2" xfId="56889"/>
    <cellStyle name="Currency 4 4 2 7 3" xfId="56890"/>
    <cellStyle name="Currency 4 4 2 8" xfId="56891"/>
    <cellStyle name="Currency 4 4 2 8 2" xfId="56892"/>
    <cellStyle name="Currency 4 4 2 9" xfId="56893"/>
    <cellStyle name="Currency 4 4 3" xfId="6240"/>
    <cellStyle name="Currency 4 4 3 2" xfId="56894"/>
    <cellStyle name="Currency 4 4 3 2 2" xfId="56895"/>
    <cellStyle name="Currency 4 4 3 2 2 2" xfId="56896"/>
    <cellStyle name="Currency 4 4 3 2 2 3" xfId="56897"/>
    <cellStyle name="Currency 4 4 3 2 3" xfId="56898"/>
    <cellStyle name="Currency 4 4 3 2 3 2" xfId="56899"/>
    <cellStyle name="Currency 4 4 3 2 3 3" xfId="56900"/>
    <cellStyle name="Currency 4 4 3 2 4" xfId="56901"/>
    <cellStyle name="Currency 4 4 3 2 4 2" xfId="56902"/>
    <cellStyle name="Currency 4 4 3 2 5" xfId="56903"/>
    <cellStyle name="Currency 4 4 3 2 6" xfId="56904"/>
    <cellStyle name="Currency 4 4 3 3" xfId="56905"/>
    <cellStyle name="Currency 4 4 3 3 2" xfId="56906"/>
    <cellStyle name="Currency 4 4 3 3 2 2" xfId="56907"/>
    <cellStyle name="Currency 4 4 3 3 2 3" xfId="56908"/>
    <cellStyle name="Currency 4 4 3 3 3" xfId="56909"/>
    <cellStyle name="Currency 4 4 3 3 3 2" xfId="56910"/>
    <cellStyle name="Currency 4 4 3 3 3 3" xfId="56911"/>
    <cellStyle name="Currency 4 4 3 3 4" xfId="56912"/>
    <cellStyle name="Currency 4 4 3 3 4 2" xfId="56913"/>
    <cellStyle name="Currency 4 4 3 3 5" xfId="56914"/>
    <cellStyle name="Currency 4 4 3 3 6" xfId="56915"/>
    <cellStyle name="Currency 4 4 3 4" xfId="56916"/>
    <cellStyle name="Currency 4 4 3 4 2" xfId="56917"/>
    <cellStyle name="Currency 4 4 3 4 2 2" xfId="56918"/>
    <cellStyle name="Currency 4 4 3 4 2 3" xfId="56919"/>
    <cellStyle name="Currency 4 4 3 4 3" xfId="56920"/>
    <cellStyle name="Currency 4 4 3 4 3 2" xfId="56921"/>
    <cellStyle name="Currency 4 4 3 4 4" xfId="56922"/>
    <cellStyle name="Currency 4 4 3 4 5" xfId="56923"/>
    <cellStyle name="Currency 4 4 3 5" xfId="56924"/>
    <cellStyle name="Currency 4 4 3 5 2" xfId="56925"/>
    <cellStyle name="Currency 4 4 3 5 3" xfId="56926"/>
    <cellStyle name="Currency 4 4 3 6" xfId="56927"/>
    <cellStyle name="Currency 4 4 3 6 2" xfId="56928"/>
    <cellStyle name="Currency 4 4 3 6 3" xfId="56929"/>
    <cellStyle name="Currency 4 4 3 7" xfId="56930"/>
    <cellStyle name="Currency 4 4 3 7 2" xfId="56931"/>
    <cellStyle name="Currency 4 4 3 8" xfId="56932"/>
    <cellStyle name="Currency 4 4 3 9" xfId="56933"/>
    <cellStyle name="Currency 4 4 4" xfId="6241"/>
    <cellStyle name="Currency 4 4 4 2" xfId="56934"/>
    <cellStyle name="Currency 4 4 4 2 2" xfId="56935"/>
    <cellStyle name="Currency 4 4 4 2 2 2" xfId="56936"/>
    <cellStyle name="Currency 4 4 4 2 2 3" xfId="56937"/>
    <cellStyle name="Currency 4 4 4 2 3" xfId="56938"/>
    <cellStyle name="Currency 4 4 4 2 3 2" xfId="56939"/>
    <cellStyle name="Currency 4 4 4 2 3 3" xfId="56940"/>
    <cellStyle name="Currency 4 4 4 2 4" xfId="56941"/>
    <cellStyle name="Currency 4 4 4 2 4 2" xfId="56942"/>
    <cellStyle name="Currency 4 4 4 2 5" xfId="56943"/>
    <cellStyle name="Currency 4 4 4 2 6" xfId="56944"/>
    <cellStyle name="Currency 4 4 4 3" xfId="56945"/>
    <cellStyle name="Currency 4 4 4 3 2" xfId="56946"/>
    <cellStyle name="Currency 4 4 4 3 2 2" xfId="56947"/>
    <cellStyle name="Currency 4 4 4 3 2 3" xfId="56948"/>
    <cellStyle name="Currency 4 4 4 3 3" xfId="56949"/>
    <cellStyle name="Currency 4 4 4 3 3 2" xfId="56950"/>
    <cellStyle name="Currency 4 4 4 3 3 3" xfId="56951"/>
    <cellStyle name="Currency 4 4 4 3 4" xfId="56952"/>
    <cellStyle name="Currency 4 4 4 3 4 2" xfId="56953"/>
    <cellStyle name="Currency 4 4 4 3 5" xfId="56954"/>
    <cellStyle name="Currency 4 4 4 3 6" xfId="56955"/>
    <cellStyle name="Currency 4 4 4 4" xfId="56956"/>
    <cellStyle name="Currency 4 4 4 4 2" xfId="56957"/>
    <cellStyle name="Currency 4 4 4 4 2 2" xfId="56958"/>
    <cellStyle name="Currency 4 4 4 4 2 3" xfId="56959"/>
    <cellStyle name="Currency 4 4 4 4 3" xfId="56960"/>
    <cellStyle name="Currency 4 4 4 4 3 2" xfId="56961"/>
    <cellStyle name="Currency 4 4 4 4 4" xfId="56962"/>
    <cellStyle name="Currency 4 4 4 4 5" xfId="56963"/>
    <cellStyle name="Currency 4 4 4 5" xfId="56964"/>
    <cellStyle name="Currency 4 4 4 5 2" xfId="56965"/>
    <cellStyle name="Currency 4 4 4 5 3" xfId="56966"/>
    <cellStyle name="Currency 4 4 4 6" xfId="56967"/>
    <cellStyle name="Currency 4 4 4 6 2" xfId="56968"/>
    <cellStyle name="Currency 4 4 4 6 3" xfId="56969"/>
    <cellStyle name="Currency 4 4 4 7" xfId="56970"/>
    <cellStyle name="Currency 4 4 4 7 2" xfId="56971"/>
    <cellStyle name="Currency 4 4 4 8" xfId="56972"/>
    <cellStyle name="Currency 4 4 4 9" xfId="56973"/>
    <cellStyle name="Currency 4 4 5" xfId="56974"/>
    <cellStyle name="Currency 4 4 5 2" xfId="56975"/>
    <cellStyle name="Currency 4 4 5 2 2" xfId="56976"/>
    <cellStyle name="Currency 4 4 5 2 3" xfId="56977"/>
    <cellStyle name="Currency 4 4 5 3" xfId="56978"/>
    <cellStyle name="Currency 4 4 5 3 2" xfId="56979"/>
    <cellStyle name="Currency 4 4 5 3 3" xfId="56980"/>
    <cellStyle name="Currency 4 4 5 4" xfId="56981"/>
    <cellStyle name="Currency 4 4 5 4 2" xfId="56982"/>
    <cellStyle name="Currency 4 4 5 5" xfId="56983"/>
    <cellStyle name="Currency 4 4 5 6" xfId="56984"/>
    <cellStyle name="Currency 4 4 6" xfId="56985"/>
    <cellStyle name="Currency 4 4 6 2" xfId="56986"/>
    <cellStyle name="Currency 4 4 6 2 2" xfId="56987"/>
    <cellStyle name="Currency 4 4 6 2 3" xfId="56988"/>
    <cellStyle name="Currency 4 4 6 3" xfId="56989"/>
    <cellStyle name="Currency 4 4 6 3 2" xfId="56990"/>
    <cellStyle name="Currency 4 4 6 3 3" xfId="56991"/>
    <cellStyle name="Currency 4 4 6 4" xfId="56992"/>
    <cellStyle name="Currency 4 4 6 4 2" xfId="56993"/>
    <cellStyle name="Currency 4 4 6 5" xfId="56994"/>
    <cellStyle name="Currency 4 4 6 6" xfId="56995"/>
    <cellStyle name="Currency 4 4 7" xfId="56996"/>
    <cellStyle name="Currency 4 4 7 2" xfId="56997"/>
    <cellStyle name="Currency 4 4 7 2 2" xfId="56998"/>
    <cellStyle name="Currency 4 4 7 2 3" xfId="56999"/>
    <cellStyle name="Currency 4 4 7 3" xfId="57000"/>
    <cellStyle name="Currency 4 4 7 3 2" xfId="57001"/>
    <cellStyle name="Currency 4 4 7 4" xfId="57002"/>
    <cellStyle name="Currency 4 4 7 5" xfId="57003"/>
    <cellStyle name="Currency 4 4 8" xfId="57004"/>
    <cellStyle name="Currency 4 4 8 2" xfId="57005"/>
    <cellStyle name="Currency 4 4 8 3" xfId="57006"/>
    <cellStyle name="Currency 4 4 9" xfId="57007"/>
    <cellStyle name="Currency 4 4 9 2" xfId="57008"/>
    <cellStyle name="Currency 4 4 9 3" xfId="57009"/>
    <cellStyle name="Currency 4 5" xfId="6242"/>
    <cellStyle name="Currency 4 5 10" xfId="57010"/>
    <cellStyle name="Currency 4 5 2" xfId="57011"/>
    <cellStyle name="Currency 4 5 2 2" xfId="57012"/>
    <cellStyle name="Currency 4 5 2 2 2" xfId="57013"/>
    <cellStyle name="Currency 4 5 2 2 2 2" xfId="57014"/>
    <cellStyle name="Currency 4 5 2 2 2 3" xfId="57015"/>
    <cellStyle name="Currency 4 5 2 2 3" xfId="57016"/>
    <cellStyle name="Currency 4 5 2 2 3 2" xfId="57017"/>
    <cellStyle name="Currency 4 5 2 2 3 3" xfId="57018"/>
    <cellStyle name="Currency 4 5 2 2 4" xfId="57019"/>
    <cellStyle name="Currency 4 5 2 2 4 2" xfId="57020"/>
    <cellStyle name="Currency 4 5 2 2 5" xfId="57021"/>
    <cellStyle name="Currency 4 5 2 2 6" xfId="57022"/>
    <cellStyle name="Currency 4 5 2 3" xfId="57023"/>
    <cellStyle name="Currency 4 5 2 3 2" xfId="57024"/>
    <cellStyle name="Currency 4 5 2 3 2 2" xfId="57025"/>
    <cellStyle name="Currency 4 5 2 3 2 3" xfId="57026"/>
    <cellStyle name="Currency 4 5 2 3 3" xfId="57027"/>
    <cellStyle name="Currency 4 5 2 3 3 2" xfId="57028"/>
    <cellStyle name="Currency 4 5 2 3 3 3" xfId="57029"/>
    <cellStyle name="Currency 4 5 2 3 4" xfId="57030"/>
    <cellStyle name="Currency 4 5 2 3 4 2" xfId="57031"/>
    <cellStyle name="Currency 4 5 2 3 5" xfId="57032"/>
    <cellStyle name="Currency 4 5 2 3 6" xfId="57033"/>
    <cellStyle name="Currency 4 5 2 4" xfId="57034"/>
    <cellStyle name="Currency 4 5 2 4 2" xfId="57035"/>
    <cellStyle name="Currency 4 5 2 4 2 2" xfId="57036"/>
    <cellStyle name="Currency 4 5 2 4 2 3" xfId="57037"/>
    <cellStyle name="Currency 4 5 2 4 3" xfId="57038"/>
    <cellStyle name="Currency 4 5 2 4 3 2" xfId="57039"/>
    <cellStyle name="Currency 4 5 2 4 4" xfId="57040"/>
    <cellStyle name="Currency 4 5 2 4 5" xfId="57041"/>
    <cellStyle name="Currency 4 5 2 5" xfId="57042"/>
    <cellStyle name="Currency 4 5 2 5 2" xfId="57043"/>
    <cellStyle name="Currency 4 5 2 5 3" xfId="57044"/>
    <cellStyle name="Currency 4 5 2 6" xfId="57045"/>
    <cellStyle name="Currency 4 5 2 6 2" xfId="57046"/>
    <cellStyle name="Currency 4 5 2 6 3" xfId="57047"/>
    <cellStyle name="Currency 4 5 2 7" xfId="57048"/>
    <cellStyle name="Currency 4 5 2 7 2" xfId="57049"/>
    <cellStyle name="Currency 4 5 2 8" xfId="57050"/>
    <cellStyle name="Currency 4 5 2 9" xfId="57051"/>
    <cellStyle name="Currency 4 5 3" xfId="57052"/>
    <cellStyle name="Currency 4 5 3 2" xfId="57053"/>
    <cellStyle name="Currency 4 5 3 2 2" xfId="57054"/>
    <cellStyle name="Currency 4 5 3 2 3" xfId="57055"/>
    <cellStyle name="Currency 4 5 3 3" xfId="57056"/>
    <cellStyle name="Currency 4 5 3 3 2" xfId="57057"/>
    <cellStyle name="Currency 4 5 3 3 3" xfId="57058"/>
    <cellStyle name="Currency 4 5 3 4" xfId="57059"/>
    <cellStyle name="Currency 4 5 3 4 2" xfId="57060"/>
    <cellStyle name="Currency 4 5 3 5" xfId="57061"/>
    <cellStyle name="Currency 4 5 3 6" xfId="57062"/>
    <cellStyle name="Currency 4 5 4" xfId="57063"/>
    <cellStyle name="Currency 4 5 4 2" xfId="57064"/>
    <cellStyle name="Currency 4 5 4 2 2" xfId="57065"/>
    <cellStyle name="Currency 4 5 4 2 3" xfId="57066"/>
    <cellStyle name="Currency 4 5 4 3" xfId="57067"/>
    <cellStyle name="Currency 4 5 4 3 2" xfId="57068"/>
    <cellStyle name="Currency 4 5 4 3 3" xfId="57069"/>
    <cellStyle name="Currency 4 5 4 4" xfId="57070"/>
    <cellStyle name="Currency 4 5 4 4 2" xfId="57071"/>
    <cellStyle name="Currency 4 5 4 5" xfId="57072"/>
    <cellStyle name="Currency 4 5 4 6" xfId="57073"/>
    <cellStyle name="Currency 4 5 5" xfId="57074"/>
    <cellStyle name="Currency 4 5 5 2" xfId="57075"/>
    <cellStyle name="Currency 4 5 5 2 2" xfId="57076"/>
    <cellStyle name="Currency 4 5 5 2 3" xfId="57077"/>
    <cellStyle name="Currency 4 5 5 3" xfId="57078"/>
    <cellStyle name="Currency 4 5 5 3 2" xfId="57079"/>
    <cellStyle name="Currency 4 5 5 4" xfId="57080"/>
    <cellStyle name="Currency 4 5 5 5" xfId="57081"/>
    <cellStyle name="Currency 4 5 6" xfId="57082"/>
    <cellStyle name="Currency 4 5 6 2" xfId="57083"/>
    <cellStyle name="Currency 4 5 6 3" xfId="57084"/>
    <cellStyle name="Currency 4 5 7" xfId="57085"/>
    <cellStyle name="Currency 4 5 7 2" xfId="57086"/>
    <cellStyle name="Currency 4 5 7 3" xfId="57087"/>
    <cellStyle name="Currency 4 5 8" xfId="57088"/>
    <cellStyle name="Currency 4 5 8 2" xfId="57089"/>
    <cellStyle name="Currency 4 5 9" xfId="57090"/>
    <cellStyle name="Currency 4 6" xfId="14543"/>
    <cellStyle name="Currency 4 6 2" xfId="57091"/>
    <cellStyle name="Currency 4 6 2 2" xfId="57092"/>
    <cellStyle name="Currency 4 6 2 2 2" xfId="57093"/>
    <cellStyle name="Currency 4 6 2 2 3" xfId="57094"/>
    <cellStyle name="Currency 4 6 2 3" xfId="57095"/>
    <cellStyle name="Currency 4 6 2 3 2" xfId="57096"/>
    <cellStyle name="Currency 4 6 2 3 3" xfId="57097"/>
    <cellStyle name="Currency 4 6 2 4" xfId="57098"/>
    <cellStyle name="Currency 4 6 2 4 2" xfId="57099"/>
    <cellStyle name="Currency 4 6 2 5" xfId="57100"/>
    <cellStyle name="Currency 4 6 2 6" xfId="57101"/>
    <cellStyle name="Currency 4 6 3" xfId="57102"/>
    <cellStyle name="Currency 4 6 3 2" xfId="57103"/>
    <cellStyle name="Currency 4 6 3 2 2" xfId="57104"/>
    <cellStyle name="Currency 4 6 3 2 3" xfId="57105"/>
    <cellStyle name="Currency 4 6 3 3" xfId="57106"/>
    <cellStyle name="Currency 4 6 3 3 2" xfId="57107"/>
    <cellStyle name="Currency 4 6 3 3 3" xfId="57108"/>
    <cellStyle name="Currency 4 6 3 4" xfId="57109"/>
    <cellStyle name="Currency 4 6 3 4 2" xfId="57110"/>
    <cellStyle name="Currency 4 6 3 5" xfId="57111"/>
    <cellStyle name="Currency 4 6 3 6" xfId="57112"/>
    <cellStyle name="Currency 4 6 4" xfId="57113"/>
    <cellStyle name="Currency 4 6 4 2" xfId="57114"/>
    <cellStyle name="Currency 4 6 4 2 2" xfId="57115"/>
    <cellStyle name="Currency 4 6 4 2 3" xfId="57116"/>
    <cellStyle name="Currency 4 6 4 3" xfId="57117"/>
    <cellStyle name="Currency 4 6 4 3 2" xfId="57118"/>
    <cellStyle name="Currency 4 6 4 4" xfId="57119"/>
    <cellStyle name="Currency 4 6 4 5" xfId="57120"/>
    <cellStyle name="Currency 4 6 5" xfId="57121"/>
    <cellStyle name="Currency 4 6 5 2" xfId="57122"/>
    <cellStyle name="Currency 4 6 5 3" xfId="57123"/>
    <cellStyle name="Currency 4 6 6" xfId="57124"/>
    <cellStyle name="Currency 4 6 6 2" xfId="57125"/>
    <cellStyle name="Currency 4 6 6 3" xfId="57126"/>
    <cellStyle name="Currency 4 6 7" xfId="57127"/>
    <cellStyle name="Currency 4 6 7 2" xfId="57128"/>
    <cellStyle name="Currency 4 6 8" xfId="57129"/>
    <cellStyle name="Currency 4 6 9" xfId="57130"/>
    <cellStyle name="Currency 4 7" xfId="57131"/>
    <cellStyle name="Currency 4 7 2" xfId="57132"/>
    <cellStyle name="Currency 4 7 2 2" xfId="57133"/>
    <cellStyle name="Currency 4 7 2 2 2" xfId="57134"/>
    <cellStyle name="Currency 4 7 2 2 3" xfId="57135"/>
    <cellStyle name="Currency 4 7 2 3" xfId="57136"/>
    <cellStyle name="Currency 4 7 2 3 2" xfId="57137"/>
    <cellStyle name="Currency 4 7 2 3 3" xfId="57138"/>
    <cellStyle name="Currency 4 7 2 4" xfId="57139"/>
    <cellStyle name="Currency 4 7 2 4 2" xfId="57140"/>
    <cellStyle name="Currency 4 7 2 5" xfId="57141"/>
    <cellStyle name="Currency 4 7 2 6" xfId="57142"/>
    <cellStyle name="Currency 4 7 3" xfId="57143"/>
    <cellStyle name="Currency 4 7 3 2" xfId="57144"/>
    <cellStyle name="Currency 4 7 3 2 2" xfId="57145"/>
    <cellStyle name="Currency 4 7 3 2 3" xfId="57146"/>
    <cellStyle name="Currency 4 7 3 3" xfId="57147"/>
    <cellStyle name="Currency 4 7 3 3 2" xfId="57148"/>
    <cellStyle name="Currency 4 7 3 3 3" xfId="57149"/>
    <cellStyle name="Currency 4 7 3 4" xfId="57150"/>
    <cellStyle name="Currency 4 7 3 4 2" xfId="57151"/>
    <cellStyle name="Currency 4 7 3 5" xfId="57152"/>
    <cellStyle name="Currency 4 7 3 6" xfId="57153"/>
    <cellStyle name="Currency 4 7 4" xfId="57154"/>
    <cellStyle name="Currency 4 7 4 2" xfId="57155"/>
    <cellStyle name="Currency 4 7 4 2 2" xfId="57156"/>
    <cellStyle name="Currency 4 7 4 2 3" xfId="57157"/>
    <cellStyle name="Currency 4 7 4 3" xfId="57158"/>
    <cellStyle name="Currency 4 7 4 3 2" xfId="57159"/>
    <cellStyle name="Currency 4 7 4 4" xfId="57160"/>
    <cellStyle name="Currency 4 7 4 5" xfId="57161"/>
    <cellStyle name="Currency 4 7 5" xfId="57162"/>
    <cellStyle name="Currency 4 7 5 2" xfId="57163"/>
    <cellStyle name="Currency 4 7 5 3" xfId="57164"/>
    <cellStyle name="Currency 4 7 6" xfId="57165"/>
    <cellStyle name="Currency 4 7 6 2" xfId="57166"/>
    <cellStyle name="Currency 4 7 6 3" xfId="57167"/>
    <cellStyle name="Currency 4 7 7" xfId="57168"/>
    <cellStyle name="Currency 4 7 7 2" xfId="57169"/>
    <cellStyle name="Currency 4 7 8" xfId="57170"/>
    <cellStyle name="Currency 4 7 9" xfId="57171"/>
    <cellStyle name="Currency 4 8" xfId="57172"/>
    <cellStyle name="Currency 4 8 2" xfId="57173"/>
    <cellStyle name="Currency 4 8 2 2" xfId="57174"/>
    <cellStyle name="Currency 4 8 2 3" xfId="57175"/>
    <cellStyle name="Currency 4 8 3" xfId="57176"/>
    <cellStyle name="Currency 4 8 3 2" xfId="57177"/>
    <cellStyle name="Currency 4 8 3 3" xfId="57178"/>
    <cellStyle name="Currency 4 8 4" xfId="57179"/>
    <cellStyle name="Currency 4 8 4 2" xfId="57180"/>
    <cellStyle name="Currency 4 8 5" xfId="57181"/>
    <cellStyle name="Currency 4 8 6" xfId="57182"/>
    <cellStyle name="Currency 4 9" xfId="57183"/>
    <cellStyle name="Currency 4 9 2" xfId="57184"/>
    <cellStyle name="Currency 4 9 2 2" xfId="57185"/>
    <cellStyle name="Currency 4 9 2 3" xfId="57186"/>
    <cellStyle name="Currency 4 9 3" xfId="57187"/>
    <cellStyle name="Currency 4 9 3 2" xfId="57188"/>
    <cellStyle name="Currency 4 9 3 3" xfId="57189"/>
    <cellStyle name="Currency 4 9 4" xfId="57190"/>
    <cellStyle name="Currency 4 9 4 2" xfId="57191"/>
    <cellStyle name="Currency 4 9 5" xfId="57192"/>
    <cellStyle name="Currency 4 9 6" xfId="57193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4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" xfId="61983" builtinId="53" customBuiltin="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5"/>
    <cellStyle name="Explanatory Text 2 5" xfId="57196"/>
    <cellStyle name="Explanatory Text 3" xfId="6454"/>
    <cellStyle name="Explanatory Text 3 2" xfId="6455"/>
    <cellStyle name="Explanatory Text 4" xfId="6456"/>
    <cellStyle name="Explanatory Text 4 2" xfId="57197"/>
    <cellStyle name="Explanatory Text 5" xfId="6457"/>
    <cellStyle name="Explanatory Text 5 2" xfId="57198"/>
    <cellStyle name="Explanatory Text 6" xfId="6458"/>
    <cellStyle name="Explanatory Text 6 2" xfId="57199"/>
    <cellStyle name="Explanatory Text 7" xfId="6459"/>
    <cellStyle name="Explanatory Text 7 2" xfId="57200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" xfId="61973" builtinId="26" customBuiltin="1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1"/>
    <cellStyle name="Good 2 5" xfId="57202"/>
    <cellStyle name="Good 3" xfId="6570"/>
    <cellStyle name="Good 3 2" xfId="6571"/>
    <cellStyle name="Good 4" xfId="6572"/>
    <cellStyle name="Good 4 2" xfId="57203"/>
    <cellStyle name="Good 5" xfId="6573"/>
    <cellStyle name="Good 5 2" xfId="57204"/>
    <cellStyle name="Good 6" xfId="6574"/>
    <cellStyle name="Good 6 2" xfId="57205"/>
    <cellStyle name="Good 7" xfId="6575"/>
    <cellStyle name="Good 7 2" xfId="57206"/>
    <cellStyle name="Good 8" xfId="6576"/>
    <cellStyle name="Good 9" xfId="6577"/>
    <cellStyle name="Heading 1" xfId="61969" builtinId="16" customBuiltin="1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7"/>
    <cellStyle name="Heading 1 2 4" xfId="57208"/>
    <cellStyle name="Heading 1 2 5" xfId="57209"/>
    <cellStyle name="Heading 1 3" xfId="6592"/>
    <cellStyle name="Heading 1 3 2" xfId="6593"/>
    <cellStyle name="Heading 1 3 2 2" xfId="6594"/>
    <cellStyle name="Heading 1 3 3" xfId="57210"/>
    <cellStyle name="Heading 1 4" xfId="6595"/>
    <cellStyle name="Heading 1 4 2" xfId="57211"/>
    <cellStyle name="Heading 1 5" xfId="6596"/>
    <cellStyle name="Heading 1 5 2" xfId="57212"/>
    <cellStyle name="Heading 1 6" xfId="6597"/>
    <cellStyle name="Heading 1 6 2" xfId="57213"/>
    <cellStyle name="Heading 1 7" xfId="6598"/>
    <cellStyle name="Heading 1 7 2" xfId="57214"/>
    <cellStyle name="Heading 1 8" xfId="6599"/>
    <cellStyle name="Heading 1 9" xfId="6600"/>
    <cellStyle name="Heading 2" xfId="61970" builtinId="17" customBuiltin="1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5"/>
    <cellStyle name="Heading 2 2 4" xfId="57216"/>
    <cellStyle name="Heading 2 2 5" xfId="57217"/>
    <cellStyle name="Heading 2 3" xfId="6615"/>
    <cellStyle name="Heading 2 3 2" xfId="6616"/>
    <cellStyle name="Heading 2 3 2 2" xfId="6617"/>
    <cellStyle name="Heading 2 3 3" xfId="57218"/>
    <cellStyle name="Heading 2 4" xfId="6618"/>
    <cellStyle name="Heading 2 4 2" xfId="57219"/>
    <cellStyle name="Heading 2 5" xfId="6619"/>
    <cellStyle name="Heading 2 5 2" xfId="57220"/>
    <cellStyle name="Heading 2 6" xfId="6620"/>
    <cellStyle name="Heading 2 6 2" xfId="57221"/>
    <cellStyle name="Heading 2 7" xfId="6621"/>
    <cellStyle name="Heading 2 7 2" xfId="57222"/>
    <cellStyle name="Heading 2 8" xfId="6622"/>
    <cellStyle name="Heading 2 9" xfId="6623"/>
    <cellStyle name="Heading 3" xfId="61971" builtinId="18" customBuiltin="1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3"/>
    <cellStyle name="Heading 3 2 6" xfId="57224"/>
    <cellStyle name="Heading 3 2 7" xfId="57225"/>
    <cellStyle name="Heading 3 3" xfId="6638"/>
    <cellStyle name="Heading 3 3 2" xfId="6639"/>
    <cellStyle name="Heading 3 3 3" xfId="57226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7"/>
    <cellStyle name="Heading 3 7" xfId="6645"/>
    <cellStyle name="Heading 3 7 2" xfId="57228"/>
    <cellStyle name="Heading 3 8" xfId="6646"/>
    <cellStyle name="Heading 3 8 2" xfId="57229"/>
    <cellStyle name="Heading 3 9" xfId="6647"/>
    <cellStyle name="Heading 3 9 2" xfId="57230"/>
    <cellStyle name="Heading 4" xfId="61972" builtinId="19" customBuiltin="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1"/>
    <cellStyle name="Heading 4 2 5" xfId="57232"/>
    <cellStyle name="Heading 4 3" xfId="6661"/>
    <cellStyle name="Heading 4 3 2" xfId="6662"/>
    <cellStyle name="Heading 4 4" xfId="6663"/>
    <cellStyle name="Heading 4 4 2" xfId="57233"/>
    <cellStyle name="Heading 4 5" xfId="6664"/>
    <cellStyle name="Heading 4 5 2" xfId="57234"/>
    <cellStyle name="Heading 4 6" xfId="6665"/>
    <cellStyle name="Heading 4 6 2" xfId="57235"/>
    <cellStyle name="Heading 4 7" xfId="6666"/>
    <cellStyle name="Heading 4 7 2" xfId="57236"/>
    <cellStyle name="Heading 4 8" xfId="6667"/>
    <cellStyle name="Heading 4 9" xfId="6668"/>
    <cellStyle name="Hyperlink 2" xfId="6669"/>
    <cellStyle name="Hyperlink 2 2" xfId="57237"/>
    <cellStyle name="Input" xfId="61976" builtinId="20" customBuiltin="1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" xfId="61979" builtinId="24" customBuiltin="1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8"/>
    <cellStyle name="Linked Cell 2 5" xfId="57239"/>
    <cellStyle name="Linked Cell 3" xfId="7381"/>
    <cellStyle name="Linked Cell 3 2" xfId="7382"/>
    <cellStyle name="Linked Cell 4" xfId="7383"/>
    <cellStyle name="Linked Cell 4 2" xfId="57240"/>
    <cellStyle name="Linked Cell 5" xfId="7384"/>
    <cellStyle name="Linked Cell 5 2" xfId="57241"/>
    <cellStyle name="Linked Cell 6" xfId="7385"/>
    <cellStyle name="Linked Cell 6 2" xfId="57242"/>
    <cellStyle name="Linked Cell 7" xfId="7386"/>
    <cellStyle name="Linked Cell 7 2" xfId="57243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4"/>
    <cellStyle name="Neutral" xfId="61975" builtinId="28" customBuiltin="1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5"/>
    <cellStyle name="Neutral 2 5" xfId="57246"/>
    <cellStyle name="Neutral 3" xfId="7406"/>
    <cellStyle name="Neutral 3 2" xfId="7407"/>
    <cellStyle name="Neutral 4" xfId="7408"/>
    <cellStyle name="Neutral 4 2" xfId="57247"/>
    <cellStyle name="Neutral 5" xfId="7409"/>
    <cellStyle name="Neutral 5 2" xfId="57248"/>
    <cellStyle name="Neutral 6" xfId="7410"/>
    <cellStyle name="Neutral 6 2" xfId="57249"/>
    <cellStyle name="Neutral 7" xfId="7411"/>
    <cellStyle name="Neutral 7 2" xfId="57250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1"/>
    <cellStyle name="Normal 10 3 3" xfId="57252"/>
    <cellStyle name="Normal 10 4" xfId="14548"/>
    <cellStyle name="Normal 11" xfId="7427"/>
    <cellStyle name="Normal 11 10" xfId="57253"/>
    <cellStyle name="Normal 11 10 2" xfId="57254"/>
    <cellStyle name="Normal 11 10 2 2" xfId="57255"/>
    <cellStyle name="Normal 11 10 2 3" xfId="57256"/>
    <cellStyle name="Normal 11 10 3" xfId="57257"/>
    <cellStyle name="Normal 11 10 3 2" xfId="57258"/>
    <cellStyle name="Normal 11 10 4" xfId="57259"/>
    <cellStyle name="Normal 11 10 5" xfId="57260"/>
    <cellStyle name="Normal 11 11" xfId="57261"/>
    <cellStyle name="Normal 11 11 2" xfId="57262"/>
    <cellStyle name="Normal 11 11 3" xfId="57263"/>
    <cellStyle name="Normal 11 12" xfId="57264"/>
    <cellStyle name="Normal 11 12 2" xfId="57265"/>
    <cellStyle name="Normal 11 12 3" xfId="57266"/>
    <cellStyle name="Normal 11 13" xfId="57267"/>
    <cellStyle name="Normal 11 13 2" xfId="57268"/>
    <cellStyle name="Normal 11 14" xfId="57269"/>
    <cellStyle name="Normal 11 15" xfId="57270"/>
    <cellStyle name="Normal 11 16" xfId="57271"/>
    <cellStyle name="Normal 11 2" xfId="7428"/>
    <cellStyle name="Normal 11 2 10" xfId="57272"/>
    <cellStyle name="Normal 11 2 10 2" xfId="57273"/>
    <cellStyle name="Normal 11 2 10 3" xfId="57274"/>
    <cellStyle name="Normal 11 2 11" xfId="57275"/>
    <cellStyle name="Normal 11 2 11 2" xfId="57276"/>
    <cellStyle name="Normal 11 2 11 3" xfId="57277"/>
    <cellStyle name="Normal 11 2 12" xfId="57278"/>
    <cellStyle name="Normal 11 2 12 2" xfId="57279"/>
    <cellStyle name="Normal 11 2 13" xfId="57280"/>
    <cellStyle name="Normal 11 2 14" xfId="57281"/>
    <cellStyle name="Normal 11 2 15" xfId="57282"/>
    <cellStyle name="Normal 11 2 2" xfId="7429"/>
    <cellStyle name="Normal 11 2 2 10" xfId="57283"/>
    <cellStyle name="Normal 11 2 2 10 2" xfId="57284"/>
    <cellStyle name="Normal 11 2 2 10 3" xfId="57285"/>
    <cellStyle name="Normal 11 2 2 11" xfId="57286"/>
    <cellStyle name="Normal 11 2 2 11 2" xfId="57287"/>
    <cellStyle name="Normal 11 2 2 12" xfId="57288"/>
    <cellStyle name="Normal 11 2 2 13" xfId="57289"/>
    <cellStyle name="Normal 11 2 2 2" xfId="57290"/>
    <cellStyle name="Normal 11 2 2 2 10" xfId="57291"/>
    <cellStyle name="Normal 11 2 2 2 10 2" xfId="57292"/>
    <cellStyle name="Normal 11 2 2 2 11" xfId="57293"/>
    <cellStyle name="Normal 11 2 2 2 12" xfId="57294"/>
    <cellStyle name="Normal 11 2 2 2 2" xfId="57295"/>
    <cellStyle name="Normal 11 2 2 2 2 10" xfId="57296"/>
    <cellStyle name="Normal 11 2 2 2 2 2" xfId="57297"/>
    <cellStyle name="Normal 11 2 2 2 2 2 2" xfId="57298"/>
    <cellStyle name="Normal 11 2 2 2 2 2 2 2" xfId="57299"/>
    <cellStyle name="Normal 11 2 2 2 2 2 2 2 2" xfId="57300"/>
    <cellStyle name="Normal 11 2 2 2 2 2 2 2 3" xfId="57301"/>
    <cellStyle name="Normal 11 2 2 2 2 2 2 3" xfId="57302"/>
    <cellStyle name="Normal 11 2 2 2 2 2 2 3 2" xfId="57303"/>
    <cellStyle name="Normal 11 2 2 2 2 2 2 3 3" xfId="57304"/>
    <cellStyle name="Normal 11 2 2 2 2 2 2 4" xfId="57305"/>
    <cellStyle name="Normal 11 2 2 2 2 2 2 4 2" xfId="57306"/>
    <cellStyle name="Normal 11 2 2 2 2 2 2 5" xfId="57307"/>
    <cellStyle name="Normal 11 2 2 2 2 2 2 6" xfId="57308"/>
    <cellStyle name="Normal 11 2 2 2 2 2 3" xfId="57309"/>
    <cellStyle name="Normal 11 2 2 2 2 2 3 2" xfId="57310"/>
    <cellStyle name="Normal 11 2 2 2 2 2 3 2 2" xfId="57311"/>
    <cellStyle name="Normal 11 2 2 2 2 2 3 2 3" xfId="57312"/>
    <cellStyle name="Normal 11 2 2 2 2 2 3 3" xfId="57313"/>
    <cellStyle name="Normal 11 2 2 2 2 2 3 3 2" xfId="57314"/>
    <cellStyle name="Normal 11 2 2 2 2 2 3 3 3" xfId="57315"/>
    <cellStyle name="Normal 11 2 2 2 2 2 3 4" xfId="57316"/>
    <cellStyle name="Normal 11 2 2 2 2 2 3 4 2" xfId="57317"/>
    <cellStyle name="Normal 11 2 2 2 2 2 3 5" xfId="57318"/>
    <cellStyle name="Normal 11 2 2 2 2 2 3 6" xfId="57319"/>
    <cellStyle name="Normal 11 2 2 2 2 2 4" xfId="57320"/>
    <cellStyle name="Normal 11 2 2 2 2 2 4 2" xfId="57321"/>
    <cellStyle name="Normal 11 2 2 2 2 2 4 2 2" xfId="57322"/>
    <cellStyle name="Normal 11 2 2 2 2 2 4 2 3" xfId="57323"/>
    <cellStyle name="Normal 11 2 2 2 2 2 4 3" xfId="57324"/>
    <cellStyle name="Normal 11 2 2 2 2 2 4 3 2" xfId="57325"/>
    <cellStyle name="Normal 11 2 2 2 2 2 4 4" xfId="57326"/>
    <cellStyle name="Normal 11 2 2 2 2 2 4 5" xfId="57327"/>
    <cellStyle name="Normal 11 2 2 2 2 2 5" xfId="57328"/>
    <cellStyle name="Normal 11 2 2 2 2 2 5 2" xfId="57329"/>
    <cellStyle name="Normal 11 2 2 2 2 2 5 3" xfId="57330"/>
    <cellStyle name="Normal 11 2 2 2 2 2 6" xfId="57331"/>
    <cellStyle name="Normal 11 2 2 2 2 2 6 2" xfId="57332"/>
    <cellStyle name="Normal 11 2 2 2 2 2 6 3" xfId="57333"/>
    <cellStyle name="Normal 11 2 2 2 2 2 7" xfId="57334"/>
    <cellStyle name="Normal 11 2 2 2 2 2 7 2" xfId="57335"/>
    <cellStyle name="Normal 11 2 2 2 2 2 8" xfId="57336"/>
    <cellStyle name="Normal 11 2 2 2 2 2 9" xfId="57337"/>
    <cellStyle name="Normal 11 2 2 2 2 3" xfId="57338"/>
    <cellStyle name="Normal 11 2 2 2 2 3 2" xfId="57339"/>
    <cellStyle name="Normal 11 2 2 2 2 3 2 2" xfId="57340"/>
    <cellStyle name="Normal 11 2 2 2 2 3 2 3" xfId="57341"/>
    <cellStyle name="Normal 11 2 2 2 2 3 3" xfId="57342"/>
    <cellStyle name="Normal 11 2 2 2 2 3 3 2" xfId="57343"/>
    <cellStyle name="Normal 11 2 2 2 2 3 3 3" xfId="57344"/>
    <cellStyle name="Normal 11 2 2 2 2 3 4" xfId="57345"/>
    <cellStyle name="Normal 11 2 2 2 2 3 4 2" xfId="57346"/>
    <cellStyle name="Normal 11 2 2 2 2 3 5" xfId="57347"/>
    <cellStyle name="Normal 11 2 2 2 2 3 6" xfId="57348"/>
    <cellStyle name="Normal 11 2 2 2 2 4" xfId="57349"/>
    <cellStyle name="Normal 11 2 2 2 2 4 2" xfId="57350"/>
    <cellStyle name="Normal 11 2 2 2 2 4 2 2" xfId="57351"/>
    <cellStyle name="Normal 11 2 2 2 2 4 2 3" xfId="57352"/>
    <cellStyle name="Normal 11 2 2 2 2 4 3" xfId="57353"/>
    <cellStyle name="Normal 11 2 2 2 2 4 3 2" xfId="57354"/>
    <cellStyle name="Normal 11 2 2 2 2 4 3 3" xfId="57355"/>
    <cellStyle name="Normal 11 2 2 2 2 4 4" xfId="57356"/>
    <cellStyle name="Normal 11 2 2 2 2 4 4 2" xfId="57357"/>
    <cellStyle name="Normal 11 2 2 2 2 4 5" xfId="57358"/>
    <cellStyle name="Normal 11 2 2 2 2 4 6" xfId="57359"/>
    <cellStyle name="Normal 11 2 2 2 2 5" xfId="57360"/>
    <cellStyle name="Normal 11 2 2 2 2 5 2" xfId="57361"/>
    <cellStyle name="Normal 11 2 2 2 2 5 2 2" xfId="57362"/>
    <cellStyle name="Normal 11 2 2 2 2 5 2 3" xfId="57363"/>
    <cellStyle name="Normal 11 2 2 2 2 5 3" xfId="57364"/>
    <cellStyle name="Normal 11 2 2 2 2 5 3 2" xfId="57365"/>
    <cellStyle name="Normal 11 2 2 2 2 5 4" xfId="57366"/>
    <cellStyle name="Normal 11 2 2 2 2 5 5" xfId="57367"/>
    <cellStyle name="Normal 11 2 2 2 2 6" xfId="57368"/>
    <cellStyle name="Normal 11 2 2 2 2 6 2" xfId="57369"/>
    <cellStyle name="Normal 11 2 2 2 2 6 3" xfId="57370"/>
    <cellStyle name="Normal 11 2 2 2 2 7" xfId="57371"/>
    <cellStyle name="Normal 11 2 2 2 2 7 2" xfId="57372"/>
    <cellStyle name="Normal 11 2 2 2 2 7 3" xfId="57373"/>
    <cellStyle name="Normal 11 2 2 2 2 8" xfId="57374"/>
    <cellStyle name="Normal 11 2 2 2 2 8 2" xfId="57375"/>
    <cellStyle name="Normal 11 2 2 2 2 9" xfId="57376"/>
    <cellStyle name="Normal 11 2 2 2 3" xfId="57377"/>
    <cellStyle name="Normal 11 2 2 2 3 2" xfId="57378"/>
    <cellStyle name="Normal 11 2 2 2 3 2 2" xfId="57379"/>
    <cellStyle name="Normal 11 2 2 2 3 2 2 2" xfId="57380"/>
    <cellStyle name="Normal 11 2 2 2 3 2 2 3" xfId="57381"/>
    <cellStyle name="Normal 11 2 2 2 3 2 3" xfId="57382"/>
    <cellStyle name="Normal 11 2 2 2 3 2 3 2" xfId="57383"/>
    <cellStyle name="Normal 11 2 2 2 3 2 3 3" xfId="57384"/>
    <cellStyle name="Normal 11 2 2 2 3 2 4" xfId="57385"/>
    <cellStyle name="Normal 11 2 2 2 3 2 4 2" xfId="57386"/>
    <cellStyle name="Normal 11 2 2 2 3 2 5" xfId="57387"/>
    <cellStyle name="Normal 11 2 2 2 3 2 6" xfId="57388"/>
    <cellStyle name="Normal 11 2 2 2 3 3" xfId="57389"/>
    <cellStyle name="Normal 11 2 2 2 3 3 2" xfId="57390"/>
    <cellStyle name="Normal 11 2 2 2 3 3 2 2" xfId="57391"/>
    <cellStyle name="Normal 11 2 2 2 3 3 2 3" xfId="57392"/>
    <cellStyle name="Normal 11 2 2 2 3 3 3" xfId="57393"/>
    <cellStyle name="Normal 11 2 2 2 3 3 3 2" xfId="57394"/>
    <cellStyle name="Normal 11 2 2 2 3 3 3 3" xfId="57395"/>
    <cellStyle name="Normal 11 2 2 2 3 3 4" xfId="57396"/>
    <cellStyle name="Normal 11 2 2 2 3 3 4 2" xfId="57397"/>
    <cellStyle name="Normal 11 2 2 2 3 3 5" xfId="57398"/>
    <cellStyle name="Normal 11 2 2 2 3 3 6" xfId="57399"/>
    <cellStyle name="Normal 11 2 2 2 3 4" xfId="57400"/>
    <cellStyle name="Normal 11 2 2 2 3 4 2" xfId="57401"/>
    <cellStyle name="Normal 11 2 2 2 3 4 2 2" xfId="57402"/>
    <cellStyle name="Normal 11 2 2 2 3 4 2 3" xfId="57403"/>
    <cellStyle name="Normal 11 2 2 2 3 4 3" xfId="57404"/>
    <cellStyle name="Normal 11 2 2 2 3 4 3 2" xfId="57405"/>
    <cellStyle name="Normal 11 2 2 2 3 4 4" xfId="57406"/>
    <cellStyle name="Normal 11 2 2 2 3 4 5" xfId="57407"/>
    <cellStyle name="Normal 11 2 2 2 3 5" xfId="57408"/>
    <cellStyle name="Normal 11 2 2 2 3 5 2" xfId="57409"/>
    <cellStyle name="Normal 11 2 2 2 3 5 3" xfId="57410"/>
    <cellStyle name="Normal 11 2 2 2 3 6" xfId="57411"/>
    <cellStyle name="Normal 11 2 2 2 3 6 2" xfId="57412"/>
    <cellStyle name="Normal 11 2 2 2 3 6 3" xfId="57413"/>
    <cellStyle name="Normal 11 2 2 2 3 7" xfId="57414"/>
    <cellStyle name="Normal 11 2 2 2 3 7 2" xfId="57415"/>
    <cellStyle name="Normal 11 2 2 2 3 8" xfId="57416"/>
    <cellStyle name="Normal 11 2 2 2 3 9" xfId="57417"/>
    <cellStyle name="Normal 11 2 2 2 4" xfId="57418"/>
    <cellStyle name="Normal 11 2 2 2 4 2" xfId="57419"/>
    <cellStyle name="Normal 11 2 2 2 4 2 2" xfId="57420"/>
    <cellStyle name="Normal 11 2 2 2 4 2 2 2" xfId="57421"/>
    <cellStyle name="Normal 11 2 2 2 4 2 2 3" xfId="57422"/>
    <cellStyle name="Normal 11 2 2 2 4 2 3" xfId="57423"/>
    <cellStyle name="Normal 11 2 2 2 4 2 3 2" xfId="57424"/>
    <cellStyle name="Normal 11 2 2 2 4 2 3 3" xfId="57425"/>
    <cellStyle name="Normal 11 2 2 2 4 2 4" xfId="57426"/>
    <cellStyle name="Normal 11 2 2 2 4 2 4 2" xfId="57427"/>
    <cellStyle name="Normal 11 2 2 2 4 2 5" xfId="57428"/>
    <cellStyle name="Normal 11 2 2 2 4 2 6" xfId="57429"/>
    <cellStyle name="Normal 11 2 2 2 4 3" xfId="57430"/>
    <cellStyle name="Normal 11 2 2 2 4 3 2" xfId="57431"/>
    <cellStyle name="Normal 11 2 2 2 4 3 2 2" xfId="57432"/>
    <cellStyle name="Normal 11 2 2 2 4 3 2 3" xfId="57433"/>
    <cellStyle name="Normal 11 2 2 2 4 3 3" xfId="57434"/>
    <cellStyle name="Normal 11 2 2 2 4 3 3 2" xfId="57435"/>
    <cellStyle name="Normal 11 2 2 2 4 3 3 3" xfId="57436"/>
    <cellStyle name="Normal 11 2 2 2 4 3 4" xfId="57437"/>
    <cellStyle name="Normal 11 2 2 2 4 3 4 2" xfId="57438"/>
    <cellStyle name="Normal 11 2 2 2 4 3 5" xfId="57439"/>
    <cellStyle name="Normal 11 2 2 2 4 3 6" xfId="57440"/>
    <cellStyle name="Normal 11 2 2 2 4 4" xfId="57441"/>
    <cellStyle name="Normal 11 2 2 2 4 4 2" xfId="57442"/>
    <cellStyle name="Normal 11 2 2 2 4 4 2 2" xfId="57443"/>
    <cellStyle name="Normal 11 2 2 2 4 4 2 3" xfId="57444"/>
    <cellStyle name="Normal 11 2 2 2 4 4 3" xfId="57445"/>
    <cellStyle name="Normal 11 2 2 2 4 4 3 2" xfId="57446"/>
    <cellStyle name="Normal 11 2 2 2 4 4 4" xfId="57447"/>
    <cellStyle name="Normal 11 2 2 2 4 4 5" xfId="57448"/>
    <cellStyle name="Normal 11 2 2 2 4 5" xfId="57449"/>
    <cellStyle name="Normal 11 2 2 2 4 5 2" xfId="57450"/>
    <cellStyle name="Normal 11 2 2 2 4 5 3" xfId="57451"/>
    <cellStyle name="Normal 11 2 2 2 4 6" xfId="57452"/>
    <cellStyle name="Normal 11 2 2 2 4 6 2" xfId="57453"/>
    <cellStyle name="Normal 11 2 2 2 4 6 3" xfId="57454"/>
    <cellStyle name="Normal 11 2 2 2 4 7" xfId="57455"/>
    <cellStyle name="Normal 11 2 2 2 4 7 2" xfId="57456"/>
    <cellStyle name="Normal 11 2 2 2 4 8" xfId="57457"/>
    <cellStyle name="Normal 11 2 2 2 4 9" xfId="57458"/>
    <cellStyle name="Normal 11 2 2 2 5" xfId="57459"/>
    <cellStyle name="Normal 11 2 2 2 5 2" xfId="57460"/>
    <cellStyle name="Normal 11 2 2 2 5 2 2" xfId="57461"/>
    <cellStyle name="Normal 11 2 2 2 5 2 3" xfId="57462"/>
    <cellStyle name="Normal 11 2 2 2 5 3" xfId="57463"/>
    <cellStyle name="Normal 11 2 2 2 5 3 2" xfId="57464"/>
    <cellStyle name="Normal 11 2 2 2 5 3 3" xfId="57465"/>
    <cellStyle name="Normal 11 2 2 2 5 4" xfId="57466"/>
    <cellStyle name="Normal 11 2 2 2 5 4 2" xfId="57467"/>
    <cellStyle name="Normal 11 2 2 2 5 5" xfId="57468"/>
    <cellStyle name="Normal 11 2 2 2 5 6" xfId="57469"/>
    <cellStyle name="Normal 11 2 2 2 6" xfId="57470"/>
    <cellStyle name="Normal 11 2 2 2 6 2" xfId="57471"/>
    <cellStyle name="Normal 11 2 2 2 6 2 2" xfId="57472"/>
    <cellStyle name="Normal 11 2 2 2 6 2 3" xfId="57473"/>
    <cellStyle name="Normal 11 2 2 2 6 3" xfId="57474"/>
    <cellStyle name="Normal 11 2 2 2 6 3 2" xfId="57475"/>
    <cellStyle name="Normal 11 2 2 2 6 3 3" xfId="57476"/>
    <cellStyle name="Normal 11 2 2 2 6 4" xfId="57477"/>
    <cellStyle name="Normal 11 2 2 2 6 4 2" xfId="57478"/>
    <cellStyle name="Normal 11 2 2 2 6 5" xfId="57479"/>
    <cellStyle name="Normal 11 2 2 2 6 6" xfId="57480"/>
    <cellStyle name="Normal 11 2 2 2 7" xfId="57481"/>
    <cellStyle name="Normal 11 2 2 2 7 2" xfId="57482"/>
    <cellStyle name="Normal 11 2 2 2 7 2 2" xfId="57483"/>
    <cellStyle name="Normal 11 2 2 2 7 2 3" xfId="57484"/>
    <cellStyle name="Normal 11 2 2 2 7 3" xfId="57485"/>
    <cellStyle name="Normal 11 2 2 2 7 3 2" xfId="57486"/>
    <cellStyle name="Normal 11 2 2 2 7 4" xfId="57487"/>
    <cellStyle name="Normal 11 2 2 2 7 5" xfId="57488"/>
    <cellStyle name="Normal 11 2 2 2 8" xfId="57489"/>
    <cellStyle name="Normal 11 2 2 2 8 2" xfId="57490"/>
    <cellStyle name="Normal 11 2 2 2 8 3" xfId="57491"/>
    <cellStyle name="Normal 11 2 2 2 9" xfId="57492"/>
    <cellStyle name="Normal 11 2 2 2 9 2" xfId="57493"/>
    <cellStyle name="Normal 11 2 2 2 9 3" xfId="57494"/>
    <cellStyle name="Normal 11 2 2 3" xfId="57495"/>
    <cellStyle name="Normal 11 2 2 3 10" xfId="57496"/>
    <cellStyle name="Normal 11 2 2 3 2" xfId="57497"/>
    <cellStyle name="Normal 11 2 2 3 2 2" xfId="57498"/>
    <cellStyle name="Normal 11 2 2 3 2 2 2" xfId="57499"/>
    <cellStyle name="Normal 11 2 2 3 2 2 2 2" xfId="57500"/>
    <cellStyle name="Normal 11 2 2 3 2 2 2 3" xfId="57501"/>
    <cellStyle name="Normal 11 2 2 3 2 2 3" xfId="57502"/>
    <cellStyle name="Normal 11 2 2 3 2 2 3 2" xfId="57503"/>
    <cellStyle name="Normal 11 2 2 3 2 2 3 3" xfId="57504"/>
    <cellStyle name="Normal 11 2 2 3 2 2 4" xfId="57505"/>
    <cellStyle name="Normal 11 2 2 3 2 2 4 2" xfId="57506"/>
    <cellStyle name="Normal 11 2 2 3 2 2 5" xfId="57507"/>
    <cellStyle name="Normal 11 2 2 3 2 2 6" xfId="57508"/>
    <cellStyle name="Normal 11 2 2 3 2 3" xfId="57509"/>
    <cellStyle name="Normal 11 2 2 3 2 3 2" xfId="57510"/>
    <cellStyle name="Normal 11 2 2 3 2 3 2 2" xfId="57511"/>
    <cellStyle name="Normal 11 2 2 3 2 3 2 3" xfId="57512"/>
    <cellStyle name="Normal 11 2 2 3 2 3 3" xfId="57513"/>
    <cellStyle name="Normal 11 2 2 3 2 3 3 2" xfId="57514"/>
    <cellStyle name="Normal 11 2 2 3 2 3 3 3" xfId="57515"/>
    <cellStyle name="Normal 11 2 2 3 2 3 4" xfId="57516"/>
    <cellStyle name="Normal 11 2 2 3 2 3 4 2" xfId="57517"/>
    <cellStyle name="Normal 11 2 2 3 2 3 5" xfId="57518"/>
    <cellStyle name="Normal 11 2 2 3 2 3 6" xfId="57519"/>
    <cellStyle name="Normal 11 2 2 3 2 4" xfId="57520"/>
    <cellStyle name="Normal 11 2 2 3 2 4 2" xfId="57521"/>
    <cellStyle name="Normal 11 2 2 3 2 4 2 2" xfId="57522"/>
    <cellStyle name="Normal 11 2 2 3 2 4 2 3" xfId="57523"/>
    <cellStyle name="Normal 11 2 2 3 2 4 3" xfId="57524"/>
    <cellStyle name="Normal 11 2 2 3 2 4 3 2" xfId="57525"/>
    <cellStyle name="Normal 11 2 2 3 2 4 4" xfId="57526"/>
    <cellStyle name="Normal 11 2 2 3 2 4 5" xfId="57527"/>
    <cellStyle name="Normal 11 2 2 3 2 5" xfId="57528"/>
    <cellStyle name="Normal 11 2 2 3 2 5 2" xfId="57529"/>
    <cellStyle name="Normal 11 2 2 3 2 5 3" xfId="57530"/>
    <cellStyle name="Normal 11 2 2 3 2 6" xfId="57531"/>
    <cellStyle name="Normal 11 2 2 3 2 6 2" xfId="57532"/>
    <cellStyle name="Normal 11 2 2 3 2 6 3" xfId="57533"/>
    <cellStyle name="Normal 11 2 2 3 2 7" xfId="57534"/>
    <cellStyle name="Normal 11 2 2 3 2 7 2" xfId="57535"/>
    <cellStyle name="Normal 11 2 2 3 2 8" xfId="57536"/>
    <cellStyle name="Normal 11 2 2 3 2 9" xfId="57537"/>
    <cellStyle name="Normal 11 2 2 3 3" xfId="57538"/>
    <cellStyle name="Normal 11 2 2 3 3 2" xfId="57539"/>
    <cellStyle name="Normal 11 2 2 3 3 2 2" xfId="57540"/>
    <cellStyle name="Normal 11 2 2 3 3 2 3" xfId="57541"/>
    <cellStyle name="Normal 11 2 2 3 3 3" xfId="57542"/>
    <cellStyle name="Normal 11 2 2 3 3 3 2" xfId="57543"/>
    <cellStyle name="Normal 11 2 2 3 3 3 3" xfId="57544"/>
    <cellStyle name="Normal 11 2 2 3 3 4" xfId="57545"/>
    <cellStyle name="Normal 11 2 2 3 3 4 2" xfId="57546"/>
    <cellStyle name="Normal 11 2 2 3 3 5" xfId="57547"/>
    <cellStyle name="Normal 11 2 2 3 3 6" xfId="57548"/>
    <cellStyle name="Normal 11 2 2 3 4" xfId="57549"/>
    <cellStyle name="Normal 11 2 2 3 4 2" xfId="57550"/>
    <cellStyle name="Normal 11 2 2 3 4 2 2" xfId="57551"/>
    <cellStyle name="Normal 11 2 2 3 4 2 3" xfId="57552"/>
    <cellStyle name="Normal 11 2 2 3 4 3" xfId="57553"/>
    <cellStyle name="Normal 11 2 2 3 4 3 2" xfId="57554"/>
    <cellStyle name="Normal 11 2 2 3 4 3 3" xfId="57555"/>
    <cellStyle name="Normal 11 2 2 3 4 4" xfId="57556"/>
    <cellStyle name="Normal 11 2 2 3 4 4 2" xfId="57557"/>
    <cellStyle name="Normal 11 2 2 3 4 5" xfId="57558"/>
    <cellStyle name="Normal 11 2 2 3 4 6" xfId="57559"/>
    <cellStyle name="Normal 11 2 2 3 5" xfId="57560"/>
    <cellStyle name="Normal 11 2 2 3 5 2" xfId="57561"/>
    <cellStyle name="Normal 11 2 2 3 5 2 2" xfId="57562"/>
    <cellStyle name="Normal 11 2 2 3 5 2 3" xfId="57563"/>
    <cellStyle name="Normal 11 2 2 3 5 3" xfId="57564"/>
    <cellStyle name="Normal 11 2 2 3 5 3 2" xfId="57565"/>
    <cellStyle name="Normal 11 2 2 3 5 4" xfId="57566"/>
    <cellStyle name="Normal 11 2 2 3 5 5" xfId="57567"/>
    <cellStyle name="Normal 11 2 2 3 6" xfId="57568"/>
    <cellStyle name="Normal 11 2 2 3 6 2" xfId="57569"/>
    <cellStyle name="Normal 11 2 2 3 6 3" xfId="57570"/>
    <cellStyle name="Normal 11 2 2 3 7" xfId="57571"/>
    <cellStyle name="Normal 11 2 2 3 7 2" xfId="57572"/>
    <cellStyle name="Normal 11 2 2 3 7 3" xfId="57573"/>
    <cellStyle name="Normal 11 2 2 3 8" xfId="57574"/>
    <cellStyle name="Normal 11 2 2 3 8 2" xfId="57575"/>
    <cellStyle name="Normal 11 2 2 3 9" xfId="57576"/>
    <cellStyle name="Normal 11 2 2 4" xfId="57577"/>
    <cellStyle name="Normal 11 2 2 4 2" xfId="57578"/>
    <cellStyle name="Normal 11 2 2 4 2 2" xfId="57579"/>
    <cellStyle name="Normal 11 2 2 4 2 2 2" xfId="57580"/>
    <cellStyle name="Normal 11 2 2 4 2 2 3" xfId="57581"/>
    <cellStyle name="Normal 11 2 2 4 2 3" xfId="57582"/>
    <cellStyle name="Normal 11 2 2 4 2 3 2" xfId="57583"/>
    <cellStyle name="Normal 11 2 2 4 2 3 3" xfId="57584"/>
    <cellStyle name="Normal 11 2 2 4 2 4" xfId="57585"/>
    <cellStyle name="Normal 11 2 2 4 2 4 2" xfId="57586"/>
    <cellStyle name="Normal 11 2 2 4 2 5" xfId="57587"/>
    <cellStyle name="Normal 11 2 2 4 2 6" xfId="57588"/>
    <cellStyle name="Normal 11 2 2 4 3" xfId="57589"/>
    <cellStyle name="Normal 11 2 2 4 3 2" xfId="57590"/>
    <cellStyle name="Normal 11 2 2 4 3 2 2" xfId="57591"/>
    <cellStyle name="Normal 11 2 2 4 3 2 3" xfId="57592"/>
    <cellStyle name="Normal 11 2 2 4 3 3" xfId="57593"/>
    <cellStyle name="Normal 11 2 2 4 3 3 2" xfId="57594"/>
    <cellStyle name="Normal 11 2 2 4 3 3 3" xfId="57595"/>
    <cellStyle name="Normal 11 2 2 4 3 4" xfId="57596"/>
    <cellStyle name="Normal 11 2 2 4 3 4 2" xfId="57597"/>
    <cellStyle name="Normal 11 2 2 4 3 5" xfId="57598"/>
    <cellStyle name="Normal 11 2 2 4 3 6" xfId="57599"/>
    <cellStyle name="Normal 11 2 2 4 4" xfId="57600"/>
    <cellStyle name="Normal 11 2 2 4 4 2" xfId="57601"/>
    <cellStyle name="Normal 11 2 2 4 4 2 2" xfId="57602"/>
    <cellStyle name="Normal 11 2 2 4 4 2 3" xfId="57603"/>
    <cellStyle name="Normal 11 2 2 4 4 3" xfId="57604"/>
    <cellStyle name="Normal 11 2 2 4 4 3 2" xfId="57605"/>
    <cellStyle name="Normal 11 2 2 4 4 4" xfId="57606"/>
    <cellStyle name="Normal 11 2 2 4 4 5" xfId="57607"/>
    <cellStyle name="Normal 11 2 2 4 5" xfId="57608"/>
    <cellStyle name="Normal 11 2 2 4 5 2" xfId="57609"/>
    <cellStyle name="Normal 11 2 2 4 5 3" xfId="57610"/>
    <cellStyle name="Normal 11 2 2 4 6" xfId="57611"/>
    <cellStyle name="Normal 11 2 2 4 6 2" xfId="57612"/>
    <cellStyle name="Normal 11 2 2 4 6 3" xfId="57613"/>
    <cellStyle name="Normal 11 2 2 4 7" xfId="57614"/>
    <cellStyle name="Normal 11 2 2 4 7 2" xfId="57615"/>
    <cellStyle name="Normal 11 2 2 4 8" xfId="57616"/>
    <cellStyle name="Normal 11 2 2 4 9" xfId="57617"/>
    <cellStyle name="Normal 11 2 2 5" xfId="57618"/>
    <cellStyle name="Normal 11 2 2 5 2" xfId="57619"/>
    <cellStyle name="Normal 11 2 2 5 2 2" xfId="57620"/>
    <cellStyle name="Normal 11 2 2 5 2 2 2" xfId="57621"/>
    <cellStyle name="Normal 11 2 2 5 2 2 3" xfId="57622"/>
    <cellStyle name="Normal 11 2 2 5 2 3" xfId="57623"/>
    <cellStyle name="Normal 11 2 2 5 2 3 2" xfId="57624"/>
    <cellStyle name="Normal 11 2 2 5 2 3 3" xfId="57625"/>
    <cellStyle name="Normal 11 2 2 5 2 4" xfId="57626"/>
    <cellStyle name="Normal 11 2 2 5 2 4 2" xfId="57627"/>
    <cellStyle name="Normal 11 2 2 5 2 5" xfId="57628"/>
    <cellStyle name="Normal 11 2 2 5 2 6" xfId="57629"/>
    <cellStyle name="Normal 11 2 2 5 3" xfId="57630"/>
    <cellStyle name="Normal 11 2 2 5 3 2" xfId="57631"/>
    <cellStyle name="Normal 11 2 2 5 3 2 2" xfId="57632"/>
    <cellStyle name="Normal 11 2 2 5 3 2 3" xfId="57633"/>
    <cellStyle name="Normal 11 2 2 5 3 3" xfId="57634"/>
    <cellStyle name="Normal 11 2 2 5 3 3 2" xfId="57635"/>
    <cellStyle name="Normal 11 2 2 5 3 3 3" xfId="57636"/>
    <cellStyle name="Normal 11 2 2 5 3 4" xfId="57637"/>
    <cellStyle name="Normal 11 2 2 5 3 4 2" xfId="57638"/>
    <cellStyle name="Normal 11 2 2 5 3 5" xfId="57639"/>
    <cellStyle name="Normal 11 2 2 5 3 6" xfId="57640"/>
    <cellStyle name="Normal 11 2 2 5 4" xfId="57641"/>
    <cellStyle name="Normal 11 2 2 5 4 2" xfId="57642"/>
    <cellStyle name="Normal 11 2 2 5 4 2 2" xfId="57643"/>
    <cellStyle name="Normal 11 2 2 5 4 2 3" xfId="57644"/>
    <cellStyle name="Normal 11 2 2 5 4 3" xfId="57645"/>
    <cellStyle name="Normal 11 2 2 5 4 3 2" xfId="57646"/>
    <cellStyle name="Normal 11 2 2 5 4 4" xfId="57647"/>
    <cellStyle name="Normal 11 2 2 5 4 5" xfId="57648"/>
    <cellStyle name="Normal 11 2 2 5 5" xfId="57649"/>
    <cellStyle name="Normal 11 2 2 5 5 2" xfId="57650"/>
    <cellStyle name="Normal 11 2 2 5 5 3" xfId="57651"/>
    <cellStyle name="Normal 11 2 2 5 6" xfId="57652"/>
    <cellStyle name="Normal 11 2 2 5 6 2" xfId="57653"/>
    <cellStyle name="Normal 11 2 2 5 6 3" xfId="57654"/>
    <cellStyle name="Normal 11 2 2 5 7" xfId="57655"/>
    <cellStyle name="Normal 11 2 2 5 7 2" xfId="57656"/>
    <cellStyle name="Normal 11 2 2 5 8" xfId="57657"/>
    <cellStyle name="Normal 11 2 2 5 9" xfId="57658"/>
    <cellStyle name="Normal 11 2 2 6" xfId="57659"/>
    <cellStyle name="Normal 11 2 2 6 2" xfId="57660"/>
    <cellStyle name="Normal 11 2 2 6 2 2" xfId="57661"/>
    <cellStyle name="Normal 11 2 2 6 2 3" xfId="57662"/>
    <cellStyle name="Normal 11 2 2 6 3" xfId="57663"/>
    <cellStyle name="Normal 11 2 2 6 3 2" xfId="57664"/>
    <cellStyle name="Normal 11 2 2 6 3 3" xfId="57665"/>
    <cellStyle name="Normal 11 2 2 6 4" xfId="57666"/>
    <cellStyle name="Normal 11 2 2 6 4 2" xfId="57667"/>
    <cellStyle name="Normal 11 2 2 6 5" xfId="57668"/>
    <cellStyle name="Normal 11 2 2 6 6" xfId="57669"/>
    <cellStyle name="Normal 11 2 2 7" xfId="57670"/>
    <cellStyle name="Normal 11 2 2 7 2" xfId="57671"/>
    <cellStyle name="Normal 11 2 2 7 2 2" xfId="57672"/>
    <cellStyle name="Normal 11 2 2 7 2 3" xfId="57673"/>
    <cellStyle name="Normal 11 2 2 7 3" xfId="57674"/>
    <cellStyle name="Normal 11 2 2 7 3 2" xfId="57675"/>
    <cellStyle name="Normal 11 2 2 7 3 3" xfId="57676"/>
    <cellStyle name="Normal 11 2 2 7 4" xfId="57677"/>
    <cellStyle name="Normal 11 2 2 7 4 2" xfId="57678"/>
    <cellStyle name="Normal 11 2 2 7 5" xfId="57679"/>
    <cellStyle name="Normal 11 2 2 7 6" xfId="57680"/>
    <cellStyle name="Normal 11 2 2 8" xfId="57681"/>
    <cellStyle name="Normal 11 2 2 8 2" xfId="57682"/>
    <cellStyle name="Normal 11 2 2 8 2 2" xfId="57683"/>
    <cellStyle name="Normal 11 2 2 8 2 3" xfId="57684"/>
    <cellStyle name="Normal 11 2 2 8 3" xfId="57685"/>
    <cellStyle name="Normal 11 2 2 8 3 2" xfId="57686"/>
    <cellStyle name="Normal 11 2 2 8 4" xfId="57687"/>
    <cellStyle name="Normal 11 2 2 8 5" xfId="57688"/>
    <cellStyle name="Normal 11 2 2 9" xfId="57689"/>
    <cellStyle name="Normal 11 2 2 9 2" xfId="57690"/>
    <cellStyle name="Normal 11 2 2 9 3" xfId="57691"/>
    <cellStyle name="Normal 11 2 3" xfId="57692"/>
    <cellStyle name="Normal 11 2 3 10" xfId="57693"/>
    <cellStyle name="Normal 11 2 3 10 2" xfId="57694"/>
    <cellStyle name="Normal 11 2 3 11" xfId="57695"/>
    <cellStyle name="Normal 11 2 3 12" xfId="57696"/>
    <cellStyle name="Normal 11 2 3 2" xfId="57697"/>
    <cellStyle name="Normal 11 2 3 2 10" xfId="57698"/>
    <cellStyle name="Normal 11 2 3 2 2" xfId="57699"/>
    <cellStyle name="Normal 11 2 3 2 2 2" xfId="57700"/>
    <cellStyle name="Normal 11 2 3 2 2 2 2" xfId="57701"/>
    <cellStyle name="Normal 11 2 3 2 2 2 2 2" xfId="57702"/>
    <cellStyle name="Normal 11 2 3 2 2 2 2 3" xfId="57703"/>
    <cellStyle name="Normal 11 2 3 2 2 2 3" xfId="57704"/>
    <cellStyle name="Normal 11 2 3 2 2 2 3 2" xfId="57705"/>
    <cellStyle name="Normal 11 2 3 2 2 2 3 3" xfId="57706"/>
    <cellStyle name="Normal 11 2 3 2 2 2 4" xfId="57707"/>
    <cellStyle name="Normal 11 2 3 2 2 2 4 2" xfId="57708"/>
    <cellStyle name="Normal 11 2 3 2 2 2 5" xfId="57709"/>
    <cellStyle name="Normal 11 2 3 2 2 2 6" xfId="57710"/>
    <cellStyle name="Normal 11 2 3 2 2 3" xfId="57711"/>
    <cellStyle name="Normal 11 2 3 2 2 3 2" xfId="57712"/>
    <cellStyle name="Normal 11 2 3 2 2 3 2 2" xfId="57713"/>
    <cellStyle name="Normal 11 2 3 2 2 3 2 3" xfId="57714"/>
    <cellStyle name="Normal 11 2 3 2 2 3 3" xfId="57715"/>
    <cellStyle name="Normal 11 2 3 2 2 3 3 2" xfId="57716"/>
    <cellStyle name="Normal 11 2 3 2 2 3 3 3" xfId="57717"/>
    <cellStyle name="Normal 11 2 3 2 2 3 4" xfId="57718"/>
    <cellStyle name="Normal 11 2 3 2 2 3 4 2" xfId="57719"/>
    <cellStyle name="Normal 11 2 3 2 2 3 5" xfId="57720"/>
    <cellStyle name="Normal 11 2 3 2 2 3 6" xfId="57721"/>
    <cellStyle name="Normal 11 2 3 2 2 4" xfId="57722"/>
    <cellStyle name="Normal 11 2 3 2 2 4 2" xfId="57723"/>
    <cellStyle name="Normal 11 2 3 2 2 4 2 2" xfId="57724"/>
    <cellStyle name="Normal 11 2 3 2 2 4 2 3" xfId="57725"/>
    <cellStyle name="Normal 11 2 3 2 2 4 3" xfId="57726"/>
    <cellStyle name="Normal 11 2 3 2 2 4 3 2" xfId="57727"/>
    <cellStyle name="Normal 11 2 3 2 2 4 4" xfId="57728"/>
    <cellStyle name="Normal 11 2 3 2 2 4 5" xfId="57729"/>
    <cellStyle name="Normal 11 2 3 2 2 5" xfId="57730"/>
    <cellStyle name="Normal 11 2 3 2 2 5 2" xfId="57731"/>
    <cellStyle name="Normal 11 2 3 2 2 5 3" xfId="57732"/>
    <cellStyle name="Normal 11 2 3 2 2 6" xfId="57733"/>
    <cellStyle name="Normal 11 2 3 2 2 6 2" xfId="57734"/>
    <cellStyle name="Normal 11 2 3 2 2 6 3" xfId="57735"/>
    <cellStyle name="Normal 11 2 3 2 2 7" xfId="57736"/>
    <cellStyle name="Normal 11 2 3 2 2 7 2" xfId="57737"/>
    <cellStyle name="Normal 11 2 3 2 2 8" xfId="57738"/>
    <cellStyle name="Normal 11 2 3 2 2 9" xfId="57739"/>
    <cellStyle name="Normal 11 2 3 2 3" xfId="57740"/>
    <cellStyle name="Normal 11 2 3 2 3 2" xfId="57741"/>
    <cellStyle name="Normal 11 2 3 2 3 2 2" xfId="57742"/>
    <cellStyle name="Normal 11 2 3 2 3 2 3" xfId="57743"/>
    <cellStyle name="Normal 11 2 3 2 3 3" xfId="57744"/>
    <cellStyle name="Normal 11 2 3 2 3 3 2" xfId="57745"/>
    <cellStyle name="Normal 11 2 3 2 3 3 3" xfId="57746"/>
    <cellStyle name="Normal 11 2 3 2 3 4" xfId="57747"/>
    <cellStyle name="Normal 11 2 3 2 3 4 2" xfId="57748"/>
    <cellStyle name="Normal 11 2 3 2 3 5" xfId="57749"/>
    <cellStyle name="Normal 11 2 3 2 3 6" xfId="57750"/>
    <cellStyle name="Normal 11 2 3 2 4" xfId="57751"/>
    <cellStyle name="Normal 11 2 3 2 4 2" xfId="57752"/>
    <cellStyle name="Normal 11 2 3 2 4 2 2" xfId="57753"/>
    <cellStyle name="Normal 11 2 3 2 4 2 3" xfId="57754"/>
    <cellStyle name="Normal 11 2 3 2 4 3" xfId="57755"/>
    <cellStyle name="Normal 11 2 3 2 4 3 2" xfId="57756"/>
    <cellStyle name="Normal 11 2 3 2 4 3 3" xfId="57757"/>
    <cellStyle name="Normal 11 2 3 2 4 4" xfId="57758"/>
    <cellStyle name="Normal 11 2 3 2 4 4 2" xfId="57759"/>
    <cellStyle name="Normal 11 2 3 2 4 5" xfId="57760"/>
    <cellStyle name="Normal 11 2 3 2 4 6" xfId="57761"/>
    <cellStyle name="Normal 11 2 3 2 5" xfId="57762"/>
    <cellStyle name="Normal 11 2 3 2 5 2" xfId="57763"/>
    <cellStyle name="Normal 11 2 3 2 5 2 2" xfId="57764"/>
    <cellStyle name="Normal 11 2 3 2 5 2 3" xfId="57765"/>
    <cellStyle name="Normal 11 2 3 2 5 3" xfId="57766"/>
    <cellStyle name="Normal 11 2 3 2 5 3 2" xfId="57767"/>
    <cellStyle name="Normal 11 2 3 2 5 4" xfId="57768"/>
    <cellStyle name="Normal 11 2 3 2 5 5" xfId="57769"/>
    <cellStyle name="Normal 11 2 3 2 6" xfId="57770"/>
    <cellStyle name="Normal 11 2 3 2 6 2" xfId="57771"/>
    <cellStyle name="Normal 11 2 3 2 6 3" xfId="57772"/>
    <cellStyle name="Normal 11 2 3 2 7" xfId="57773"/>
    <cellStyle name="Normal 11 2 3 2 7 2" xfId="57774"/>
    <cellStyle name="Normal 11 2 3 2 7 3" xfId="57775"/>
    <cellStyle name="Normal 11 2 3 2 8" xfId="57776"/>
    <cellStyle name="Normal 11 2 3 2 8 2" xfId="57777"/>
    <cellStyle name="Normal 11 2 3 2 9" xfId="57778"/>
    <cellStyle name="Normal 11 2 3 3" xfId="57779"/>
    <cellStyle name="Normal 11 2 3 3 2" xfId="57780"/>
    <cellStyle name="Normal 11 2 3 3 2 2" xfId="57781"/>
    <cellStyle name="Normal 11 2 3 3 2 2 2" xfId="57782"/>
    <cellStyle name="Normal 11 2 3 3 2 2 3" xfId="57783"/>
    <cellStyle name="Normal 11 2 3 3 2 3" xfId="57784"/>
    <cellStyle name="Normal 11 2 3 3 2 3 2" xfId="57785"/>
    <cellStyle name="Normal 11 2 3 3 2 3 3" xfId="57786"/>
    <cellStyle name="Normal 11 2 3 3 2 4" xfId="57787"/>
    <cellStyle name="Normal 11 2 3 3 2 4 2" xfId="57788"/>
    <cellStyle name="Normal 11 2 3 3 2 5" xfId="57789"/>
    <cellStyle name="Normal 11 2 3 3 2 6" xfId="57790"/>
    <cellStyle name="Normal 11 2 3 3 3" xfId="57791"/>
    <cellStyle name="Normal 11 2 3 3 3 2" xfId="57792"/>
    <cellStyle name="Normal 11 2 3 3 3 2 2" xfId="57793"/>
    <cellStyle name="Normal 11 2 3 3 3 2 3" xfId="57794"/>
    <cellStyle name="Normal 11 2 3 3 3 3" xfId="57795"/>
    <cellStyle name="Normal 11 2 3 3 3 3 2" xfId="57796"/>
    <cellStyle name="Normal 11 2 3 3 3 3 3" xfId="57797"/>
    <cellStyle name="Normal 11 2 3 3 3 4" xfId="57798"/>
    <cellStyle name="Normal 11 2 3 3 3 4 2" xfId="57799"/>
    <cellStyle name="Normal 11 2 3 3 3 5" xfId="57800"/>
    <cellStyle name="Normal 11 2 3 3 3 6" xfId="57801"/>
    <cellStyle name="Normal 11 2 3 3 4" xfId="57802"/>
    <cellStyle name="Normal 11 2 3 3 4 2" xfId="57803"/>
    <cellStyle name="Normal 11 2 3 3 4 2 2" xfId="57804"/>
    <cellStyle name="Normal 11 2 3 3 4 2 3" xfId="57805"/>
    <cellStyle name="Normal 11 2 3 3 4 3" xfId="57806"/>
    <cellStyle name="Normal 11 2 3 3 4 3 2" xfId="57807"/>
    <cellStyle name="Normal 11 2 3 3 4 4" xfId="57808"/>
    <cellStyle name="Normal 11 2 3 3 4 5" xfId="57809"/>
    <cellStyle name="Normal 11 2 3 3 5" xfId="57810"/>
    <cellStyle name="Normal 11 2 3 3 5 2" xfId="57811"/>
    <cellStyle name="Normal 11 2 3 3 5 3" xfId="57812"/>
    <cellStyle name="Normal 11 2 3 3 6" xfId="57813"/>
    <cellStyle name="Normal 11 2 3 3 6 2" xfId="57814"/>
    <cellStyle name="Normal 11 2 3 3 6 3" xfId="57815"/>
    <cellStyle name="Normal 11 2 3 3 7" xfId="57816"/>
    <cellStyle name="Normal 11 2 3 3 7 2" xfId="57817"/>
    <cellStyle name="Normal 11 2 3 3 8" xfId="57818"/>
    <cellStyle name="Normal 11 2 3 3 9" xfId="57819"/>
    <cellStyle name="Normal 11 2 3 4" xfId="57820"/>
    <cellStyle name="Normal 11 2 3 4 2" xfId="57821"/>
    <cellStyle name="Normal 11 2 3 4 2 2" xfId="57822"/>
    <cellStyle name="Normal 11 2 3 4 2 2 2" xfId="57823"/>
    <cellStyle name="Normal 11 2 3 4 2 2 3" xfId="57824"/>
    <cellStyle name="Normal 11 2 3 4 2 3" xfId="57825"/>
    <cellStyle name="Normal 11 2 3 4 2 3 2" xfId="57826"/>
    <cellStyle name="Normal 11 2 3 4 2 3 3" xfId="57827"/>
    <cellStyle name="Normal 11 2 3 4 2 4" xfId="57828"/>
    <cellStyle name="Normal 11 2 3 4 2 4 2" xfId="57829"/>
    <cellStyle name="Normal 11 2 3 4 2 5" xfId="57830"/>
    <cellStyle name="Normal 11 2 3 4 2 6" xfId="57831"/>
    <cellStyle name="Normal 11 2 3 4 3" xfId="57832"/>
    <cellStyle name="Normal 11 2 3 4 3 2" xfId="57833"/>
    <cellStyle name="Normal 11 2 3 4 3 2 2" xfId="57834"/>
    <cellStyle name="Normal 11 2 3 4 3 2 3" xfId="57835"/>
    <cellStyle name="Normal 11 2 3 4 3 3" xfId="57836"/>
    <cellStyle name="Normal 11 2 3 4 3 3 2" xfId="57837"/>
    <cellStyle name="Normal 11 2 3 4 3 3 3" xfId="57838"/>
    <cellStyle name="Normal 11 2 3 4 3 4" xfId="57839"/>
    <cellStyle name="Normal 11 2 3 4 3 4 2" xfId="57840"/>
    <cellStyle name="Normal 11 2 3 4 3 5" xfId="57841"/>
    <cellStyle name="Normal 11 2 3 4 3 6" xfId="57842"/>
    <cellStyle name="Normal 11 2 3 4 4" xfId="57843"/>
    <cellStyle name="Normal 11 2 3 4 4 2" xfId="57844"/>
    <cellStyle name="Normal 11 2 3 4 4 2 2" xfId="57845"/>
    <cellStyle name="Normal 11 2 3 4 4 2 3" xfId="57846"/>
    <cellStyle name="Normal 11 2 3 4 4 3" xfId="57847"/>
    <cellStyle name="Normal 11 2 3 4 4 3 2" xfId="57848"/>
    <cellStyle name="Normal 11 2 3 4 4 4" xfId="57849"/>
    <cellStyle name="Normal 11 2 3 4 4 5" xfId="57850"/>
    <cellStyle name="Normal 11 2 3 4 5" xfId="57851"/>
    <cellStyle name="Normal 11 2 3 4 5 2" xfId="57852"/>
    <cellStyle name="Normal 11 2 3 4 5 3" xfId="57853"/>
    <cellStyle name="Normal 11 2 3 4 6" xfId="57854"/>
    <cellStyle name="Normal 11 2 3 4 6 2" xfId="57855"/>
    <cellStyle name="Normal 11 2 3 4 6 3" xfId="57856"/>
    <cellStyle name="Normal 11 2 3 4 7" xfId="57857"/>
    <cellStyle name="Normal 11 2 3 4 7 2" xfId="57858"/>
    <cellStyle name="Normal 11 2 3 4 8" xfId="57859"/>
    <cellStyle name="Normal 11 2 3 4 9" xfId="57860"/>
    <cellStyle name="Normal 11 2 3 5" xfId="57861"/>
    <cellStyle name="Normal 11 2 3 5 2" xfId="57862"/>
    <cellStyle name="Normal 11 2 3 5 2 2" xfId="57863"/>
    <cellStyle name="Normal 11 2 3 5 2 3" xfId="57864"/>
    <cellStyle name="Normal 11 2 3 5 3" xfId="57865"/>
    <cellStyle name="Normal 11 2 3 5 3 2" xfId="57866"/>
    <cellStyle name="Normal 11 2 3 5 3 3" xfId="57867"/>
    <cellStyle name="Normal 11 2 3 5 4" xfId="57868"/>
    <cellStyle name="Normal 11 2 3 5 4 2" xfId="57869"/>
    <cellStyle name="Normal 11 2 3 5 5" xfId="57870"/>
    <cellStyle name="Normal 11 2 3 5 6" xfId="57871"/>
    <cellStyle name="Normal 11 2 3 6" xfId="57872"/>
    <cellStyle name="Normal 11 2 3 6 2" xfId="57873"/>
    <cellStyle name="Normal 11 2 3 6 2 2" xfId="57874"/>
    <cellStyle name="Normal 11 2 3 6 2 3" xfId="57875"/>
    <cellStyle name="Normal 11 2 3 6 3" xfId="57876"/>
    <cellStyle name="Normal 11 2 3 6 3 2" xfId="57877"/>
    <cellStyle name="Normal 11 2 3 6 3 3" xfId="57878"/>
    <cellStyle name="Normal 11 2 3 6 4" xfId="57879"/>
    <cellStyle name="Normal 11 2 3 6 4 2" xfId="57880"/>
    <cellStyle name="Normal 11 2 3 6 5" xfId="57881"/>
    <cellStyle name="Normal 11 2 3 6 6" xfId="57882"/>
    <cellStyle name="Normal 11 2 3 7" xfId="57883"/>
    <cellStyle name="Normal 11 2 3 7 2" xfId="57884"/>
    <cellStyle name="Normal 11 2 3 7 2 2" xfId="57885"/>
    <cellStyle name="Normal 11 2 3 7 2 3" xfId="57886"/>
    <cellStyle name="Normal 11 2 3 7 3" xfId="57887"/>
    <cellStyle name="Normal 11 2 3 7 3 2" xfId="57888"/>
    <cellStyle name="Normal 11 2 3 7 4" xfId="57889"/>
    <cellStyle name="Normal 11 2 3 7 5" xfId="57890"/>
    <cellStyle name="Normal 11 2 3 8" xfId="57891"/>
    <cellStyle name="Normal 11 2 3 8 2" xfId="57892"/>
    <cellStyle name="Normal 11 2 3 8 3" xfId="57893"/>
    <cellStyle name="Normal 11 2 3 9" xfId="57894"/>
    <cellStyle name="Normal 11 2 3 9 2" xfId="57895"/>
    <cellStyle name="Normal 11 2 3 9 3" xfId="57896"/>
    <cellStyle name="Normal 11 2 4" xfId="57897"/>
    <cellStyle name="Normal 11 2 4 10" xfId="57898"/>
    <cellStyle name="Normal 11 2 4 2" xfId="57899"/>
    <cellStyle name="Normal 11 2 4 2 2" xfId="57900"/>
    <cellStyle name="Normal 11 2 4 2 2 2" xfId="57901"/>
    <cellStyle name="Normal 11 2 4 2 2 2 2" xfId="57902"/>
    <cellStyle name="Normal 11 2 4 2 2 2 3" xfId="57903"/>
    <cellStyle name="Normal 11 2 4 2 2 3" xfId="57904"/>
    <cellStyle name="Normal 11 2 4 2 2 3 2" xfId="57905"/>
    <cellStyle name="Normal 11 2 4 2 2 3 3" xfId="57906"/>
    <cellStyle name="Normal 11 2 4 2 2 4" xfId="57907"/>
    <cellStyle name="Normal 11 2 4 2 2 4 2" xfId="57908"/>
    <cellStyle name="Normal 11 2 4 2 2 5" xfId="57909"/>
    <cellStyle name="Normal 11 2 4 2 2 6" xfId="57910"/>
    <cellStyle name="Normal 11 2 4 2 3" xfId="57911"/>
    <cellStyle name="Normal 11 2 4 2 3 2" xfId="57912"/>
    <cellStyle name="Normal 11 2 4 2 3 2 2" xfId="57913"/>
    <cellStyle name="Normal 11 2 4 2 3 2 3" xfId="57914"/>
    <cellStyle name="Normal 11 2 4 2 3 3" xfId="57915"/>
    <cellStyle name="Normal 11 2 4 2 3 3 2" xfId="57916"/>
    <cellStyle name="Normal 11 2 4 2 3 3 3" xfId="57917"/>
    <cellStyle name="Normal 11 2 4 2 3 4" xfId="57918"/>
    <cellStyle name="Normal 11 2 4 2 3 4 2" xfId="57919"/>
    <cellStyle name="Normal 11 2 4 2 3 5" xfId="57920"/>
    <cellStyle name="Normal 11 2 4 2 3 6" xfId="57921"/>
    <cellStyle name="Normal 11 2 4 2 4" xfId="57922"/>
    <cellStyle name="Normal 11 2 4 2 4 2" xfId="57923"/>
    <cellStyle name="Normal 11 2 4 2 4 2 2" xfId="57924"/>
    <cellStyle name="Normal 11 2 4 2 4 2 3" xfId="57925"/>
    <cellStyle name="Normal 11 2 4 2 4 3" xfId="57926"/>
    <cellStyle name="Normal 11 2 4 2 4 3 2" xfId="57927"/>
    <cellStyle name="Normal 11 2 4 2 4 4" xfId="57928"/>
    <cellStyle name="Normal 11 2 4 2 4 5" xfId="57929"/>
    <cellStyle name="Normal 11 2 4 2 5" xfId="57930"/>
    <cellStyle name="Normal 11 2 4 2 5 2" xfId="57931"/>
    <cellStyle name="Normal 11 2 4 2 5 3" xfId="57932"/>
    <cellStyle name="Normal 11 2 4 2 6" xfId="57933"/>
    <cellStyle name="Normal 11 2 4 2 6 2" xfId="57934"/>
    <cellStyle name="Normal 11 2 4 2 6 3" xfId="57935"/>
    <cellStyle name="Normal 11 2 4 2 7" xfId="57936"/>
    <cellStyle name="Normal 11 2 4 2 7 2" xfId="57937"/>
    <cellStyle name="Normal 11 2 4 2 8" xfId="57938"/>
    <cellStyle name="Normal 11 2 4 2 9" xfId="57939"/>
    <cellStyle name="Normal 11 2 4 3" xfId="57940"/>
    <cellStyle name="Normal 11 2 4 3 2" xfId="57941"/>
    <cellStyle name="Normal 11 2 4 3 2 2" xfId="57942"/>
    <cellStyle name="Normal 11 2 4 3 2 3" xfId="57943"/>
    <cellStyle name="Normal 11 2 4 3 3" xfId="57944"/>
    <cellStyle name="Normal 11 2 4 3 3 2" xfId="57945"/>
    <cellStyle name="Normal 11 2 4 3 3 3" xfId="57946"/>
    <cellStyle name="Normal 11 2 4 3 4" xfId="57947"/>
    <cellStyle name="Normal 11 2 4 3 4 2" xfId="57948"/>
    <cellStyle name="Normal 11 2 4 3 5" xfId="57949"/>
    <cellStyle name="Normal 11 2 4 3 6" xfId="57950"/>
    <cellStyle name="Normal 11 2 4 4" xfId="57951"/>
    <cellStyle name="Normal 11 2 4 4 2" xfId="57952"/>
    <cellStyle name="Normal 11 2 4 4 2 2" xfId="57953"/>
    <cellStyle name="Normal 11 2 4 4 2 3" xfId="57954"/>
    <cellStyle name="Normal 11 2 4 4 3" xfId="57955"/>
    <cellStyle name="Normal 11 2 4 4 3 2" xfId="57956"/>
    <cellStyle name="Normal 11 2 4 4 3 3" xfId="57957"/>
    <cellStyle name="Normal 11 2 4 4 4" xfId="57958"/>
    <cellStyle name="Normal 11 2 4 4 4 2" xfId="57959"/>
    <cellStyle name="Normal 11 2 4 4 5" xfId="57960"/>
    <cellStyle name="Normal 11 2 4 4 6" xfId="57961"/>
    <cellStyle name="Normal 11 2 4 5" xfId="57962"/>
    <cellStyle name="Normal 11 2 4 5 2" xfId="57963"/>
    <cellStyle name="Normal 11 2 4 5 2 2" xfId="57964"/>
    <cellStyle name="Normal 11 2 4 5 2 3" xfId="57965"/>
    <cellStyle name="Normal 11 2 4 5 3" xfId="57966"/>
    <cellStyle name="Normal 11 2 4 5 3 2" xfId="57967"/>
    <cellStyle name="Normal 11 2 4 5 4" xfId="57968"/>
    <cellStyle name="Normal 11 2 4 5 5" xfId="57969"/>
    <cellStyle name="Normal 11 2 4 6" xfId="57970"/>
    <cellStyle name="Normal 11 2 4 6 2" xfId="57971"/>
    <cellStyle name="Normal 11 2 4 6 3" xfId="57972"/>
    <cellStyle name="Normal 11 2 4 7" xfId="57973"/>
    <cellStyle name="Normal 11 2 4 7 2" xfId="57974"/>
    <cellStyle name="Normal 11 2 4 7 3" xfId="57975"/>
    <cellStyle name="Normal 11 2 4 8" xfId="57976"/>
    <cellStyle name="Normal 11 2 4 8 2" xfId="57977"/>
    <cellStyle name="Normal 11 2 4 9" xfId="57978"/>
    <cellStyle name="Normal 11 2 5" xfId="57979"/>
    <cellStyle name="Normal 11 2 5 2" xfId="57980"/>
    <cellStyle name="Normal 11 2 5 2 2" xfId="57981"/>
    <cellStyle name="Normal 11 2 5 2 2 2" xfId="57982"/>
    <cellStyle name="Normal 11 2 5 2 2 3" xfId="57983"/>
    <cellStyle name="Normal 11 2 5 2 3" xfId="57984"/>
    <cellStyle name="Normal 11 2 5 2 3 2" xfId="57985"/>
    <cellStyle name="Normal 11 2 5 2 3 3" xfId="57986"/>
    <cellStyle name="Normal 11 2 5 2 4" xfId="57987"/>
    <cellStyle name="Normal 11 2 5 2 4 2" xfId="57988"/>
    <cellStyle name="Normal 11 2 5 2 5" xfId="57989"/>
    <cellStyle name="Normal 11 2 5 2 6" xfId="57990"/>
    <cellStyle name="Normal 11 2 5 3" xfId="57991"/>
    <cellStyle name="Normal 11 2 5 3 2" xfId="57992"/>
    <cellStyle name="Normal 11 2 5 3 2 2" xfId="57993"/>
    <cellStyle name="Normal 11 2 5 3 2 3" xfId="57994"/>
    <cellStyle name="Normal 11 2 5 3 3" xfId="57995"/>
    <cellStyle name="Normal 11 2 5 3 3 2" xfId="57996"/>
    <cellStyle name="Normal 11 2 5 3 3 3" xfId="57997"/>
    <cellStyle name="Normal 11 2 5 3 4" xfId="57998"/>
    <cellStyle name="Normal 11 2 5 3 4 2" xfId="57999"/>
    <cellStyle name="Normal 11 2 5 3 5" xfId="58000"/>
    <cellStyle name="Normal 11 2 5 3 6" xfId="58001"/>
    <cellStyle name="Normal 11 2 5 4" xfId="58002"/>
    <cellStyle name="Normal 11 2 5 4 2" xfId="58003"/>
    <cellStyle name="Normal 11 2 5 4 2 2" xfId="58004"/>
    <cellStyle name="Normal 11 2 5 4 2 3" xfId="58005"/>
    <cellStyle name="Normal 11 2 5 4 3" xfId="58006"/>
    <cellStyle name="Normal 11 2 5 4 3 2" xfId="58007"/>
    <cellStyle name="Normal 11 2 5 4 4" xfId="58008"/>
    <cellStyle name="Normal 11 2 5 4 5" xfId="58009"/>
    <cellStyle name="Normal 11 2 5 5" xfId="58010"/>
    <cellStyle name="Normal 11 2 5 5 2" xfId="58011"/>
    <cellStyle name="Normal 11 2 5 5 3" xfId="58012"/>
    <cellStyle name="Normal 11 2 5 6" xfId="58013"/>
    <cellStyle name="Normal 11 2 5 6 2" xfId="58014"/>
    <cellStyle name="Normal 11 2 5 6 3" xfId="58015"/>
    <cellStyle name="Normal 11 2 5 7" xfId="58016"/>
    <cellStyle name="Normal 11 2 5 7 2" xfId="58017"/>
    <cellStyle name="Normal 11 2 5 8" xfId="58018"/>
    <cellStyle name="Normal 11 2 5 9" xfId="58019"/>
    <cellStyle name="Normal 11 2 6" xfId="58020"/>
    <cellStyle name="Normal 11 2 6 2" xfId="58021"/>
    <cellStyle name="Normal 11 2 6 2 2" xfId="58022"/>
    <cellStyle name="Normal 11 2 6 2 2 2" xfId="58023"/>
    <cellStyle name="Normal 11 2 6 2 2 3" xfId="58024"/>
    <cellStyle name="Normal 11 2 6 2 3" xfId="58025"/>
    <cellStyle name="Normal 11 2 6 2 3 2" xfId="58026"/>
    <cellStyle name="Normal 11 2 6 2 3 3" xfId="58027"/>
    <cellStyle name="Normal 11 2 6 2 4" xfId="58028"/>
    <cellStyle name="Normal 11 2 6 2 4 2" xfId="58029"/>
    <cellStyle name="Normal 11 2 6 2 5" xfId="58030"/>
    <cellStyle name="Normal 11 2 6 2 6" xfId="58031"/>
    <cellStyle name="Normal 11 2 6 3" xfId="58032"/>
    <cellStyle name="Normal 11 2 6 3 2" xfId="58033"/>
    <cellStyle name="Normal 11 2 6 3 2 2" xfId="58034"/>
    <cellStyle name="Normal 11 2 6 3 2 3" xfId="58035"/>
    <cellStyle name="Normal 11 2 6 3 3" xfId="58036"/>
    <cellStyle name="Normal 11 2 6 3 3 2" xfId="58037"/>
    <cellStyle name="Normal 11 2 6 3 3 3" xfId="58038"/>
    <cellStyle name="Normal 11 2 6 3 4" xfId="58039"/>
    <cellStyle name="Normal 11 2 6 3 4 2" xfId="58040"/>
    <cellStyle name="Normal 11 2 6 3 5" xfId="58041"/>
    <cellStyle name="Normal 11 2 6 3 6" xfId="58042"/>
    <cellStyle name="Normal 11 2 6 4" xfId="58043"/>
    <cellStyle name="Normal 11 2 6 4 2" xfId="58044"/>
    <cellStyle name="Normal 11 2 6 4 2 2" xfId="58045"/>
    <cellStyle name="Normal 11 2 6 4 2 3" xfId="58046"/>
    <cellStyle name="Normal 11 2 6 4 3" xfId="58047"/>
    <cellStyle name="Normal 11 2 6 4 3 2" xfId="58048"/>
    <cellStyle name="Normal 11 2 6 4 4" xfId="58049"/>
    <cellStyle name="Normal 11 2 6 4 5" xfId="58050"/>
    <cellStyle name="Normal 11 2 6 5" xfId="58051"/>
    <cellStyle name="Normal 11 2 6 5 2" xfId="58052"/>
    <cellStyle name="Normal 11 2 6 5 3" xfId="58053"/>
    <cellStyle name="Normal 11 2 6 6" xfId="58054"/>
    <cellStyle name="Normal 11 2 6 6 2" xfId="58055"/>
    <cellStyle name="Normal 11 2 6 6 3" xfId="58056"/>
    <cellStyle name="Normal 11 2 6 7" xfId="58057"/>
    <cellStyle name="Normal 11 2 6 7 2" xfId="58058"/>
    <cellStyle name="Normal 11 2 6 8" xfId="58059"/>
    <cellStyle name="Normal 11 2 6 9" xfId="58060"/>
    <cellStyle name="Normal 11 2 7" xfId="58061"/>
    <cellStyle name="Normal 11 2 7 2" xfId="58062"/>
    <cellStyle name="Normal 11 2 7 2 2" xfId="58063"/>
    <cellStyle name="Normal 11 2 7 2 3" xfId="58064"/>
    <cellStyle name="Normal 11 2 7 3" xfId="58065"/>
    <cellStyle name="Normal 11 2 7 3 2" xfId="58066"/>
    <cellStyle name="Normal 11 2 7 3 3" xfId="58067"/>
    <cellStyle name="Normal 11 2 7 4" xfId="58068"/>
    <cellStyle name="Normal 11 2 7 4 2" xfId="58069"/>
    <cellStyle name="Normal 11 2 7 5" xfId="58070"/>
    <cellStyle name="Normal 11 2 7 6" xfId="58071"/>
    <cellStyle name="Normal 11 2 8" xfId="58072"/>
    <cellStyle name="Normal 11 2 8 2" xfId="58073"/>
    <cellStyle name="Normal 11 2 8 2 2" xfId="58074"/>
    <cellStyle name="Normal 11 2 8 2 3" xfId="58075"/>
    <cellStyle name="Normal 11 2 8 3" xfId="58076"/>
    <cellStyle name="Normal 11 2 8 3 2" xfId="58077"/>
    <cellStyle name="Normal 11 2 8 3 3" xfId="58078"/>
    <cellStyle name="Normal 11 2 8 4" xfId="58079"/>
    <cellStyle name="Normal 11 2 8 4 2" xfId="58080"/>
    <cellStyle name="Normal 11 2 8 5" xfId="58081"/>
    <cellStyle name="Normal 11 2 8 6" xfId="58082"/>
    <cellStyle name="Normal 11 2 9" xfId="58083"/>
    <cellStyle name="Normal 11 2 9 2" xfId="58084"/>
    <cellStyle name="Normal 11 2 9 2 2" xfId="58085"/>
    <cellStyle name="Normal 11 2 9 2 3" xfId="58086"/>
    <cellStyle name="Normal 11 2 9 3" xfId="58087"/>
    <cellStyle name="Normal 11 2 9 3 2" xfId="58088"/>
    <cellStyle name="Normal 11 2 9 4" xfId="58089"/>
    <cellStyle name="Normal 11 2 9 5" xfId="58090"/>
    <cellStyle name="Normal 11 3" xfId="7430"/>
    <cellStyle name="Normal 11 3 10" xfId="58091"/>
    <cellStyle name="Normal 11 3 10 2" xfId="58092"/>
    <cellStyle name="Normal 11 3 10 3" xfId="58093"/>
    <cellStyle name="Normal 11 3 11" xfId="58094"/>
    <cellStyle name="Normal 11 3 11 2" xfId="58095"/>
    <cellStyle name="Normal 11 3 12" xfId="58096"/>
    <cellStyle name="Normal 11 3 13" xfId="58097"/>
    <cellStyle name="Normal 11 3 2" xfId="58098"/>
    <cellStyle name="Normal 11 3 2 10" xfId="58099"/>
    <cellStyle name="Normal 11 3 2 10 2" xfId="58100"/>
    <cellStyle name="Normal 11 3 2 11" xfId="58101"/>
    <cellStyle name="Normal 11 3 2 12" xfId="58102"/>
    <cellStyle name="Normal 11 3 2 2" xfId="58103"/>
    <cellStyle name="Normal 11 3 2 2 10" xfId="58104"/>
    <cellStyle name="Normal 11 3 2 2 2" xfId="58105"/>
    <cellStyle name="Normal 11 3 2 2 2 2" xfId="58106"/>
    <cellStyle name="Normal 11 3 2 2 2 2 2" xfId="58107"/>
    <cellStyle name="Normal 11 3 2 2 2 2 2 2" xfId="58108"/>
    <cellStyle name="Normal 11 3 2 2 2 2 2 3" xfId="58109"/>
    <cellStyle name="Normal 11 3 2 2 2 2 3" xfId="58110"/>
    <cellStyle name="Normal 11 3 2 2 2 2 3 2" xfId="58111"/>
    <cellStyle name="Normal 11 3 2 2 2 2 3 3" xfId="58112"/>
    <cellStyle name="Normal 11 3 2 2 2 2 4" xfId="58113"/>
    <cellStyle name="Normal 11 3 2 2 2 2 4 2" xfId="58114"/>
    <cellStyle name="Normal 11 3 2 2 2 2 5" xfId="58115"/>
    <cellStyle name="Normal 11 3 2 2 2 2 6" xfId="58116"/>
    <cellStyle name="Normal 11 3 2 2 2 3" xfId="58117"/>
    <cellStyle name="Normal 11 3 2 2 2 3 2" xfId="58118"/>
    <cellStyle name="Normal 11 3 2 2 2 3 2 2" xfId="58119"/>
    <cellStyle name="Normal 11 3 2 2 2 3 2 3" xfId="58120"/>
    <cellStyle name="Normal 11 3 2 2 2 3 3" xfId="58121"/>
    <cellStyle name="Normal 11 3 2 2 2 3 3 2" xfId="58122"/>
    <cellStyle name="Normal 11 3 2 2 2 3 3 3" xfId="58123"/>
    <cellStyle name="Normal 11 3 2 2 2 3 4" xfId="58124"/>
    <cellStyle name="Normal 11 3 2 2 2 3 4 2" xfId="58125"/>
    <cellStyle name="Normal 11 3 2 2 2 3 5" xfId="58126"/>
    <cellStyle name="Normal 11 3 2 2 2 3 6" xfId="58127"/>
    <cellStyle name="Normal 11 3 2 2 2 4" xfId="58128"/>
    <cellStyle name="Normal 11 3 2 2 2 4 2" xfId="58129"/>
    <cellStyle name="Normal 11 3 2 2 2 4 2 2" xfId="58130"/>
    <cellStyle name="Normal 11 3 2 2 2 4 2 3" xfId="58131"/>
    <cellStyle name="Normal 11 3 2 2 2 4 3" xfId="58132"/>
    <cellStyle name="Normal 11 3 2 2 2 4 3 2" xfId="58133"/>
    <cellStyle name="Normal 11 3 2 2 2 4 4" xfId="58134"/>
    <cellStyle name="Normal 11 3 2 2 2 4 5" xfId="58135"/>
    <cellStyle name="Normal 11 3 2 2 2 5" xfId="58136"/>
    <cellStyle name="Normal 11 3 2 2 2 5 2" xfId="58137"/>
    <cellStyle name="Normal 11 3 2 2 2 5 3" xfId="58138"/>
    <cellStyle name="Normal 11 3 2 2 2 6" xfId="58139"/>
    <cellStyle name="Normal 11 3 2 2 2 6 2" xfId="58140"/>
    <cellStyle name="Normal 11 3 2 2 2 6 3" xfId="58141"/>
    <cellStyle name="Normal 11 3 2 2 2 7" xfId="58142"/>
    <cellStyle name="Normal 11 3 2 2 2 7 2" xfId="58143"/>
    <cellStyle name="Normal 11 3 2 2 2 8" xfId="58144"/>
    <cellStyle name="Normal 11 3 2 2 2 9" xfId="58145"/>
    <cellStyle name="Normal 11 3 2 2 3" xfId="58146"/>
    <cellStyle name="Normal 11 3 2 2 3 2" xfId="58147"/>
    <cellStyle name="Normal 11 3 2 2 3 2 2" xfId="58148"/>
    <cellStyle name="Normal 11 3 2 2 3 2 3" xfId="58149"/>
    <cellStyle name="Normal 11 3 2 2 3 3" xfId="58150"/>
    <cellStyle name="Normal 11 3 2 2 3 3 2" xfId="58151"/>
    <cellStyle name="Normal 11 3 2 2 3 3 3" xfId="58152"/>
    <cellStyle name="Normal 11 3 2 2 3 4" xfId="58153"/>
    <cellStyle name="Normal 11 3 2 2 3 4 2" xfId="58154"/>
    <cellStyle name="Normal 11 3 2 2 3 5" xfId="58155"/>
    <cellStyle name="Normal 11 3 2 2 3 6" xfId="58156"/>
    <cellStyle name="Normal 11 3 2 2 4" xfId="58157"/>
    <cellStyle name="Normal 11 3 2 2 4 2" xfId="58158"/>
    <cellStyle name="Normal 11 3 2 2 4 2 2" xfId="58159"/>
    <cellStyle name="Normal 11 3 2 2 4 2 3" xfId="58160"/>
    <cellStyle name="Normal 11 3 2 2 4 3" xfId="58161"/>
    <cellStyle name="Normal 11 3 2 2 4 3 2" xfId="58162"/>
    <cellStyle name="Normal 11 3 2 2 4 3 3" xfId="58163"/>
    <cellStyle name="Normal 11 3 2 2 4 4" xfId="58164"/>
    <cellStyle name="Normal 11 3 2 2 4 4 2" xfId="58165"/>
    <cellStyle name="Normal 11 3 2 2 4 5" xfId="58166"/>
    <cellStyle name="Normal 11 3 2 2 4 6" xfId="58167"/>
    <cellStyle name="Normal 11 3 2 2 5" xfId="58168"/>
    <cellStyle name="Normal 11 3 2 2 5 2" xfId="58169"/>
    <cellStyle name="Normal 11 3 2 2 5 2 2" xfId="58170"/>
    <cellStyle name="Normal 11 3 2 2 5 2 3" xfId="58171"/>
    <cellStyle name="Normal 11 3 2 2 5 3" xfId="58172"/>
    <cellStyle name="Normal 11 3 2 2 5 3 2" xfId="58173"/>
    <cellStyle name="Normal 11 3 2 2 5 4" xfId="58174"/>
    <cellStyle name="Normal 11 3 2 2 5 5" xfId="58175"/>
    <cellStyle name="Normal 11 3 2 2 6" xfId="58176"/>
    <cellStyle name="Normal 11 3 2 2 6 2" xfId="58177"/>
    <cellStyle name="Normal 11 3 2 2 6 3" xfId="58178"/>
    <cellStyle name="Normal 11 3 2 2 7" xfId="58179"/>
    <cellStyle name="Normal 11 3 2 2 7 2" xfId="58180"/>
    <cellStyle name="Normal 11 3 2 2 7 3" xfId="58181"/>
    <cellStyle name="Normal 11 3 2 2 8" xfId="58182"/>
    <cellStyle name="Normal 11 3 2 2 8 2" xfId="58183"/>
    <cellStyle name="Normal 11 3 2 2 9" xfId="58184"/>
    <cellStyle name="Normal 11 3 2 3" xfId="58185"/>
    <cellStyle name="Normal 11 3 2 3 2" xfId="58186"/>
    <cellStyle name="Normal 11 3 2 3 2 2" xfId="58187"/>
    <cellStyle name="Normal 11 3 2 3 2 2 2" xfId="58188"/>
    <cellStyle name="Normal 11 3 2 3 2 2 3" xfId="58189"/>
    <cellStyle name="Normal 11 3 2 3 2 3" xfId="58190"/>
    <cellStyle name="Normal 11 3 2 3 2 3 2" xfId="58191"/>
    <cellStyle name="Normal 11 3 2 3 2 3 3" xfId="58192"/>
    <cellStyle name="Normal 11 3 2 3 2 4" xfId="58193"/>
    <cellStyle name="Normal 11 3 2 3 2 4 2" xfId="58194"/>
    <cellStyle name="Normal 11 3 2 3 2 5" xfId="58195"/>
    <cellStyle name="Normal 11 3 2 3 2 6" xfId="58196"/>
    <cellStyle name="Normal 11 3 2 3 3" xfId="58197"/>
    <cellStyle name="Normal 11 3 2 3 3 2" xfId="58198"/>
    <cellStyle name="Normal 11 3 2 3 3 2 2" xfId="58199"/>
    <cellStyle name="Normal 11 3 2 3 3 2 3" xfId="58200"/>
    <cellStyle name="Normal 11 3 2 3 3 3" xfId="58201"/>
    <cellStyle name="Normal 11 3 2 3 3 3 2" xfId="58202"/>
    <cellStyle name="Normal 11 3 2 3 3 3 3" xfId="58203"/>
    <cellStyle name="Normal 11 3 2 3 3 4" xfId="58204"/>
    <cellStyle name="Normal 11 3 2 3 3 4 2" xfId="58205"/>
    <cellStyle name="Normal 11 3 2 3 3 5" xfId="58206"/>
    <cellStyle name="Normal 11 3 2 3 3 6" xfId="58207"/>
    <cellStyle name="Normal 11 3 2 3 4" xfId="58208"/>
    <cellStyle name="Normal 11 3 2 3 4 2" xfId="58209"/>
    <cellStyle name="Normal 11 3 2 3 4 2 2" xfId="58210"/>
    <cellStyle name="Normal 11 3 2 3 4 2 3" xfId="58211"/>
    <cellStyle name="Normal 11 3 2 3 4 3" xfId="58212"/>
    <cellStyle name="Normal 11 3 2 3 4 3 2" xfId="58213"/>
    <cellStyle name="Normal 11 3 2 3 4 4" xfId="58214"/>
    <cellStyle name="Normal 11 3 2 3 4 5" xfId="58215"/>
    <cellStyle name="Normal 11 3 2 3 5" xfId="58216"/>
    <cellStyle name="Normal 11 3 2 3 5 2" xfId="58217"/>
    <cellStyle name="Normal 11 3 2 3 5 3" xfId="58218"/>
    <cellStyle name="Normal 11 3 2 3 6" xfId="58219"/>
    <cellStyle name="Normal 11 3 2 3 6 2" xfId="58220"/>
    <cellStyle name="Normal 11 3 2 3 6 3" xfId="58221"/>
    <cellStyle name="Normal 11 3 2 3 7" xfId="58222"/>
    <cellStyle name="Normal 11 3 2 3 7 2" xfId="58223"/>
    <cellStyle name="Normal 11 3 2 3 8" xfId="58224"/>
    <cellStyle name="Normal 11 3 2 3 9" xfId="58225"/>
    <cellStyle name="Normal 11 3 2 4" xfId="58226"/>
    <cellStyle name="Normal 11 3 2 4 2" xfId="58227"/>
    <cellStyle name="Normal 11 3 2 4 2 2" xfId="58228"/>
    <cellStyle name="Normal 11 3 2 4 2 2 2" xfId="58229"/>
    <cellStyle name="Normal 11 3 2 4 2 2 3" xfId="58230"/>
    <cellStyle name="Normal 11 3 2 4 2 3" xfId="58231"/>
    <cellStyle name="Normal 11 3 2 4 2 3 2" xfId="58232"/>
    <cellStyle name="Normal 11 3 2 4 2 3 3" xfId="58233"/>
    <cellStyle name="Normal 11 3 2 4 2 4" xfId="58234"/>
    <cellStyle name="Normal 11 3 2 4 2 4 2" xfId="58235"/>
    <cellStyle name="Normal 11 3 2 4 2 5" xfId="58236"/>
    <cellStyle name="Normal 11 3 2 4 2 6" xfId="58237"/>
    <cellStyle name="Normal 11 3 2 4 3" xfId="58238"/>
    <cellStyle name="Normal 11 3 2 4 3 2" xfId="58239"/>
    <cellStyle name="Normal 11 3 2 4 3 2 2" xfId="58240"/>
    <cellStyle name="Normal 11 3 2 4 3 2 3" xfId="58241"/>
    <cellStyle name="Normal 11 3 2 4 3 3" xfId="58242"/>
    <cellStyle name="Normal 11 3 2 4 3 3 2" xfId="58243"/>
    <cellStyle name="Normal 11 3 2 4 3 3 3" xfId="58244"/>
    <cellStyle name="Normal 11 3 2 4 3 4" xfId="58245"/>
    <cellStyle name="Normal 11 3 2 4 3 4 2" xfId="58246"/>
    <cellStyle name="Normal 11 3 2 4 3 5" xfId="58247"/>
    <cellStyle name="Normal 11 3 2 4 3 6" xfId="58248"/>
    <cellStyle name="Normal 11 3 2 4 4" xfId="58249"/>
    <cellStyle name="Normal 11 3 2 4 4 2" xfId="58250"/>
    <cellStyle name="Normal 11 3 2 4 4 2 2" xfId="58251"/>
    <cellStyle name="Normal 11 3 2 4 4 2 3" xfId="58252"/>
    <cellStyle name="Normal 11 3 2 4 4 3" xfId="58253"/>
    <cellStyle name="Normal 11 3 2 4 4 3 2" xfId="58254"/>
    <cellStyle name="Normal 11 3 2 4 4 4" xfId="58255"/>
    <cellStyle name="Normal 11 3 2 4 4 5" xfId="58256"/>
    <cellStyle name="Normal 11 3 2 4 5" xfId="58257"/>
    <cellStyle name="Normal 11 3 2 4 5 2" xfId="58258"/>
    <cellStyle name="Normal 11 3 2 4 5 3" xfId="58259"/>
    <cellStyle name="Normal 11 3 2 4 6" xfId="58260"/>
    <cellStyle name="Normal 11 3 2 4 6 2" xfId="58261"/>
    <cellStyle name="Normal 11 3 2 4 6 3" xfId="58262"/>
    <cellStyle name="Normal 11 3 2 4 7" xfId="58263"/>
    <cellStyle name="Normal 11 3 2 4 7 2" xfId="58264"/>
    <cellStyle name="Normal 11 3 2 4 8" xfId="58265"/>
    <cellStyle name="Normal 11 3 2 4 9" xfId="58266"/>
    <cellStyle name="Normal 11 3 2 5" xfId="58267"/>
    <cellStyle name="Normal 11 3 2 5 2" xfId="58268"/>
    <cellStyle name="Normal 11 3 2 5 2 2" xfId="58269"/>
    <cellStyle name="Normal 11 3 2 5 2 3" xfId="58270"/>
    <cellStyle name="Normal 11 3 2 5 3" xfId="58271"/>
    <cellStyle name="Normal 11 3 2 5 3 2" xfId="58272"/>
    <cellStyle name="Normal 11 3 2 5 3 3" xfId="58273"/>
    <cellStyle name="Normal 11 3 2 5 4" xfId="58274"/>
    <cellStyle name="Normal 11 3 2 5 4 2" xfId="58275"/>
    <cellStyle name="Normal 11 3 2 5 5" xfId="58276"/>
    <cellStyle name="Normal 11 3 2 5 6" xfId="58277"/>
    <cellStyle name="Normal 11 3 2 6" xfId="58278"/>
    <cellStyle name="Normal 11 3 2 6 2" xfId="58279"/>
    <cellStyle name="Normal 11 3 2 6 2 2" xfId="58280"/>
    <cellStyle name="Normal 11 3 2 6 2 3" xfId="58281"/>
    <cellStyle name="Normal 11 3 2 6 3" xfId="58282"/>
    <cellStyle name="Normal 11 3 2 6 3 2" xfId="58283"/>
    <cellStyle name="Normal 11 3 2 6 3 3" xfId="58284"/>
    <cellStyle name="Normal 11 3 2 6 4" xfId="58285"/>
    <cellStyle name="Normal 11 3 2 6 4 2" xfId="58286"/>
    <cellStyle name="Normal 11 3 2 6 5" xfId="58287"/>
    <cellStyle name="Normal 11 3 2 6 6" xfId="58288"/>
    <cellStyle name="Normal 11 3 2 7" xfId="58289"/>
    <cellStyle name="Normal 11 3 2 7 2" xfId="58290"/>
    <cellStyle name="Normal 11 3 2 7 2 2" xfId="58291"/>
    <cellStyle name="Normal 11 3 2 7 2 3" xfId="58292"/>
    <cellStyle name="Normal 11 3 2 7 3" xfId="58293"/>
    <cellStyle name="Normal 11 3 2 7 3 2" xfId="58294"/>
    <cellStyle name="Normal 11 3 2 7 4" xfId="58295"/>
    <cellStyle name="Normal 11 3 2 7 5" xfId="58296"/>
    <cellStyle name="Normal 11 3 2 8" xfId="58297"/>
    <cellStyle name="Normal 11 3 2 8 2" xfId="58298"/>
    <cellStyle name="Normal 11 3 2 8 3" xfId="58299"/>
    <cellStyle name="Normal 11 3 2 9" xfId="58300"/>
    <cellStyle name="Normal 11 3 2 9 2" xfId="58301"/>
    <cellStyle name="Normal 11 3 2 9 3" xfId="58302"/>
    <cellStyle name="Normal 11 3 3" xfId="58303"/>
    <cellStyle name="Normal 11 3 3 10" xfId="58304"/>
    <cellStyle name="Normal 11 3 3 2" xfId="58305"/>
    <cellStyle name="Normal 11 3 3 2 2" xfId="58306"/>
    <cellStyle name="Normal 11 3 3 2 2 2" xfId="58307"/>
    <cellStyle name="Normal 11 3 3 2 2 2 2" xfId="58308"/>
    <cellStyle name="Normal 11 3 3 2 2 2 3" xfId="58309"/>
    <cellStyle name="Normal 11 3 3 2 2 3" xfId="58310"/>
    <cellStyle name="Normal 11 3 3 2 2 3 2" xfId="58311"/>
    <cellStyle name="Normal 11 3 3 2 2 3 3" xfId="58312"/>
    <cellStyle name="Normal 11 3 3 2 2 4" xfId="58313"/>
    <cellStyle name="Normal 11 3 3 2 2 4 2" xfId="58314"/>
    <cellStyle name="Normal 11 3 3 2 2 5" xfId="58315"/>
    <cellStyle name="Normal 11 3 3 2 2 6" xfId="58316"/>
    <cellStyle name="Normal 11 3 3 2 3" xfId="58317"/>
    <cellStyle name="Normal 11 3 3 2 3 2" xfId="58318"/>
    <cellStyle name="Normal 11 3 3 2 3 2 2" xfId="58319"/>
    <cellStyle name="Normal 11 3 3 2 3 2 3" xfId="58320"/>
    <cellStyle name="Normal 11 3 3 2 3 3" xfId="58321"/>
    <cellStyle name="Normal 11 3 3 2 3 3 2" xfId="58322"/>
    <cellStyle name="Normal 11 3 3 2 3 3 3" xfId="58323"/>
    <cellStyle name="Normal 11 3 3 2 3 4" xfId="58324"/>
    <cellStyle name="Normal 11 3 3 2 3 4 2" xfId="58325"/>
    <cellStyle name="Normal 11 3 3 2 3 5" xfId="58326"/>
    <cellStyle name="Normal 11 3 3 2 3 6" xfId="58327"/>
    <cellStyle name="Normal 11 3 3 2 4" xfId="58328"/>
    <cellStyle name="Normal 11 3 3 2 4 2" xfId="58329"/>
    <cellStyle name="Normal 11 3 3 2 4 2 2" xfId="58330"/>
    <cellStyle name="Normal 11 3 3 2 4 2 3" xfId="58331"/>
    <cellStyle name="Normal 11 3 3 2 4 3" xfId="58332"/>
    <cellStyle name="Normal 11 3 3 2 4 3 2" xfId="58333"/>
    <cellStyle name="Normal 11 3 3 2 4 4" xfId="58334"/>
    <cellStyle name="Normal 11 3 3 2 4 5" xfId="58335"/>
    <cellStyle name="Normal 11 3 3 2 5" xfId="58336"/>
    <cellStyle name="Normal 11 3 3 2 5 2" xfId="58337"/>
    <cellStyle name="Normal 11 3 3 2 5 3" xfId="58338"/>
    <cellStyle name="Normal 11 3 3 2 6" xfId="58339"/>
    <cellStyle name="Normal 11 3 3 2 6 2" xfId="58340"/>
    <cellStyle name="Normal 11 3 3 2 6 3" xfId="58341"/>
    <cellStyle name="Normal 11 3 3 2 7" xfId="58342"/>
    <cellStyle name="Normal 11 3 3 2 7 2" xfId="58343"/>
    <cellStyle name="Normal 11 3 3 2 8" xfId="58344"/>
    <cellStyle name="Normal 11 3 3 2 9" xfId="58345"/>
    <cellStyle name="Normal 11 3 3 3" xfId="58346"/>
    <cellStyle name="Normal 11 3 3 3 2" xfId="58347"/>
    <cellStyle name="Normal 11 3 3 3 2 2" xfId="58348"/>
    <cellStyle name="Normal 11 3 3 3 2 3" xfId="58349"/>
    <cellStyle name="Normal 11 3 3 3 3" xfId="58350"/>
    <cellStyle name="Normal 11 3 3 3 3 2" xfId="58351"/>
    <cellStyle name="Normal 11 3 3 3 3 3" xfId="58352"/>
    <cellStyle name="Normal 11 3 3 3 4" xfId="58353"/>
    <cellStyle name="Normal 11 3 3 3 4 2" xfId="58354"/>
    <cellStyle name="Normal 11 3 3 3 5" xfId="58355"/>
    <cellStyle name="Normal 11 3 3 3 6" xfId="58356"/>
    <cellStyle name="Normal 11 3 3 4" xfId="58357"/>
    <cellStyle name="Normal 11 3 3 4 2" xfId="58358"/>
    <cellStyle name="Normal 11 3 3 4 2 2" xfId="58359"/>
    <cellStyle name="Normal 11 3 3 4 2 3" xfId="58360"/>
    <cellStyle name="Normal 11 3 3 4 3" xfId="58361"/>
    <cellStyle name="Normal 11 3 3 4 3 2" xfId="58362"/>
    <cellStyle name="Normal 11 3 3 4 3 3" xfId="58363"/>
    <cellStyle name="Normal 11 3 3 4 4" xfId="58364"/>
    <cellStyle name="Normal 11 3 3 4 4 2" xfId="58365"/>
    <cellStyle name="Normal 11 3 3 4 5" xfId="58366"/>
    <cellStyle name="Normal 11 3 3 4 6" xfId="58367"/>
    <cellStyle name="Normal 11 3 3 5" xfId="58368"/>
    <cellStyle name="Normal 11 3 3 5 2" xfId="58369"/>
    <cellStyle name="Normal 11 3 3 5 2 2" xfId="58370"/>
    <cellStyle name="Normal 11 3 3 5 2 3" xfId="58371"/>
    <cellStyle name="Normal 11 3 3 5 3" xfId="58372"/>
    <cellStyle name="Normal 11 3 3 5 3 2" xfId="58373"/>
    <cellStyle name="Normal 11 3 3 5 4" xfId="58374"/>
    <cellStyle name="Normal 11 3 3 5 5" xfId="58375"/>
    <cellStyle name="Normal 11 3 3 6" xfId="58376"/>
    <cellStyle name="Normal 11 3 3 6 2" xfId="58377"/>
    <cellStyle name="Normal 11 3 3 6 3" xfId="58378"/>
    <cellStyle name="Normal 11 3 3 7" xfId="58379"/>
    <cellStyle name="Normal 11 3 3 7 2" xfId="58380"/>
    <cellStyle name="Normal 11 3 3 7 3" xfId="58381"/>
    <cellStyle name="Normal 11 3 3 8" xfId="58382"/>
    <cellStyle name="Normal 11 3 3 8 2" xfId="58383"/>
    <cellStyle name="Normal 11 3 3 9" xfId="58384"/>
    <cellStyle name="Normal 11 3 4" xfId="58385"/>
    <cellStyle name="Normal 11 3 4 2" xfId="58386"/>
    <cellStyle name="Normal 11 3 4 2 2" xfId="58387"/>
    <cellStyle name="Normal 11 3 4 2 2 2" xfId="58388"/>
    <cellStyle name="Normal 11 3 4 2 2 3" xfId="58389"/>
    <cellStyle name="Normal 11 3 4 2 3" xfId="58390"/>
    <cellStyle name="Normal 11 3 4 2 3 2" xfId="58391"/>
    <cellStyle name="Normal 11 3 4 2 3 3" xfId="58392"/>
    <cellStyle name="Normal 11 3 4 2 4" xfId="58393"/>
    <cellStyle name="Normal 11 3 4 2 4 2" xfId="58394"/>
    <cellStyle name="Normal 11 3 4 2 5" xfId="58395"/>
    <cellStyle name="Normal 11 3 4 2 6" xfId="58396"/>
    <cellStyle name="Normal 11 3 4 3" xfId="58397"/>
    <cellStyle name="Normal 11 3 4 3 2" xfId="58398"/>
    <cellStyle name="Normal 11 3 4 3 2 2" xfId="58399"/>
    <cellStyle name="Normal 11 3 4 3 2 3" xfId="58400"/>
    <cellStyle name="Normal 11 3 4 3 3" xfId="58401"/>
    <cellStyle name="Normal 11 3 4 3 3 2" xfId="58402"/>
    <cellStyle name="Normal 11 3 4 3 3 3" xfId="58403"/>
    <cellStyle name="Normal 11 3 4 3 4" xfId="58404"/>
    <cellStyle name="Normal 11 3 4 3 4 2" xfId="58405"/>
    <cellStyle name="Normal 11 3 4 3 5" xfId="58406"/>
    <cellStyle name="Normal 11 3 4 3 6" xfId="58407"/>
    <cellStyle name="Normal 11 3 4 4" xfId="58408"/>
    <cellStyle name="Normal 11 3 4 4 2" xfId="58409"/>
    <cellStyle name="Normal 11 3 4 4 2 2" xfId="58410"/>
    <cellStyle name="Normal 11 3 4 4 2 3" xfId="58411"/>
    <cellStyle name="Normal 11 3 4 4 3" xfId="58412"/>
    <cellStyle name="Normal 11 3 4 4 3 2" xfId="58413"/>
    <cellStyle name="Normal 11 3 4 4 4" xfId="58414"/>
    <cellStyle name="Normal 11 3 4 4 5" xfId="58415"/>
    <cellStyle name="Normal 11 3 4 5" xfId="58416"/>
    <cellStyle name="Normal 11 3 4 5 2" xfId="58417"/>
    <cellStyle name="Normal 11 3 4 5 3" xfId="58418"/>
    <cellStyle name="Normal 11 3 4 6" xfId="58419"/>
    <cellStyle name="Normal 11 3 4 6 2" xfId="58420"/>
    <cellStyle name="Normal 11 3 4 6 3" xfId="58421"/>
    <cellStyle name="Normal 11 3 4 7" xfId="58422"/>
    <cellStyle name="Normal 11 3 4 7 2" xfId="58423"/>
    <cellStyle name="Normal 11 3 4 8" xfId="58424"/>
    <cellStyle name="Normal 11 3 4 9" xfId="58425"/>
    <cellStyle name="Normal 11 3 5" xfId="58426"/>
    <cellStyle name="Normal 11 3 5 2" xfId="58427"/>
    <cellStyle name="Normal 11 3 5 2 2" xfId="58428"/>
    <cellStyle name="Normal 11 3 5 2 2 2" xfId="58429"/>
    <cellStyle name="Normal 11 3 5 2 2 3" xfId="58430"/>
    <cellStyle name="Normal 11 3 5 2 3" xfId="58431"/>
    <cellStyle name="Normal 11 3 5 2 3 2" xfId="58432"/>
    <cellStyle name="Normal 11 3 5 2 3 3" xfId="58433"/>
    <cellStyle name="Normal 11 3 5 2 4" xfId="58434"/>
    <cellStyle name="Normal 11 3 5 2 4 2" xfId="58435"/>
    <cellStyle name="Normal 11 3 5 2 5" xfId="58436"/>
    <cellStyle name="Normal 11 3 5 2 6" xfId="58437"/>
    <cellStyle name="Normal 11 3 5 3" xfId="58438"/>
    <cellStyle name="Normal 11 3 5 3 2" xfId="58439"/>
    <cellStyle name="Normal 11 3 5 3 2 2" xfId="58440"/>
    <cellStyle name="Normal 11 3 5 3 2 3" xfId="58441"/>
    <cellStyle name="Normal 11 3 5 3 3" xfId="58442"/>
    <cellStyle name="Normal 11 3 5 3 3 2" xfId="58443"/>
    <cellStyle name="Normal 11 3 5 3 3 3" xfId="58444"/>
    <cellStyle name="Normal 11 3 5 3 4" xfId="58445"/>
    <cellStyle name="Normal 11 3 5 3 4 2" xfId="58446"/>
    <cellStyle name="Normal 11 3 5 3 5" xfId="58447"/>
    <cellStyle name="Normal 11 3 5 3 6" xfId="58448"/>
    <cellStyle name="Normal 11 3 5 4" xfId="58449"/>
    <cellStyle name="Normal 11 3 5 4 2" xfId="58450"/>
    <cellStyle name="Normal 11 3 5 4 2 2" xfId="58451"/>
    <cellStyle name="Normal 11 3 5 4 2 3" xfId="58452"/>
    <cellStyle name="Normal 11 3 5 4 3" xfId="58453"/>
    <cellStyle name="Normal 11 3 5 4 3 2" xfId="58454"/>
    <cellStyle name="Normal 11 3 5 4 4" xfId="58455"/>
    <cellStyle name="Normal 11 3 5 4 5" xfId="58456"/>
    <cellStyle name="Normal 11 3 5 5" xfId="58457"/>
    <cellStyle name="Normal 11 3 5 5 2" xfId="58458"/>
    <cellStyle name="Normal 11 3 5 5 3" xfId="58459"/>
    <cellStyle name="Normal 11 3 5 6" xfId="58460"/>
    <cellStyle name="Normal 11 3 5 6 2" xfId="58461"/>
    <cellStyle name="Normal 11 3 5 6 3" xfId="58462"/>
    <cellStyle name="Normal 11 3 5 7" xfId="58463"/>
    <cellStyle name="Normal 11 3 5 7 2" xfId="58464"/>
    <cellStyle name="Normal 11 3 5 8" xfId="58465"/>
    <cellStyle name="Normal 11 3 5 9" xfId="58466"/>
    <cellStyle name="Normal 11 3 6" xfId="58467"/>
    <cellStyle name="Normal 11 3 6 2" xfId="58468"/>
    <cellStyle name="Normal 11 3 6 2 2" xfId="58469"/>
    <cellStyle name="Normal 11 3 6 2 3" xfId="58470"/>
    <cellStyle name="Normal 11 3 6 3" xfId="58471"/>
    <cellStyle name="Normal 11 3 6 3 2" xfId="58472"/>
    <cellStyle name="Normal 11 3 6 3 3" xfId="58473"/>
    <cellStyle name="Normal 11 3 6 4" xfId="58474"/>
    <cellStyle name="Normal 11 3 6 4 2" xfId="58475"/>
    <cellStyle name="Normal 11 3 6 5" xfId="58476"/>
    <cellStyle name="Normal 11 3 6 6" xfId="58477"/>
    <cellStyle name="Normal 11 3 7" xfId="58478"/>
    <cellStyle name="Normal 11 3 7 2" xfId="58479"/>
    <cellStyle name="Normal 11 3 7 2 2" xfId="58480"/>
    <cellStyle name="Normal 11 3 7 2 3" xfId="58481"/>
    <cellStyle name="Normal 11 3 7 3" xfId="58482"/>
    <cellStyle name="Normal 11 3 7 3 2" xfId="58483"/>
    <cellStyle name="Normal 11 3 7 3 3" xfId="58484"/>
    <cellStyle name="Normal 11 3 7 4" xfId="58485"/>
    <cellStyle name="Normal 11 3 7 4 2" xfId="58486"/>
    <cellStyle name="Normal 11 3 7 5" xfId="58487"/>
    <cellStyle name="Normal 11 3 7 6" xfId="58488"/>
    <cellStyle name="Normal 11 3 8" xfId="58489"/>
    <cellStyle name="Normal 11 3 8 2" xfId="58490"/>
    <cellStyle name="Normal 11 3 8 2 2" xfId="58491"/>
    <cellStyle name="Normal 11 3 8 2 3" xfId="58492"/>
    <cellStyle name="Normal 11 3 8 3" xfId="58493"/>
    <cellStyle name="Normal 11 3 8 3 2" xfId="58494"/>
    <cellStyle name="Normal 11 3 8 4" xfId="58495"/>
    <cellStyle name="Normal 11 3 8 5" xfId="58496"/>
    <cellStyle name="Normal 11 3 9" xfId="58497"/>
    <cellStyle name="Normal 11 3 9 2" xfId="58498"/>
    <cellStyle name="Normal 11 3 9 3" xfId="58499"/>
    <cellStyle name="Normal 11 4" xfId="58500"/>
    <cellStyle name="Normal 11 4 10" xfId="58501"/>
    <cellStyle name="Normal 11 4 10 2" xfId="58502"/>
    <cellStyle name="Normal 11 4 11" xfId="58503"/>
    <cellStyle name="Normal 11 4 12" xfId="58504"/>
    <cellStyle name="Normal 11 4 2" xfId="58505"/>
    <cellStyle name="Normal 11 4 2 10" xfId="58506"/>
    <cellStyle name="Normal 11 4 2 2" xfId="58507"/>
    <cellStyle name="Normal 11 4 2 2 2" xfId="58508"/>
    <cellStyle name="Normal 11 4 2 2 2 2" xfId="58509"/>
    <cellStyle name="Normal 11 4 2 2 2 2 2" xfId="58510"/>
    <cellStyle name="Normal 11 4 2 2 2 2 3" xfId="58511"/>
    <cellStyle name="Normal 11 4 2 2 2 3" xfId="58512"/>
    <cellStyle name="Normal 11 4 2 2 2 3 2" xfId="58513"/>
    <cellStyle name="Normal 11 4 2 2 2 3 3" xfId="58514"/>
    <cellStyle name="Normal 11 4 2 2 2 4" xfId="58515"/>
    <cellStyle name="Normal 11 4 2 2 2 4 2" xfId="58516"/>
    <cellStyle name="Normal 11 4 2 2 2 5" xfId="58517"/>
    <cellStyle name="Normal 11 4 2 2 2 6" xfId="58518"/>
    <cellStyle name="Normal 11 4 2 2 3" xfId="58519"/>
    <cellStyle name="Normal 11 4 2 2 3 2" xfId="58520"/>
    <cellStyle name="Normal 11 4 2 2 3 2 2" xfId="58521"/>
    <cellStyle name="Normal 11 4 2 2 3 2 3" xfId="58522"/>
    <cellStyle name="Normal 11 4 2 2 3 3" xfId="58523"/>
    <cellStyle name="Normal 11 4 2 2 3 3 2" xfId="58524"/>
    <cellStyle name="Normal 11 4 2 2 3 3 3" xfId="58525"/>
    <cellStyle name="Normal 11 4 2 2 3 4" xfId="58526"/>
    <cellStyle name="Normal 11 4 2 2 3 4 2" xfId="58527"/>
    <cellStyle name="Normal 11 4 2 2 3 5" xfId="58528"/>
    <cellStyle name="Normal 11 4 2 2 3 6" xfId="58529"/>
    <cellStyle name="Normal 11 4 2 2 4" xfId="58530"/>
    <cellStyle name="Normal 11 4 2 2 4 2" xfId="58531"/>
    <cellStyle name="Normal 11 4 2 2 4 2 2" xfId="58532"/>
    <cellStyle name="Normal 11 4 2 2 4 2 3" xfId="58533"/>
    <cellStyle name="Normal 11 4 2 2 4 3" xfId="58534"/>
    <cellStyle name="Normal 11 4 2 2 4 3 2" xfId="58535"/>
    <cellStyle name="Normal 11 4 2 2 4 4" xfId="58536"/>
    <cellStyle name="Normal 11 4 2 2 4 5" xfId="58537"/>
    <cellStyle name="Normal 11 4 2 2 5" xfId="58538"/>
    <cellStyle name="Normal 11 4 2 2 5 2" xfId="58539"/>
    <cellStyle name="Normal 11 4 2 2 5 3" xfId="58540"/>
    <cellStyle name="Normal 11 4 2 2 6" xfId="58541"/>
    <cellStyle name="Normal 11 4 2 2 6 2" xfId="58542"/>
    <cellStyle name="Normal 11 4 2 2 6 3" xfId="58543"/>
    <cellStyle name="Normal 11 4 2 2 7" xfId="58544"/>
    <cellStyle name="Normal 11 4 2 2 7 2" xfId="58545"/>
    <cellStyle name="Normal 11 4 2 2 8" xfId="58546"/>
    <cellStyle name="Normal 11 4 2 2 9" xfId="58547"/>
    <cellStyle name="Normal 11 4 2 3" xfId="58548"/>
    <cellStyle name="Normal 11 4 2 3 2" xfId="58549"/>
    <cellStyle name="Normal 11 4 2 3 2 2" xfId="58550"/>
    <cellStyle name="Normal 11 4 2 3 2 3" xfId="58551"/>
    <cellStyle name="Normal 11 4 2 3 3" xfId="58552"/>
    <cellStyle name="Normal 11 4 2 3 3 2" xfId="58553"/>
    <cellStyle name="Normal 11 4 2 3 3 3" xfId="58554"/>
    <cellStyle name="Normal 11 4 2 3 4" xfId="58555"/>
    <cellStyle name="Normal 11 4 2 3 4 2" xfId="58556"/>
    <cellStyle name="Normal 11 4 2 3 5" xfId="58557"/>
    <cellStyle name="Normal 11 4 2 3 6" xfId="58558"/>
    <cellStyle name="Normal 11 4 2 4" xfId="58559"/>
    <cellStyle name="Normal 11 4 2 4 2" xfId="58560"/>
    <cellStyle name="Normal 11 4 2 4 2 2" xfId="58561"/>
    <cellStyle name="Normal 11 4 2 4 2 3" xfId="58562"/>
    <cellStyle name="Normal 11 4 2 4 3" xfId="58563"/>
    <cellStyle name="Normal 11 4 2 4 3 2" xfId="58564"/>
    <cellStyle name="Normal 11 4 2 4 3 3" xfId="58565"/>
    <cellStyle name="Normal 11 4 2 4 4" xfId="58566"/>
    <cellStyle name="Normal 11 4 2 4 4 2" xfId="58567"/>
    <cellStyle name="Normal 11 4 2 4 5" xfId="58568"/>
    <cellStyle name="Normal 11 4 2 4 6" xfId="58569"/>
    <cellStyle name="Normal 11 4 2 5" xfId="58570"/>
    <cellStyle name="Normal 11 4 2 5 2" xfId="58571"/>
    <cellStyle name="Normal 11 4 2 5 2 2" xfId="58572"/>
    <cellStyle name="Normal 11 4 2 5 2 3" xfId="58573"/>
    <cellStyle name="Normal 11 4 2 5 3" xfId="58574"/>
    <cellStyle name="Normal 11 4 2 5 3 2" xfId="58575"/>
    <cellStyle name="Normal 11 4 2 5 4" xfId="58576"/>
    <cellStyle name="Normal 11 4 2 5 5" xfId="58577"/>
    <cellStyle name="Normal 11 4 2 6" xfId="58578"/>
    <cellStyle name="Normal 11 4 2 6 2" xfId="58579"/>
    <cellStyle name="Normal 11 4 2 6 3" xfId="58580"/>
    <cellStyle name="Normal 11 4 2 7" xfId="58581"/>
    <cellStyle name="Normal 11 4 2 7 2" xfId="58582"/>
    <cellStyle name="Normal 11 4 2 7 3" xfId="58583"/>
    <cellStyle name="Normal 11 4 2 8" xfId="58584"/>
    <cellStyle name="Normal 11 4 2 8 2" xfId="58585"/>
    <cellStyle name="Normal 11 4 2 9" xfId="58586"/>
    <cellStyle name="Normal 11 4 3" xfId="58587"/>
    <cellStyle name="Normal 11 4 3 2" xfId="58588"/>
    <cellStyle name="Normal 11 4 3 2 2" xfId="58589"/>
    <cellStyle name="Normal 11 4 3 2 2 2" xfId="58590"/>
    <cellStyle name="Normal 11 4 3 2 2 3" xfId="58591"/>
    <cellStyle name="Normal 11 4 3 2 3" xfId="58592"/>
    <cellStyle name="Normal 11 4 3 2 3 2" xfId="58593"/>
    <cellStyle name="Normal 11 4 3 2 3 3" xfId="58594"/>
    <cellStyle name="Normal 11 4 3 2 4" xfId="58595"/>
    <cellStyle name="Normal 11 4 3 2 4 2" xfId="58596"/>
    <cellStyle name="Normal 11 4 3 2 5" xfId="58597"/>
    <cellStyle name="Normal 11 4 3 2 6" xfId="58598"/>
    <cellStyle name="Normal 11 4 3 3" xfId="58599"/>
    <cellStyle name="Normal 11 4 3 3 2" xfId="58600"/>
    <cellStyle name="Normal 11 4 3 3 2 2" xfId="58601"/>
    <cellStyle name="Normal 11 4 3 3 2 3" xfId="58602"/>
    <cellStyle name="Normal 11 4 3 3 3" xfId="58603"/>
    <cellStyle name="Normal 11 4 3 3 3 2" xfId="58604"/>
    <cellStyle name="Normal 11 4 3 3 3 3" xfId="58605"/>
    <cellStyle name="Normal 11 4 3 3 4" xfId="58606"/>
    <cellStyle name="Normal 11 4 3 3 4 2" xfId="58607"/>
    <cellStyle name="Normal 11 4 3 3 5" xfId="58608"/>
    <cellStyle name="Normal 11 4 3 3 6" xfId="58609"/>
    <cellStyle name="Normal 11 4 3 4" xfId="58610"/>
    <cellStyle name="Normal 11 4 3 4 2" xfId="58611"/>
    <cellStyle name="Normal 11 4 3 4 2 2" xfId="58612"/>
    <cellStyle name="Normal 11 4 3 4 2 3" xfId="58613"/>
    <cellStyle name="Normal 11 4 3 4 3" xfId="58614"/>
    <cellStyle name="Normal 11 4 3 4 3 2" xfId="58615"/>
    <cellStyle name="Normal 11 4 3 4 4" xfId="58616"/>
    <cellStyle name="Normal 11 4 3 4 5" xfId="58617"/>
    <cellStyle name="Normal 11 4 3 5" xfId="58618"/>
    <cellStyle name="Normal 11 4 3 5 2" xfId="58619"/>
    <cellStyle name="Normal 11 4 3 5 3" xfId="58620"/>
    <cellStyle name="Normal 11 4 3 6" xfId="58621"/>
    <cellStyle name="Normal 11 4 3 6 2" xfId="58622"/>
    <cellStyle name="Normal 11 4 3 6 3" xfId="58623"/>
    <cellStyle name="Normal 11 4 3 7" xfId="58624"/>
    <cellStyle name="Normal 11 4 3 7 2" xfId="58625"/>
    <cellStyle name="Normal 11 4 3 8" xfId="58626"/>
    <cellStyle name="Normal 11 4 3 9" xfId="58627"/>
    <cellStyle name="Normal 11 4 4" xfId="58628"/>
    <cellStyle name="Normal 11 4 4 2" xfId="58629"/>
    <cellStyle name="Normal 11 4 4 2 2" xfId="58630"/>
    <cellStyle name="Normal 11 4 4 2 2 2" xfId="58631"/>
    <cellStyle name="Normal 11 4 4 2 2 3" xfId="58632"/>
    <cellStyle name="Normal 11 4 4 2 3" xfId="58633"/>
    <cellStyle name="Normal 11 4 4 2 3 2" xfId="58634"/>
    <cellStyle name="Normal 11 4 4 2 3 3" xfId="58635"/>
    <cellStyle name="Normal 11 4 4 2 4" xfId="58636"/>
    <cellStyle name="Normal 11 4 4 2 4 2" xfId="58637"/>
    <cellStyle name="Normal 11 4 4 2 5" xfId="58638"/>
    <cellStyle name="Normal 11 4 4 2 6" xfId="58639"/>
    <cellStyle name="Normal 11 4 4 3" xfId="58640"/>
    <cellStyle name="Normal 11 4 4 3 2" xfId="58641"/>
    <cellStyle name="Normal 11 4 4 3 2 2" xfId="58642"/>
    <cellStyle name="Normal 11 4 4 3 2 3" xfId="58643"/>
    <cellStyle name="Normal 11 4 4 3 3" xfId="58644"/>
    <cellStyle name="Normal 11 4 4 3 3 2" xfId="58645"/>
    <cellStyle name="Normal 11 4 4 3 3 3" xfId="58646"/>
    <cellStyle name="Normal 11 4 4 3 4" xfId="58647"/>
    <cellStyle name="Normal 11 4 4 3 4 2" xfId="58648"/>
    <cellStyle name="Normal 11 4 4 3 5" xfId="58649"/>
    <cellStyle name="Normal 11 4 4 3 6" xfId="58650"/>
    <cellStyle name="Normal 11 4 4 4" xfId="58651"/>
    <cellStyle name="Normal 11 4 4 4 2" xfId="58652"/>
    <cellStyle name="Normal 11 4 4 4 2 2" xfId="58653"/>
    <cellStyle name="Normal 11 4 4 4 2 3" xfId="58654"/>
    <cellStyle name="Normal 11 4 4 4 3" xfId="58655"/>
    <cellStyle name="Normal 11 4 4 4 3 2" xfId="58656"/>
    <cellStyle name="Normal 11 4 4 4 4" xfId="58657"/>
    <cellStyle name="Normal 11 4 4 4 5" xfId="58658"/>
    <cellStyle name="Normal 11 4 4 5" xfId="58659"/>
    <cellStyle name="Normal 11 4 4 5 2" xfId="58660"/>
    <cellStyle name="Normal 11 4 4 5 3" xfId="58661"/>
    <cellStyle name="Normal 11 4 4 6" xfId="58662"/>
    <cellStyle name="Normal 11 4 4 6 2" xfId="58663"/>
    <cellStyle name="Normal 11 4 4 6 3" xfId="58664"/>
    <cellStyle name="Normal 11 4 4 7" xfId="58665"/>
    <cellStyle name="Normal 11 4 4 7 2" xfId="58666"/>
    <cellStyle name="Normal 11 4 4 8" xfId="58667"/>
    <cellStyle name="Normal 11 4 4 9" xfId="58668"/>
    <cellStyle name="Normal 11 4 5" xfId="58669"/>
    <cellStyle name="Normal 11 4 5 2" xfId="58670"/>
    <cellStyle name="Normal 11 4 5 2 2" xfId="58671"/>
    <cellStyle name="Normal 11 4 5 2 3" xfId="58672"/>
    <cellStyle name="Normal 11 4 5 3" xfId="58673"/>
    <cellStyle name="Normal 11 4 5 3 2" xfId="58674"/>
    <cellStyle name="Normal 11 4 5 3 3" xfId="58675"/>
    <cellStyle name="Normal 11 4 5 4" xfId="58676"/>
    <cellStyle name="Normal 11 4 5 4 2" xfId="58677"/>
    <cellStyle name="Normal 11 4 5 5" xfId="58678"/>
    <cellStyle name="Normal 11 4 5 6" xfId="58679"/>
    <cellStyle name="Normal 11 4 6" xfId="58680"/>
    <cellStyle name="Normal 11 4 6 2" xfId="58681"/>
    <cellStyle name="Normal 11 4 6 2 2" xfId="58682"/>
    <cellStyle name="Normal 11 4 6 2 3" xfId="58683"/>
    <cellStyle name="Normal 11 4 6 3" xfId="58684"/>
    <cellStyle name="Normal 11 4 6 3 2" xfId="58685"/>
    <cellStyle name="Normal 11 4 6 3 3" xfId="58686"/>
    <cellStyle name="Normal 11 4 6 4" xfId="58687"/>
    <cellStyle name="Normal 11 4 6 4 2" xfId="58688"/>
    <cellStyle name="Normal 11 4 6 5" xfId="58689"/>
    <cellStyle name="Normal 11 4 6 6" xfId="58690"/>
    <cellStyle name="Normal 11 4 7" xfId="58691"/>
    <cellStyle name="Normal 11 4 7 2" xfId="58692"/>
    <cellStyle name="Normal 11 4 7 2 2" xfId="58693"/>
    <cellStyle name="Normal 11 4 7 2 3" xfId="58694"/>
    <cellStyle name="Normal 11 4 7 3" xfId="58695"/>
    <cellStyle name="Normal 11 4 7 3 2" xfId="58696"/>
    <cellStyle name="Normal 11 4 7 4" xfId="58697"/>
    <cellStyle name="Normal 11 4 7 5" xfId="58698"/>
    <cellStyle name="Normal 11 4 8" xfId="58699"/>
    <cellStyle name="Normal 11 4 8 2" xfId="58700"/>
    <cellStyle name="Normal 11 4 8 3" xfId="58701"/>
    <cellStyle name="Normal 11 4 9" xfId="58702"/>
    <cellStyle name="Normal 11 4 9 2" xfId="58703"/>
    <cellStyle name="Normal 11 4 9 3" xfId="58704"/>
    <cellStyle name="Normal 11 5" xfId="58705"/>
    <cellStyle name="Normal 11 5 10" xfId="58706"/>
    <cellStyle name="Normal 11 5 2" xfId="58707"/>
    <cellStyle name="Normal 11 5 2 2" xfId="58708"/>
    <cellStyle name="Normal 11 5 2 2 2" xfId="58709"/>
    <cellStyle name="Normal 11 5 2 2 2 2" xfId="58710"/>
    <cellStyle name="Normal 11 5 2 2 2 3" xfId="58711"/>
    <cellStyle name="Normal 11 5 2 2 3" xfId="58712"/>
    <cellStyle name="Normal 11 5 2 2 3 2" xfId="58713"/>
    <cellStyle name="Normal 11 5 2 2 3 3" xfId="58714"/>
    <cellStyle name="Normal 11 5 2 2 4" xfId="58715"/>
    <cellStyle name="Normal 11 5 2 2 4 2" xfId="58716"/>
    <cellStyle name="Normal 11 5 2 2 5" xfId="58717"/>
    <cellStyle name="Normal 11 5 2 2 6" xfId="58718"/>
    <cellStyle name="Normal 11 5 2 3" xfId="58719"/>
    <cellStyle name="Normal 11 5 2 3 2" xfId="58720"/>
    <cellStyle name="Normal 11 5 2 3 2 2" xfId="58721"/>
    <cellStyle name="Normal 11 5 2 3 2 3" xfId="58722"/>
    <cellStyle name="Normal 11 5 2 3 3" xfId="58723"/>
    <cellStyle name="Normal 11 5 2 3 3 2" xfId="58724"/>
    <cellStyle name="Normal 11 5 2 3 3 3" xfId="58725"/>
    <cellStyle name="Normal 11 5 2 3 4" xfId="58726"/>
    <cellStyle name="Normal 11 5 2 3 4 2" xfId="58727"/>
    <cellStyle name="Normal 11 5 2 3 5" xfId="58728"/>
    <cellStyle name="Normal 11 5 2 3 6" xfId="58729"/>
    <cellStyle name="Normal 11 5 2 4" xfId="58730"/>
    <cellStyle name="Normal 11 5 2 4 2" xfId="58731"/>
    <cellStyle name="Normal 11 5 2 4 2 2" xfId="58732"/>
    <cellStyle name="Normal 11 5 2 4 2 3" xfId="58733"/>
    <cellStyle name="Normal 11 5 2 4 3" xfId="58734"/>
    <cellStyle name="Normal 11 5 2 4 3 2" xfId="58735"/>
    <cellStyle name="Normal 11 5 2 4 4" xfId="58736"/>
    <cellStyle name="Normal 11 5 2 4 5" xfId="58737"/>
    <cellStyle name="Normal 11 5 2 5" xfId="58738"/>
    <cellStyle name="Normal 11 5 2 5 2" xfId="58739"/>
    <cellStyle name="Normal 11 5 2 5 3" xfId="58740"/>
    <cellStyle name="Normal 11 5 2 6" xfId="58741"/>
    <cellStyle name="Normal 11 5 2 6 2" xfId="58742"/>
    <cellStyle name="Normal 11 5 2 6 3" xfId="58743"/>
    <cellStyle name="Normal 11 5 2 7" xfId="58744"/>
    <cellStyle name="Normal 11 5 2 7 2" xfId="58745"/>
    <cellStyle name="Normal 11 5 2 8" xfId="58746"/>
    <cellStyle name="Normal 11 5 2 9" xfId="58747"/>
    <cellStyle name="Normal 11 5 3" xfId="58748"/>
    <cellStyle name="Normal 11 5 3 2" xfId="58749"/>
    <cellStyle name="Normal 11 5 3 2 2" xfId="58750"/>
    <cellStyle name="Normal 11 5 3 2 3" xfId="58751"/>
    <cellStyle name="Normal 11 5 3 3" xfId="58752"/>
    <cellStyle name="Normal 11 5 3 3 2" xfId="58753"/>
    <cellStyle name="Normal 11 5 3 3 3" xfId="58754"/>
    <cellStyle name="Normal 11 5 3 4" xfId="58755"/>
    <cellStyle name="Normal 11 5 3 4 2" xfId="58756"/>
    <cellStyle name="Normal 11 5 3 5" xfId="58757"/>
    <cellStyle name="Normal 11 5 3 6" xfId="58758"/>
    <cellStyle name="Normal 11 5 4" xfId="58759"/>
    <cellStyle name="Normal 11 5 4 2" xfId="58760"/>
    <cellStyle name="Normal 11 5 4 2 2" xfId="58761"/>
    <cellStyle name="Normal 11 5 4 2 3" xfId="58762"/>
    <cellStyle name="Normal 11 5 4 3" xfId="58763"/>
    <cellStyle name="Normal 11 5 4 3 2" xfId="58764"/>
    <cellStyle name="Normal 11 5 4 3 3" xfId="58765"/>
    <cellStyle name="Normal 11 5 4 4" xfId="58766"/>
    <cellStyle name="Normal 11 5 4 4 2" xfId="58767"/>
    <cellStyle name="Normal 11 5 4 5" xfId="58768"/>
    <cellStyle name="Normal 11 5 4 6" xfId="58769"/>
    <cellStyle name="Normal 11 5 5" xfId="58770"/>
    <cellStyle name="Normal 11 5 5 2" xfId="58771"/>
    <cellStyle name="Normal 11 5 5 2 2" xfId="58772"/>
    <cellStyle name="Normal 11 5 5 2 3" xfId="58773"/>
    <cellStyle name="Normal 11 5 5 3" xfId="58774"/>
    <cellStyle name="Normal 11 5 5 3 2" xfId="58775"/>
    <cellStyle name="Normal 11 5 5 4" xfId="58776"/>
    <cellStyle name="Normal 11 5 5 5" xfId="58777"/>
    <cellStyle name="Normal 11 5 6" xfId="58778"/>
    <cellStyle name="Normal 11 5 6 2" xfId="58779"/>
    <cellStyle name="Normal 11 5 6 3" xfId="58780"/>
    <cellStyle name="Normal 11 5 7" xfId="58781"/>
    <cellStyle name="Normal 11 5 7 2" xfId="58782"/>
    <cellStyle name="Normal 11 5 7 3" xfId="58783"/>
    <cellStyle name="Normal 11 5 8" xfId="58784"/>
    <cellStyle name="Normal 11 5 8 2" xfId="58785"/>
    <cellStyle name="Normal 11 5 9" xfId="58786"/>
    <cellStyle name="Normal 11 6" xfId="58787"/>
    <cellStyle name="Normal 11 6 2" xfId="58788"/>
    <cellStyle name="Normal 11 6 2 2" xfId="58789"/>
    <cellStyle name="Normal 11 6 2 2 2" xfId="58790"/>
    <cellStyle name="Normal 11 6 2 2 3" xfId="58791"/>
    <cellStyle name="Normal 11 6 2 3" xfId="58792"/>
    <cellStyle name="Normal 11 6 2 3 2" xfId="58793"/>
    <cellStyle name="Normal 11 6 2 3 3" xfId="58794"/>
    <cellStyle name="Normal 11 6 2 4" xfId="58795"/>
    <cellStyle name="Normal 11 6 2 4 2" xfId="58796"/>
    <cellStyle name="Normal 11 6 2 5" xfId="58797"/>
    <cellStyle name="Normal 11 6 2 6" xfId="58798"/>
    <cellStyle name="Normal 11 6 3" xfId="58799"/>
    <cellStyle name="Normal 11 6 3 2" xfId="58800"/>
    <cellStyle name="Normal 11 6 3 2 2" xfId="58801"/>
    <cellStyle name="Normal 11 6 3 2 3" xfId="58802"/>
    <cellStyle name="Normal 11 6 3 3" xfId="58803"/>
    <cellStyle name="Normal 11 6 3 3 2" xfId="58804"/>
    <cellStyle name="Normal 11 6 3 3 3" xfId="58805"/>
    <cellStyle name="Normal 11 6 3 4" xfId="58806"/>
    <cellStyle name="Normal 11 6 3 4 2" xfId="58807"/>
    <cellStyle name="Normal 11 6 3 5" xfId="58808"/>
    <cellStyle name="Normal 11 6 3 6" xfId="58809"/>
    <cellStyle name="Normal 11 6 4" xfId="58810"/>
    <cellStyle name="Normal 11 6 4 2" xfId="58811"/>
    <cellStyle name="Normal 11 6 4 2 2" xfId="58812"/>
    <cellStyle name="Normal 11 6 4 2 3" xfId="58813"/>
    <cellStyle name="Normal 11 6 4 3" xfId="58814"/>
    <cellStyle name="Normal 11 6 4 3 2" xfId="58815"/>
    <cellStyle name="Normal 11 6 4 4" xfId="58816"/>
    <cellStyle name="Normal 11 6 4 5" xfId="58817"/>
    <cellStyle name="Normal 11 6 5" xfId="58818"/>
    <cellStyle name="Normal 11 6 5 2" xfId="58819"/>
    <cellStyle name="Normal 11 6 5 3" xfId="58820"/>
    <cellStyle name="Normal 11 6 6" xfId="58821"/>
    <cellStyle name="Normal 11 6 6 2" xfId="58822"/>
    <cellStyle name="Normal 11 6 6 3" xfId="58823"/>
    <cellStyle name="Normal 11 6 7" xfId="58824"/>
    <cellStyle name="Normal 11 6 7 2" xfId="58825"/>
    <cellStyle name="Normal 11 6 8" xfId="58826"/>
    <cellStyle name="Normal 11 6 9" xfId="58827"/>
    <cellStyle name="Normal 11 7" xfId="58828"/>
    <cellStyle name="Normal 11 7 2" xfId="58829"/>
    <cellStyle name="Normal 11 7 2 2" xfId="58830"/>
    <cellStyle name="Normal 11 7 2 2 2" xfId="58831"/>
    <cellStyle name="Normal 11 7 2 2 3" xfId="58832"/>
    <cellStyle name="Normal 11 7 2 3" xfId="58833"/>
    <cellStyle name="Normal 11 7 2 3 2" xfId="58834"/>
    <cellStyle name="Normal 11 7 2 3 3" xfId="58835"/>
    <cellStyle name="Normal 11 7 2 4" xfId="58836"/>
    <cellStyle name="Normal 11 7 2 4 2" xfId="58837"/>
    <cellStyle name="Normal 11 7 2 5" xfId="58838"/>
    <cellStyle name="Normal 11 7 2 6" xfId="58839"/>
    <cellStyle name="Normal 11 7 3" xfId="58840"/>
    <cellStyle name="Normal 11 7 3 2" xfId="58841"/>
    <cellStyle name="Normal 11 7 3 2 2" xfId="58842"/>
    <cellStyle name="Normal 11 7 3 2 3" xfId="58843"/>
    <cellStyle name="Normal 11 7 3 3" xfId="58844"/>
    <cellStyle name="Normal 11 7 3 3 2" xfId="58845"/>
    <cellStyle name="Normal 11 7 3 3 3" xfId="58846"/>
    <cellStyle name="Normal 11 7 3 4" xfId="58847"/>
    <cellStyle name="Normal 11 7 3 4 2" xfId="58848"/>
    <cellStyle name="Normal 11 7 3 5" xfId="58849"/>
    <cellStyle name="Normal 11 7 3 6" xfId="58850"/>
    <cellStyle name="Normal 11 7 4" xfId="58851"/>
    <cellStyle name="Normal 11 7 4 2" xfId="58852"/>
    <cellStyle name="Normal 11 7 4 2 2" xfId="58853"/>
    <cellStyle name="Normal 11 7 4 2 3" xfId="58854"/>
    <cellStyle name="Normal 11 7 4 3" xfId="58855"/>
    <cellStyle name="Normal 11 7 4 3 2" xfId="58856"/>
    <cellStyle name="Normal 11 7 4 4" xfId="58857"/>
    <cellStyle name="Normal 11 7 4 5" xfId="58858"/>
    <cellStyle name="Normal 11 7 5" xfId="58859"/>
    <cellStyle name="Normal 11 7 5 2" xfId="58860"/>
    <cellStyle name="Normal 11 7 5 3" xfId="58861"/>
    <cellStyle name="Normal 11 7 6" xfId="58862"/>
    <cellStyle name="Normal 11 7 6 2" xfId="58863"/>
    <cellStyle name="Normal 11 7 6 3" xfId="58864"/>
    <cellStyle name="Normal 11 7 7" xfId="58865"/>
    <cellStyle name="Normal 11 7 7 2" xfId="58866"/>
    <cellStyle name="Normal 11 7 8" xfId="58867"/>
    <cellStyle name="Normal 11 7 9" xfId="58868"/>
    <cellStyle name="Normal 11 8" xfId="58869"/>
    <cellStyle name="Normal 11 8 2" xfId="58870"/>
    <cellStyle name="Normal 11 8 2 2" xfId="58871"/>
    <cellStyle name="Normal 11 8 2 3" xfId="58872"/>
    <cellStyle name="Normal 11 8 3" xfId="58873"/>
    <cellStyle name="Normal 11 8 3 2" xfId="58874"/>
    <cellStyle name="Normal 11 8 3 3" xfId="58875"/>
    <cellStyle name="Normal 11 8 4" xfId="58876"/>
    <cellStyle name="Normal 11 8 4 2" xfId="58877"/>
    <cellStyle name="Normal 11 8 5" xfId="58878"/>
    <cellStyle name="Normal 11 8 6" xfId="58879"/>
    <cellStyle name="Normal 11 9" xfId="58880"/>
    <cellStyle name="Normal 11 9 2" xfId="58881"/>
    <cellStyle name="Normal 11 9 2 2" xfId="58882"/>
    <cellStyle name="Normal 11 9 2 3" xfId="58883"/>
    <cellStyle name="Normal 11 9 3" xfId="58884"/>
    <cellStyle name="Normal 11 9 3 2" xfId="58885"/>
    <cellStyle name="Normal 11 9 3 3" xfId="58886"/>
    <cellStyle name="Normal 11 9 4" xfId="58887"/>
    <cellStyle name="Normal 11 9 4 2" xfId="58888"/>
    <cellStyle name="Normal 11 9 5" xfId="58889"/>
    <cellStyle name="Normal 11 9 6" xfId="5889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1"/>
    <cellStyle name="Normal 13 10 2" xfId="58892"/>
    <cellStyle name="Normal 13 10 3" xfId="58893"/>
    <cellStyle name="Normal 13 11" xfId="58894"/>
    <cellStyle name="Normal 13 11 2" xfId="58895"/>
    <cellStyle name="Normal 13 11 3" xfId="58896"/>
    <cellStyle name="Normal 13 12" xfId="58897"/>
    <cellStyle name="Normal 13 12 2" xfId="58898"/>
    <cellStyle name="Normal 13 13" xfId="58899"/>
    <cellStyle name="Normal 13 14" xfId="58900"/>
    <cellStyle name="Normal 13 15" xfId="58901"/>
    <cellStyle name="Normal 13 2" xfId="7502"/>
    <cellStyle name="Normal 13 2 10" xfId="58902"/>
    <cellStyle name="Normal 13 2 10 2" xfId="58903"/>
    <cellStyle name="Normal 13 2 10 3" xfId="58904"/>
    <cellStyle name="Normal 13 2 11" xfId="58905"/>
    <cellStyle name="Normal 13 2 11 2" xfId="58906"/>
    <cellStyle name="Normal 13 2 12" xfId="58907"/>
    <cellStyle name="Normal 13 2 13" xfId="58908"/>
    <cellStyle name="Normal 13 2 14" xfId="58909"/>
    <cellStyle name="Normal 13 2 2" xfId="7503"/>
    <cellStyle name="Normal 13 2 2 10" xfId="58910"/>
    <cellStyle name="Normal 13 2 2 10 2" xfId="58911"/>
    <cellStyle name="Normal 13 2 2 11" xfId="58912"/>
    <cellStyle name="Normal 13 2 2 12" xfId="58913"/>
    <cellStyle name="Normal 13 2 2 13" xfId="58914"/>
    <cellStyle name="Normal 13 2 2 2" xfId="14549"/>
    <cellStyle name="Normal 13 2 2 2 10" xfId="58915"/>
    <cellStyle name="Normal 13 2 2 2 2" xfId="58916"/>
    <cellStyle name="Normal 13 2 2 2 2 2" xfId="58917"/>
    <cellStyle name="Normal 13 2 2 2 2 2 2" xfId="58918"/>
    <cellStyle name="Normal 13 2 2 2 2 2 2 2" xfId="58919"/>
    <cellStyle name="Normal 13 2 2 2 2 2 2 3" xfId="58920"/>
    <cellStyle name="Normal 13 2 2 2 2 2 3" xfId="58921"/>
    <cellStyle name="Normal 13 2 2 2 2 2 3 2" xfId="58922"/>
    <cellStyle name="Normal 13 2 2 2 2 2 3 3" xfId="58923"/>
    <cellStyle name="Normal 13 2 2 2 2 2 4" xfId="58924"/>
    <cellStyle name="Normal 13 2 2 2 2 2 4 2" xfId="58925"/>
    <cellStyle name="Normal 13 2 2 2 2 2 5" xfId="58926"/>
    <cellStyle name="Normal 13 2 2 2 2 2 6" xfId="58927"/>
    <cellStyle name="Normal 13 2 2 2 2 3" xfId="58928"/>
    <cellStyle name="Normal 13 2 2 2 2 3 2" xfId="58929"/>
    <cellStyle name="Normal 13 2 2 2 2 3 2 2" xfId="58930"/>
    <cellStyle name="Normal 13 2 2 2 2 3 2 3" xfId="58931"/>
    <cellStyle name="Normal 13 2 2 2 2 3 3" xfId="58932"/>
    <cellStyle name="Normal 13 2 2 2 2 3 3 2" xfId="58933"/>
    <cellStyle name="Normal 13 2 2 2 2 3 3 3" xfId="58934"/>
    <cellStyle name="Normal 13 2 2 2 2 3 4" xfId="58935"/>
    <cellStyle name="Normal 13 2 2 2 2 3 4 2" xfId="58936"/>
    <cellStyle name="Normal 13 2 2 2 2 3 5" xfId="58937"/>
    <cellStyle name="Normal 13 2 2 2 2 3 6" xfId="58938"/>
    <cellStyle name="Normal 13 2 2 2 2 4" xfId="58939"/>
    <cellStyle name="Normal 13 2 2 2 2 4 2" xfId="58940"/>
    <cellStyle name="Normal 13 2 2 2 2 4 2 2" xfId="58941"/>
    <cellStyle name="Normal 13 2 2 2 2 4 2 3" xfId="58942"/>
    <cellStyle name="Normal 13 2 2 2 2 4 3" xfId="58943"/>
    <cellStyle name="Normal 13 2 2 2 2 4 3 2" xfId="58944"/>
    <cellStyle name="Normal 13 2 2 2 2 4 4" xfId="58945"/>
    <cellStyle name="Normal 13 2 2 2 2 4 5" xfId="58946"/>
    <cellStyle name="Normal 13 2 2 2 2 5" xfId="58947"/>
    <cellStyle name="Normal 13 2 2 2 2 5 2" xfId="58948"/>
    <cellStyle name="Normal 13 2 2 2 2 5 3" xfId="58949"/>
    <cellStyle name="Normal 13 2 2 2 2 6" xfId="58950"/>
    <cellStyle name="Normal 13 2 2 2 2 6 2" xfId="58951"/>
    <cellStyle name="Normal 13 2 2 2 2 6 3" xfId="58952"/>
    <cellStyle name="Normal 13 2 2 2 2 7" xfId="58953"/>
    <cellStyle name="Normal 13 2 2 2 2 7 2" xfId="58954"/>
    <cellStyle name="Normal 13 2 2 2 2 8" xfId="58955"/>
    <cellStyle name="Normal 13 2 2 2 2 9" xfId="58956"/>
    <cellStyle name="Normal 13 2 2 2 3" xfId="58957"/>
    <cellStyle name="Normal 13 2 2 2 3 2" xfId="58958"/>
    <cellStyle name="Normal 13 2 2 2 3 2 2" xfId="58959"/>
    <cellStyle name="Normal 13 2 2 2 3 2 3" xfId="58960"/>
    <cellStyle name="Normal 13 2 2 2 3 3" xfId="58961"/>
    <cellStyle name="Normal 13 2 2 2 3 3 2" xfId="58962"/>
    <cellStyle name="Normal 13 2 2 2 3 3 3" xfId="58963"/>
    <cellStyle name="Normal 13 2 2 2 3 4" xfId="58964"/>
    <cellStyle name="Normal 13 2 2 2 3 4 2" xfId="58965"/>
    <cellStyle name="Normal 13 2 2 2 3 5" xfId="58966"/>
    <cellStyle name="Normal 13 2 2 2 3 6" xfId="58967"/>
    <cellStyle name="Normal 13 2 2 2 4" xfId="58968"/>
    <cellStyle name="Normal 13 2 2 2 4 2" xfId="58969"/>
    <cellStyle name="Normal 13 2 2 2 4 2 2" xfId="58970"/>
    <cellStyle name="Normal 13 2 2 2 4 2 3" xfId="58971"/>
    <cellStyle name="Normal 13 2 2 2 4 3" xfId="58972"/>
    <cellStyle name="Normal 13 2 2 2 4 3 2" xfId="58973"/>
    <cellStyle name="Normal 13 2 2 2 4 3 3" xfId="58974"/>
    <cellStyle name="Normal 13 2 2 2 4 4" xfId="58975"/>
    <cellStyle name="Normal 13 2 2 2 4 4 2" xfId="58976"/>
    <cellStyle name="Normal 13 2 2 2 4 5" xfId="58977"/>
    <cellStyle name="Normal 13 2 2 2 4 6" xfId="58978"/>
    <cellStyle name="Normal 13 2 2 2 5" xfId="58979"/>
    <cellStyle name="Normal 13 2 2 2 5 2" xfId="58980"/>
    <cellStyle name="Normal 13 2 2 2 5 2 2" xfId="58981"/>
    <cellStyle name="Normal 13 2 2 2 5 2 3" xfId="58982"/>
    <cellStyle name="Normal 13 2 2 2 5 3" xfId="58983"/>
    <cellStyle name="Normal 13 2 2 2 5 3 2" xfId="58984"/>
    <cellStyle name="Normal 13 2 2 2 5 4" xfId="58985"/>
    <cellStyle name="Normal 13 2 2 2 5 5" xfId="58986"/>
    <cellStyle name="Normal 13 2 2 2 6" xfId="58987"/>
    <cellStyle name="Normal 13 2 2 2 6 2" xfId="58988"/>
    <cellStyle name="Normal 13 2 2 2 6 3" xfId="58989"/>
    <cellStyle name="Normal 13 2 2 2 7" xfId="58990"/>
    <cellStyle name="Normal 13 2 2 2 7 2" xfId="58991"/>
    <cellStyle name="Normal 13 2 2 2 7 3" xfId="58992"/>
    <cellStyle name="Normal 13 2 2 2 8" xfId="58993"/>
    <cellStyle name="Normal 13 2 2 2 8 2" xfId="58994"/>
    <cellStyle name="Normal 13 2 2 2 9" xfId="58995"/>
    <cellStyle name="Normal 13 2 2 3" xfId="58996"/>
    <cellStyle name="Normal 13 2 2 3 2" xfId="58997"/>
    <cellStyle name="Normal 13 2 2 3 2 2" xfId="58998"/>
    <cellStyle name="Normal 13 2 2 3 2 2 2" xfId="58999"/>
    <cellStyle name="Normal 13 2 2 3 2 2 3" xfId="59000"/>
    <cellStyle name="Normal 13 2 2 3 2 3" xfId="59001"/>
    <cellStyle name="Normal 13 2 2 3 2 3 2" xfId="59002"/>
    <cellStyle name="Normal 13 2 2 3 2 3 3" xfId="59003"/>
    <cellStyle name="Normal 13 2 2 3 2 4" xfId="59004"/>
    <cellStyle name="Normal 13 2 2 3 2 4 2" xfId="59005"/>
    <cellStyle name="Normal 13 2 2 3 2 5" xfId="59006"/>
    <cellStyle name="Normal 13 2 2 3 2 6" xfId="59007"/>
    <cellStyle name="Normal 13 2 2 3 3" xfId="59008"/>
    <cellStyle name="Normal 13 2 2 3 3 2" xfId="59009"/>
    <cellStyle name="Normal 13 2 2 3 3 2 2" xfId="59010"/>
    <cellStyle name="Normal 13 2 2 3 3 2 3" xfId="59011"/>
    <cellStyle name="Normal 13 2 2 3 3 3" xfId="59012"/>
    <cellStyle name="Normal 13 2 2 3 3 3 2" xfId="59013"/>
    <cellStyle name="Normal 13 2 2 3 3 3 3" xfId="59014"/>
    <cellStyle name="Normal 13 2 2 3 3 4" xfId="59015"/>
    <cellStyle name="Normal 13 2 2 3 3 4 2" xfId="59016"/>
    <cellStyle name="Normal 13 2 2 3 3 5" xfId="59017"/>
    <cellStyle name="Normal 13 2 2 3 3 6" xfId="59018"/>
    <cellStyle name="Normal 13 2 2 3 4" xfId="59019"/>
    <cellStyle name="Normal 13 2 2 3 4 2" xfId="59020"/>
    <cellStyle name="Normal 13 2 2 3 4 2 2" xfId="59021"/>
    <cellStyle name="Normal 13 2 2 3 4 2 3" xfId="59022"/>
    <cellStyle name="Normal 13 2 2 3 4 3" xfId="59023"/>
    <cellStyle name="Normal 13 2 2 3 4 3 2" xfId="59024"/>
    <cellStyle name="Normal 13 2 2 3 4 4" xfId="59025"/>
    <cellStyle name="Normal 13 2 2 3 4 5" xfId="59026"/>
    <cellStyle name="Normal 13 2 2 3 5" xfId="59027"/>
    <cellStyle name="Normal 13 2 2 3 5 2" xfId="59028"/>
    <cellStyle name="Normal 13 2 2 3 5 3" xfId="59029"/>
    <cellStyle name="Normal 13 2 2 3 6" xfId="59030"/>
    <cellStyle name="Normal 13 2 2 3 6 2" xfId="59031"/>
    <cellStyle name="Normal 13 2 2 3 6 3" xfId="59032"/>
    <cellStyle name="Normal 13 2 2 3 7" xfId="59033"/>
    <cellStyle name="Normal 13 2 2 3 7 2" xfId="59034"/>
    <cellStyle name="Normal 13 2 2 3 8" xfId="59035"/>
    <cellStyle name="Normal 13 2 2 3 9" xfId="59036"/>
    <cellStyle name="Normal 13 2 2 4" xfId="59037"/>
    <cellStyle name="Normal 13 2 2 4 2" xfId="59038"/>
    <cellStyle name="Normal 13 2 2 4 2 2" xfId="59039"/>
    <cellStyle name="Normal 13 2 2 4 2 2 2" xfId="59040"/>
    <cellStyle name="Normal 13 2 2 4 2 2 3" xfId="59041"/>
    <cellStyle name="Normal 13 2 2 4 2 3" xfId="59042"/>
    <cellStyle name="Normal 13 2 2 4 2 3 2" xfId="59043"/>
    <cellStyle name="Normal 13 2 2 4 2 3 3" xfId="59044"/>
    <cellStyle name="Normal 13 2 2 4 2 4" xfId="59045"/>
    <cellStyle name="Normal 13 2 2 4 2 4 2" xfId="59046"/>
    <cellStyle name="Normal 13 2 2 4 2 5" xfId="59047"/>
    <cellStyle name="Normal 13 2 2 4 2 6" xfId="59048"/>
    <cellStyle name="Normal 13 2 2 4 3" xfId="59049"/>
    <cellStyle name="Normal 13 2 2 4 3 2" xfId="59050"/>
    <cellStyle name="Normal 13 2 2 4 3 2 2" xfId="59051"/>
    <cellStyle name="Normal 13 2 2 4 3 2 3" xfId="59052"/>
    <cellStyle name="Normal 13 2 2 4 3 3" xfId="59053"/>
    <cellStyle name="Normal 13 2 2 4 3 3 2" xfId="59054"/>
    <cellStyle name="Normal 13 2 2 4 3 3 3" xfId="59055"/>
    <cellStyle name="Normal 13 2 2 4 3 4" xfId="59056"/>
    <cellStyle name="Normal 13 2 2 4 3 4 2" xfId="59057"/>
    <cellStyle name="Normal 13 2 2 4 3 5" xfId="59058"/>
    <cellStyle name="Normal 13 2 2 4 3 6" xfId="59059"/>
    <cellStyle name="Normal 13 2 2 4 4" xfId="59060"/>
    <cellStyle name="Normal 13 2 2 4 4 2" xfId="59061"/>
    <cellStyle name="Normal 13 2 2 4 4 2 2" xfId="59062"/>
    <cellStyle name="Normal 13 2 2 4 4 2 3" xfId="59063"/>
    <cellStyle name="Normal 13 2 2 4 4 3" xfId="59064"/>
    <cellStyle name="Normal 13 2 2 4 4 3 2" xfId="59065"/>
    <cellStyle name="Normal 13 2 2 4 4 4" xfId="59066"/>
    <cellStyle name="Normal 13 2 2 4 4 5" xfId="59067"/>
    <cellStyle name="Normal 13 2 2 4 5" xfId="59068"/>
    <cellStyle name="Normal 13 2 2 4 5 2" xfId="59069"/>
    <cellStyle name="Normal 13 2 2 4 5 3" xfId="59070"/>
    <cellStyle name="Normal 13 2 2 4 6" xfId="59071"/>
    <cellStyle name="Normal 13 2 2 4 6 2" xfId="59072"/>
    <cellStyle name="Normal 13 2 2 4 6 3" xfId="59073"/>
    <cellStyle name="Normal 13 2 2 4 7" xfId="59074"/>
    <cellStyle name="Normal 13 2 2 4 7 2" xfId="59075"/>
    <cellStyle name="Normal 13 2 2 4 8" xfId="59076"/>
    <cellStyle name="Normal 13 2 2 4 9" xfId="59077"/>
    <cellStyle name="Normal 13 2 2 5" xfId="59078"/>
    <cellStyle name="Normal 13 2 2 5 2" xfId="59079"/>
    <cellStyle name="Normal 13 2 2 5 2 2" xfId="59080"/>
    <cellStyle name="Normal 13 2 2 5 2 3" xfId="59081"/>
    <cellStyle name="Normal 13 2 2 5 3" xfId="59082"/>
    <cellStyle name="Normal 13 2 2 5 3 2" xfId="59083"/>
    <cellStyle name="Normal 13 2 2 5 3 3" xfId="59084"/>
    <cellStyle name="Normal 13 2 2 5 4" xfId="59085"/>
    <cellStyle name="Normal 13 2 2 5 4 2" xfId="59086"/>
    <cellStyle name="Normal 13 2 2 5 5" xfId="59087"/>
    <cellStyle name="Normal 13 2 2 5 6" xfId="59088"/>
    <cellStyle name="Normal 13 2 2 6" xfId="59089"/>
    <cellStyle name="Normal 13 2 2 6 2" xfId="59090"/>
    <cellStyle name="Normal 13 2 2 6 2 2" xfId="59091"/>
    <cellStyle name="Normal 13 2 2 6 2 3" xfId="59092"/>
    <cellStyle name="Normal 13 2 2 6 3" xfId="59093"/>
    <cellStyle name="Normal 13 2 2 6 3 2" xfId="59094"/>
    <cellStyle name="Normal 13 2 2 6 3 3" xfId="59095"/>
    <cellStyle name="Normal 13 2 2 6 4" xfId="59096"/>
    <cellStyle name="Normal 13 2 2 6 4 2" xfId="59097"/>
    <cellStyle name="Normal 13 2 2 6 5" xfId="59098"/>
    <cellStyle name="Normal 13 2 2 6 6" xfId="59099"/>
    <cellStyle name="Normal 13 2 2 7" xfId="59100"/>
    <cellStyle name="Normal 13 2 2 7 2" xfId="59101"/>
    <cellStyle name="Normal 13 2 2 7 2 2" xfId="59102"/>
    <cellStyle name="Normal 13 2 2 7 2 3" xfId="59103"/>
    <cellStyle name="Normal 13 2 2 7 3" xfId="59104"/>
    <cellStyle name="Normal 13 2 2 7 3 2" xfId="59105"/>
    <cellStyle name="Normal 13 2 2 7 4" xfId="59106"/>
    <cellStyle name="Normal 13 2 2 7 5" xfId="59107"/>
    <cellStyle name="Normal 13 2 2 8" xfId="59108"/>
    <cellStyle name="Normal 13 2 2 8 2" xfId="59109"/>
    <cellStyle name="Normal 13 2 2 8 3" xfId="59110"/>
    <cellStyle name="Normal 13 2 2 9" xfId="59111"/>
    <cellStyle name="Normal 13 2 2 9 2" xfId="59112"/>
    <cellStyle name="Normal 13 2 2 9 3" xfId="59113"/>
    <cellStyle name="Normal 13 2 3" xfId="7504"/>
    <cellStyle name="Normal 13 2 3 10" xfId="59114"/>
    <cellStyle name="Normal 13 2 3 2" xfId="59115"/>
    <cellStyle name="Normal 13 2 3 2 2" xfId="59116"/>
    <cellStyle name="Normal 13 2 3 2 2 2" xfId="59117"/>
    <cellStyle name="Normal 13 2 3 2 2 2 2" xfId="59118"/>
    <cellStyle name="Normal 13 2 3 2 2 2 3" xfId="59119"/>
    <cellStyle name="Normal 13 2 3 2 2 3" xfId="59120"/>
    <cellStyle name="Normal 13 2 3 2 2 3 2" xfId="59121"/>
    <cellStyle name="Normal 13 2 3 2 2 3 3" xfId="59122"/>
    <cellStyle name="Normal 13 2 3 2 2 4" xfId="59123"/>
    <cellStyle name="Normal 13 2 3 2 2 4 2" xfId="59124"/>
    <cellStyle name="Normal 13 2 3 2 2 5" xfId="59125"/>
    <cellStyle name="Normal 13 2 3 2 2 6" xfId="59126"/>
    <cellStyle name="Normal 13 2 3 2 3" xfId="59127"/>
    <cellStyle name="Normal 13 2 3 2 3 2" xfId="59128"/>
    <cellStyle name="Normal 13 2 3 2 3 2 2" xfId="59129"/>
    <cellStyle name="Normal 13 2 3 2 3 2 3" xfId="59130"/>
    <cellStyle name="Normal 13 2 3 2 3 3" xfId="59131"/>
    <cellStyle name="Normal 13 2 3 2 3 3 2" xfId="59132"/>
    <cellStyle name="Normal 13 2 3 2 3 3 3" xfId="59133"/>
    <cellStyle name="Normal 13 2 3 2 3 4" xfId="59134"/>
    <cellStyle name="Normal 13 2 3 2 3 4 2" xfId="59135"/>
    <cellStyle name="Normal 13 2 3 2 3 5" xfId="59136"/>
    <cellStyle name="Normal 13 2 3 2 3 6" xfId="59137"/>
    <cellStyle name="Normal 13 2 3 2 4" xfId="59138"/>
    <cellStyle name="Normal 13 2 3 2 4 2" xfId="59139"/>
    <cellStyle name="Normal 13 2 3 2 4 2 2" xfId="59140"/>
    <cellStyle name="Normal 13 2 3 2 4 2 3" xfId="59141"/>
    <cellStyle name="Normal 13 2 3 2 4 3" xfId="59142"/>
    <cellStyle name="Normal 13 2 3 2 4 3 2" xfId="59143"/>
    <cellStyle name="Normal 13 2 3 2 4 4" xfId="59144"/>
    <cellStyle name="Normal 13 2 3 2 4 5" xfId="59145"/>
    <cellStyle name="Normal 13 2 3 2 5" xfId="59146"/>
    <cellStyle name="Normal 13 2 3 2 5 2" xfId="59147"/>
    <cellStyle name="Normal 13 2 3 2 5 3" xfId="59148"/>
    <cellStyle name="Normal 13 2 3 2 6" xfId="59149"/>
    <cellStyle name="Normal 13 2 3 2 6 2" xfId="59150"/>
    <cellStyle name="Normal 13 2 3 2 6 3" xfId="59151"/>
    <cellStyle name="Normal 13 2 3 2 7" xfId="59152"/>
    <cellStyle name="Normal 13 2 3 2 7 2" xfId="59153"/>
    <cellStyle name="Normal 13 2 3 2 8" xfId="59154"/>
    <cellStyle name="Normal 13 2 3 2 9" xfId="59155"/>
    <cellStyle name="Normal 13 2 3 3" xfId="59156"/>
    <cellStyle name="Normal 13 2 3 3 2" xfId="59157"/>
    <cellStyle name="Normal 13 2 3 3 2 2" xfId="59158"/>
    <cellStyle name="Normal 13 2 3 3 2 3" xfId="59159"/>
    <cellStyle name="Normal 13 2 3 3 3" xfId="59160"/>
    <cellStyle name="Normal 13 2 3 3 3 2" xfId="59161"/>
    <cellStyle name="Normal 13 2 3 3 3 3" xfId="59162"/>
    <cellStyle name="Normal 13 2 3 3 4" xfId="59163"/>
    <cellStyle name="Normal 13 2 3 3 4 2" xfId="59164"/>
    <cellStyle name="Normal 13 2 3 3 5" xfId="59165"/>
    <cellStyle name="Normal 13 2 3 3 6" xfId="59166"/>
    <cellStyle name="Normal 13 2 3 4" xfId="59167"/>
    <cellStyle name="Normal 13 2 3 4 2" xfId="59168"/>
    <cellStyle name="Normal 13 2 3 4 2 2" xfId="59169"/>
    <cellStyle name="Normal 13 2 3 4 2 3" xfId="59170"/>
    <cellStyle name="Normal 13 2 3 4 3" xfId="59171"/>
    <cellStyle name="Normal 13 2 3 4 3 2" xfId="59172"/>
    <cellStyle name="Normal 13 2 3 4 3 3" xfId="59173"/>
    <cellStyle name="Normal 13 2 3 4 4" xfId="59174"/>
    <cellStyle name="Normal 13 2 3 4 4 2" xfId="59175"/>
    <cellStyle name="Normal 13 2 3 4 5" xfId="59176"/>
    <cellStyle name="Normal 13 2 3 4 6" xfId="59177"/>
    <cellStyle name="Normal 13 2 3 5" xfId="59178"/>
    <cellStyle name="Normal 13 2 3 5 2" xfId="59179"/>
    <cellStyle name="Normal 13 2 3 5 2 2" xfId="59180"/>
    <cellStyle name="Normal 13 2 3 5 2 3" xfId="59181"/>
    <cellStyle name="Normal 13 2 3 5 3" xfId="59182"/>
    <cellStyle name="Normal 13 2 3 5 3 2" xfId="59183"/>
    <cellStyle name="Normal 13 2 3 5 4" xfId="59184"/>
    <cellStyle name="Normal 13 2 3 5 5" xfId="59185"/>
    <cellStyle name="Normal 13 2 3 6" xfId="59186"/>
    <cellStyle name="Normal 13 2 3 6 2" xfId="59187"/>
    <cellStyle name="Normal 13 2 3 6 3" xfId="59188"/>
    <cellStyle name="Normal 13 2 3 7" xfId="59189"/>
    <cellStyle name="Normal 13 2 3 7 2" xfId="59190"/>
    <cellStyle name="Normal 13 2 3 7 3" xfId="59191"/>
    <cellStyle name="Normal 13 2 3 8" xfId="59192"/>
    <cellStyle name="Normal 13 2 3 8 2" xfId="59193"/>
    <cellStyle name="Normal 13 2 3 9" xfId="59194"/>
    <cellStyle name="Normal 13 2 4" xfId="14550"/>
    <cellStyle name="Normal 13 2 4 2" xfId="59195"/>
    <cellStyle name="Normal 13 2 4 2 2" xfId="59196"/>
    <cellStyle name="Normal 13 2 4 2 2 2" xfId="59197"/>
    <cellStyle name="Normal 13 2 4 2 2 3" xfId="59198"/>
    <cellStyle name="Normal 13 2 4 2 3" xfId="59199"/>
    <cellStyle name="Normal 13 2 4 2 3 2" xfId="59200"/>
    <cellStyle name="Normal 13 2 4 2 3 3" xfId="59201"/>
    <cellStyle name="Normal 13 2 4 2 4" xfId="59202"/>
    <cellStyle name="Normal 13 2 4 2 4 2" xfId="59203"/>
    <cellStyle name="Normal 13 2 4 2 5" xfId="59204"/>
    <cellStyle name="Normal 13 2 4 2 6" xfId="59205"/>
    <cellStyle name="Normal 13 2 4 3" xfId="59206"/>
    <cellStyle name="Normal 13 2 4 3 2" xfId="59207"/>
    <cellStyle name="Normal 13 2 4 3 2 2" xfId="59208"/>
    <cellStyle name="Normal 13 2 4 3 2 3" xfId="59209"/>
    <cellStyle name="Normal 13 2 4 3 3" xfId="59210"/>
    <cellStyle name="Normal 13 2 4 3 3 2" xfId="59211"/>
    <cellStyle name="Normal 13 2 4 3 3 3" xfId="59212"/>
    <cellStyle name="Normal 13 2 4 3 4" xfId="59213"/>
    <cellStyle name="Normal 13 2 4 3 4 2" xfId="59214"/>
    <cellStyle name="Normal 13 2 4 3 5" xfId="59215"/>
    <cellStyle name="Normal 13 2 4 3 6" xfId="59216"/>
    <cellStyle name="Normal 13 2 4 4" xfId="59217"/>
    <cellStyle name="Normal 13 2 4 4 2" xfId="59218"/>
    <cellStyle name="Normal 13 2 4 4 2 2" xfId="59219"/>
    <cellStyle name="Normal 13 2 4 4 2 3" xfId="59220"/>
    <cellStyle name="Normal 13 2 4 4 3" xfId="59221"/>
    <cellStyle name="Normal 13 2 4 4 3 2" xfId="59222"/>
    <cellStyle name="Normal 13 2 4 4 4" xfId="59223"/>
    <cellStyle name="Normal 13 2 4 4 5" xfId="59224"/>
    <cellStyle name="Normal 13 2 4 5" xfId="59225"/>
    <cellStyle name="Normal 13 2 4 5 2" xfId="59226"/>
    <cellStyle name="Normal 13 2 4 5 3" xfId="59227"/>
    <cellStyle name="Normal 13 2 4 6" xfId="59228"/>
    <cellStyle name="Normal 13 2 4 6 2" xfId="59229"/>
    <cellStyle name="Normal 13 2 4 6 3" xfId="59230"/>
    <cellStyle name="Normal 13 2 4 7" xfId="59231"/>
    <cellStyle name="Normal 13 2 4 7 2" xfId="59232"/>
    <cellStyle name="Normal 13 2 4 8" xfId="59233"/>
    <cellStyle name="Normal 13 2 4 9" xfId="59234"/>
    <cellStyle name="Normal 13 2 5" xfId="59235"/>
    <cellStyle name="Normal 13 2 5 2" xfId="59236"/>
    <cellStyle name="Normal 13 2 5 2 2" xfId="59237"/>
    <cellStyle name="Normal 13 2 5 2 2 2" xfId="59238"/>
    <cellStyle name="Normal 13 2 5 2 2 3" xfId="59239"/>
    <cellStyle name="Normal 13 2 5 2 3" xfId="59240"/>
    <cellStyle name="Normal 13 2 5 2 3 2" xfId="59241"/>
    <cellStyle name="Normal 13 2 5 2 3 3" xfId="59242"/>
    <cellStyle name="Normal 13 2 5 2 4" xfId="59243"/>
    <cellStyle name="Normal 13 2 5 2 4 2" xfId="59244"/>
    <cellStyle name="Normal 13 2 5 2 5" xfId="59245"/>
    <cellStyle name="Normal 13 2 5 2 6" xfId="59246"/>
    <cellStyle name="Normal 13 2 5 3" xfId="59247"/>
    <cellStyle name="Normal 13 2 5 3 2" xfId="59248"/>
    <cellStyle name="Normal 13 2 5 3 2 2" xfId="59249"/>
    <cellStyle name="Normal 13 2 5 3 2 3" xfId="59250"/>
    <cellStyle name="Normal 13 2 5 3 3" xfId="59251"/>
    <cellStyle name="Normal 13 2 5 3 3 2" xfId="59252"/>
    <cellStyle name="Normal 13 2 5 3 3 3" xfId="59253"/>
    <cellStyle name="Normal 13 2 5 3 4" xfId="59254"/>
    <cellStyle name="Normal 13 2 5 3 4 2" xfId="59255"/>
    <cellStyle name="Normal 13 2 5 3 5" xfId="59256"/>
    <cellStyle name="Normal 13 2 5 3 6" xfId="59257"/>
    <cellStyle name="Normal 13 2 5 4" xfId="59258"/>
    <cellStyle name="Normal 13 2 5 4 2" xfId="59259"/>
    <cellStyle name="Normal 13 2 5 4 2 2" xfId="59260"/>
    <cellStyle name="Normal 13 2 5 4 2 3" xfId="59261"/>
    <cellStyle name="Normal 13 2 5 4 3" xfId="59262"/>
    <cellStyle name="Normal 13 2 5 4 3 2" xfId="59263"/>
    <cellStyle name="Normal 13 2 5 4 4" xfId="59264"/>
    <cellStyle name="Normal 13 2 5 4 5" xfId="59265"/>
    <cellStyle name="Normal 13 2 5 5" xfId="59266"/>
    <cellStyle name="Normal 13 2 5 5 2" xfId="59267"/>
    <cellStyle name="Normal 13 2 5 5 3" xfId="59268"/>
    <cellStyle name="Normal 13 2 5 6" xfId="59269"/>
    <cellStyle name="Normal 13 2 5 6 2" xfId="59270"/>
    <cellStyle name="Normal 13 2 5 6 3" xfId="59271"/>
    <cellStyle name="Normal 13 2 5 7" xfId="59272"/>
    <cellStyle name="Normal 13 2 5 7 2" xfId="59273"/>
    <cellStyle name="Normal 13 2 5 8" xfId="59274"/>
    <cellStyle name="Normal 13 2 5 9" xfId="59275"/>
    <cellStyle name="Normal 13 2 6" xfId="59276"/>
    <cellStyle name="Normal 13 2 6 2" xfId="59277"/>
    <cellStyle name="Normal 13 2 6 2 2" xfId="59278"/>
    <cellStyle name="Normal 13 2 6 2 3" xfId="59279"/>
    <cellStyle name="Normal 13 2 6 3" xfId="59280"/>
    <cellStyle name="Normal 13 2 6 3 2" xfId="59281"/>
    <cellStyle name="Normal 13 2 6 3 3" xfId="59282"/>
    <cellStyle name="Normal 13 2 6 4" xfId="59283"/>
    <cellStyle name="Normal 13 2 6 4 2" xfId="59284"/>
    <cellStyle name="Normal 13 2 6 5" xfId="59285"/>
    <cellStyle name="Normal 13 2 6 6" xfId="59286"/>
    <cellStyle name="Normal 13 2 7" xfId="59287"/>
    <cellStyle name="Normal 13 2 7 2" xfId="59288"/>
    <cellStyle name="Normal 13 2 7 2 2" xfId="59289"/>
    <cellStyle name="Normal 13 2 7 2 3" xfId="59290"/>
    <cellStyle name="Normal 13 2 7 3" xfId="59291"/>
    <cellStyle name="Normal 13 2 7 3 2" xfId="59292"/>
    <cellStyle name="Normal 13 2 7 3 3" xfId="59293"/>
    <cellStyle name="Normal 13 2 7 4" xfId="59294"/>
    <cellStyle name="Normal 13 2 7 4 2" xfId="59295"/>
    <cellStyle name="Normal 13 2 7 5" xfId="59296"/>
    <cellStyle name="Normal 13 2 7 6" xfId="59297"/>
    <cellStyle name="Normal 13 2 8" xfId="59298"/>
    <cellStyle name="Normal 13 2 8 2" xfId="59299"/>
    <cellStyle name="Normal 13 2 8 2 2" xfId="59300"/>
    <cellStyle name="Normal 13 2 8 2 3" xfId="59301"/>
    <cellStyle name="Normal 13 2 8 3" xfId="59302"/>
    <cellStyle name="Normal 13 2 8 3 2" xfId="59303"/>
    <cellStyle name="Normal 13 2 8 4" xfId="59304"/>
    <cellStyle name="Normal 13 2 8 5" xfId="59305"/>
    <cellStyle name="Normal 13 2 9" xfId="59306"/>
    <cellStyle name="Normal 13 2 9 2" xfId="59307"/>
    <cellStyle name="Normal 13 2 9 3" xfId="59308"/>
    <cellStyle name="Normal 13 3" xfId="7505"/>
    <cellStyle name="Normal 13 3 10" xfId="59309"/>
    <cellStyle name="Normal 13 3 10 2" xfId="59310"/>
    <cellStyle name="Normal 13 3 11" xfId="59311"/>
    <cellStyle name="Normal 13 3 12" xfId="59312"/>
    <cellStyle name="Normal 13 3 13" xfId="59313"/>
    <cellStyle name="Normal 13 3 2" xfId="14551"/>
    <cellStyle name="Normal 13 3 2 10" xfId="59314"/>
    <cellStyle name="Normal 13 3 2 2" xfId="59315"/>
    <cellStyle name="Normal 13 3 2 2 2" xfId="59316"/>
    <cellStyle name="Normal 13 3 2 2 2 2" xfId="59317"/>
    <cellStyle name="Normal 13 3 2 2 2 2 2" xfId="59318"/>
    <cellStyle name="Normal 13 3 2 2 2 2 3" xfId="59319"/>
    <cellStyle name="Normal 13 3 2 2 2 3" xfId="59320"/>
    <cellStyle name="Normal 13 3 2 2 2 3 2" xfId="59321"/>
    <cellStyle name="Normal 13 3 2 2 2 3 3" xfId="59322"/>
    <cellStyle name="Normal 13 3 2 2 2 4" xfId="59323"/>
    <cellStyle name="Normal 13 3 2 2 2 4 2" xfId="59324"/>
    <cellStyle name="Normal 13 3 2 2 2 5" xfId="59325"/>
    <cellStyle name="Normal 13 3 2 2 2 6" xfId="59326"/>
    <cellStyle name="Normal 13 3 2 2 3" xfId="59327"/>
    <cellStyle name="Normal 13 3 2 2 3 2" xfId="59328"/>
    <cellStyle name="Normal 13 3 2 2 3 2 2" xfId="59329"/>
    <cellStyle name="Normal 13 3 2 2 3 2 3" xfId="59330"/>
    <cellStyle name="Normal 13 3 2 2 3 3" xfId="59331"/>
    <cellStyle name="Normal 13 3 2 2 3 3 2" xfId="59332"/>
    <cellStyle name="Normal 13 3 2 2 3 3 3" xfId="59333"/>
    <cellStyle name="Normal 13 3 2 2 3 4" xfId="59334"/>
    <cellStyle name="Normal 13 3 2 2 3 4 2" xfId="59335"/>
    <cellStyle name="Normal 13 3 2 2 3 5" xfId="59336"/>
    <cellStyle name="Normal 13 3 2 2 3 6" xfId="59337"/>
    <cellStyle name="Normal 13 3 2 2 4" xfId="59338"/>
    <cellStyle name="Normal 13 3 2 2 4 2" xfId="59339"/>
    <cellStyle name="Normal 13 3 2 2 4 2 2" xfId="59340"/>
    <cellStyle name="Normal 13 3 2 2 4 2 3" xfId="59341"/>
    <cellStyle name="Normal 13 3 2 2 4 3" xfId="59342"/>
    <cellStyle name="Normal 13 3 2 2 4 3 2" xfId="59343"/>
    <cellStyle name="Normal 13 3 2 2 4 4" xfId="59344"/>
    <cellStyle name="Normal 13 3 2 2 4 5" xfId="59345"/>
    <cellStyle name="Normal 13 3 2 2 5" xfId="59346"/>
    <cellStyle name="Normal 13 3 2 2 5 2" xfId="59347"/>
    <cellStyle name="Normal 13 3 2 2 5 3" xfId="59348"/>
    <cellStyle name="Normal 13 3 2 2 6" xfId="59349"/>
    <cellStyle name="Normal 13 3 2 2 6 2" xfId="59350"/>
    <cellStyle name="Normal 13 3 2 2 6 3" xfId="59351"/>
    <cellStyle name="Normal 13 3 2 2 7" xfId="59352"/>
    <cellStyle name="Normal 13 3 2 2 7 2" xfId="59353"/>
    <cellStyle name="Normal 13 3 2 2 8" xfId="59354"/>
    <cellStyle name="Normal 13 3 2 2 9" xfId="59355"/>
    <cellStyle name="Normal 13 3 2 3" xfId="59356"/>
    <cellStyle name="Normal 13 3 2 3 2" xfId="59357"/>
    <cellStyle name="Normal 13 3 2 3 2 2" xfId="59358"/>
    <cellStyle name="Normal 13 3 2 3 2 3" xfId="59359"/>
    <cellStyle name="Normal 13 3 2 3 3" xfId="59360"/>
    <cellStyle name="Normal 13 3 2 3 3 2" xfId="59361"/>
    <cellStyle name="Normal 13 3 2 3 3 3" xfId="59362"/>
    <cellStyle name="Normal 13 3 2 3 4" xfId="59363"/>
    <cellStyle name="Normal 13 3 2 3 4 2" xfId="59364"/>
    <cellStyle name="Normal 13 3 2 3 5" xfId="59365"/>
    <cellStyle name="Normal 13 3 2 3 6" xfId="59366"/>
    <cellStyle name="Normal 13 3 2 4" xfId="59367"/>
    <cellStyle name="Normal 13 3 2 4 2" xfId="59368"/>
    <cellStyle name="Normal 13 3 2 4 2 2" xfId="59369"/>
    <cellStyle name="Normal 13 3 2 4 2 3" xfId="59370"/>
    <cellStyle name="Normal 13 3 2 4 3" xfId="59371"/>
    <cellStyle name="Normal 13 3 2 4 3 2" xfId="59372"/>
    <cellStyle name="Normal 13 3 2 4 3 3" xfId="59373"/>
    <cellStyle name="Normal 13 3 2 4 4" xfId="59374"/>
    <cellStyle name="Normal 13 3 2 4 4 2" xfId="59375"/>
    <cellStyle name="Normal 13 3 2 4 5" xfId="59376"/>
    <cellStyle name="Normal 13 3 2 4 6" xfId="59377"/>
    <cellStyle name="Normal 13 3 2 5" xfId="59378"/>
    <cellStyle name="Normal 13 3 2 5 2" xfId="59379"/>
    <cellStyle name="Normal 13 3 2 5 2 2" xfId="59380"/>
    <cellStyle name="Normal 13 3 2 5 2 3" xfId="59381"/>
    <cellStyle name="Normal 13 3 2 5 3" xfId="59382"/>
    <cellStyle name="Normal 13 3 2 5 3 2" xfId="59383"/>
    <cellStyle name="Normal 13 3 2 5 4" xfId="59384"/>
    <cellStyle name="Normal 13 3 2 5 5" xfId="59385"/>
    <cellStyle name="Normal 13 3 2 6" xfId="59386"/>
    <cellStyle name="Normal 13 3 2 6 2" xfId="59387"/>
    <cellStyle name="Normal 13 3 2 6 3" xfId="59388"/>
    <cellStyle name="Normal 13 3 2 7" xfId="59389"/>
    <cellStyle name="Normal 13 3 2 7 2" xfId="59390"/>
    <cellStyle name="Normal 13 3 2 7 3" xfId="59391"/>
    <cellStyle name="Normal 13 3 2 8" xfId="59392"/>
    <cellStyle name="Normal 13 3 2 8 2" xfId="59393"/>
    <cellStyle name="Normal 13 3 2 9" xfId="59394"/>
    <cellStyle name="Normal 13 3 3" xfId="59395"/>
    <cellStyle name="Normal 13 3 3 2" xfId="59396"/>
    <cellStyle name="Normal 13 3 3 2 2" xfId="59397"/>
    <cellStyle name="Normal 13 3 3 2 2 2" xfId="59398"/>
    <cellStyle name="Normal 13 3 3 2 2 3" xfId="59399"/>
    <cellStyle name="Normal 13 3 3 2 3" xfId="59400"/>
    <cellStyle name="Normal 13 3 3 2 3 2" xfId="59401"/>
    <cellStyle name="Normal 13 3 3 2 3 3" xfId="59402"/>
    <cellStyle name="Normal 13 3 3 2 4" xfId="59403"/>
    <cellStyle name="Normal 13 3 3 2 4 2" xfId="59404"/>
    <cellStyle name="Normal 13 3 3 2 5" xfId="59405"/>
    <cellStyle name="Normal 13 3 3 2 6" xfId="59406"/>
    <cellStyle name="Normal 13 3 3 3" xfId="59407"/>
    <cellStyle name="Normal 13 3 3 3 2" xfId="59408"/>
    <cellStyle name="Normal 13 3 3 3 2 2" xfId="59409"/>
    <cellStyle name="Normal 13 3 3 3 2 3" xfId="59410"/>
    <cellStyle name="Normal 13 3 3 3 3" xfId="59411"/>
    <cellStyle name="Normal 13 3 3 3 3 2" xfId="59412"/>
    <cellStyle name="Normal 13 3 3 3 3 3" xfId="59413"/>
    <cellStyle name="Normal 13 3 3 3 4" xfId="59414"/>
    <cellStyle name="Normal 13 3 3 3 4 2" xfId="59415"/>
    <cellStyle name="Normal 13 3 3 3 5" xfId="59416"/>
    <cellStyle name="Normal 13 3 3 3 6" xfId="59417"/>
    <cellStyle name="Normal 13 3 3 4" xfId="59418"/>
    <cellStyle name="Normal 13 3 3 4 2" xfId="59419"/>
    <cellStyle name="Normal 13 3 3 4 2 2" xfId="59420"/>
    <cellStyle name="Normal 13 3 3 4 2 3" xfId="59421"/>
    <cellStyle name="Normal 13 3 3 4 3" xfId="59422"/>
    <cellStyle name="Normal 13 3 3 4 3 2" xfId="59423"/>
    <cellStyle name="Normal 13 3 3 4 4" xfId="59424"/>
    <cellStyle name="Normal 13 3 3 4 5" xfId="59425"/>
    <cellStyle name="Normal 13 3 3 5" xfId="59426"/>
    <cellStyle name="Normal 13 3 3 5 2" xfId="59427"/>
    <cellStyle name="Normal 13 3 3 5 3" xfId="59428"/>
    <cellStyle name="Normal 13 3 3 6" xfId="59429"/>
    <cellStyle name="Normal 13 3 3 6 2" xfId="59430"/>
    <cellStyle name="Normal 13 3 3 6 3" xfId="59431"/>
    <cellStyle name="Normal 13 3 3 7" xfId="59432"/>
    <cellStyle name="Normal 13 3 3 7 2" xfId="59433"/>
    <cellStyle name="Normal 13 3 3 8" xfId="59434"/>
    <cellStyle name="Normal 13 3 3 9" xfId="59435"/>
    <cellStyle name="Normal 13 3 4" xfId="59436"/>
    <cellStyle name="Normal 13 3 4 2" xfId="59437"/>
    <cellStyle name="Normal 13 3 4 2 2" xfId="59438"/>
    <cellStyle name="Normal 13 3 4 2 2 2" xfId="59439"/>
    <cellStyle name="Normal 13 3 4 2 2 3" xfId="59440"/>
    <cellStyle name="Normal 13 3 4 2 3" xfId="59441"/>
    <cellStyle name="Normal 13 3 4 2 3 2" xfId="59442"/>
    <cellStyle name="Normal 13 3 4 2 3 3" xfId="59443"/>
    <cellStyle name="Normal 13 3 4 2 4" xfId="59444"/>
    <cellStyle name="Normal 13 3 4 2 4 2" xfId="59445"/>
    <cellStyle name="Normal 13 3 4 2 5" xfId="59446"/>
    <cellStyle name="Normal 13 3 4 2 6" xfId="59447"/>
    <cellStyle name="Normal 13 3 4 3" xfId="59448"/>
    <cellStyle name="Normal 13 3 4 3 2" xfId="59449"/>
    <cellStyle name="Normal 13 3 4 3 2 2" xfId="59450"/>
    <cellStyle name="Normal 13 3 4 3 2 3" xfId="59451"/>
    <cellStyle name="Normal 13 3 4 3 3" xfId="59452"/>
    <cellStyle name="Normal 13 3 4 3 3 2" xfId="59453"/>
    <cellStyle name="Normal 13 3 4 3 3 3" xfId="59454"/>
    <cellStyle name="Normal 13 3 4 3 4" xfId="59455"/>
    <cellStyle name="Normal 13 3 4 3 4 2" xfId="59456"/>
    <cellStyle name="Normal 13 3 4 3 5" xfId="59457"/>
    <cellStyle name="Normal 13 3 4 3 6" xfId="59458"/>
    <cellStyle name="Normal 13 3 4 4" xfId="59459"/>
    <cellStyle name="Normal 13 3 4 4 2" xfId="59460"/>
    <cellStyle name="Normal 13 3 4 4 2 2" xfId="59461"/>
    <cellStyle name="Normal 13 3 4 4 2 3" xfId="59462"/>
    <cellStyle name="Normal 13 3 4 4 3" xfId="59463"/>
    <cellStyle name="Normal 13 3 4 4 3 2" xfId="59464"/>
    <cellStyle name="Normal 13 3 4 4 4" xfId="59465"/>
    <cellStyle name="Normal 13 3 4 4 5" xfId="59466"/>
    <cellStyle name="Normal 13 3 4 5" xfId="59467"/>
    <cellStyle name="Normal 13 3 4 5 2" xfId="59468"/>
    <cellStyle name="Normal 13 3 4 5 3" xfId="59469"/>
    <cellStyle name="Normal 13 3 4 6" xfId="59470"/>
    <cellStyle name="Normal 13 3 4 6 2" xfId="59471"/>
    <cellStyle name="Normal 13 3 4 6 3" xfId="59472"/>
    <cellStyle name="Normal 13 3 4 7" xfId="59473"/>
    <cellStyle name="Normal 13 3 4 7 2" xfId="59474"/>
    <cellStyle name="Normal 13 3 4 8" xfId="59475"/>
    <cellStyle name="Normal 13 3 4 9" xfId="59476"/>
    <cellStyle name="Normal 13 3 5" xfId="59477"/>
    <cellStyle name="Normal 13 3 5 2" xfId="59478"/>
    <cellStyle name="Normal 13 3 5 2 2" xfId="59479"/>
    <cellStyle name="Normal 13 3 5 2 3" xfId="59480"/>
    <cellStyle name="Normal 13 3 5 3" xfId="59481"/>
    <cellStyle name="Normal 13 3 5 3 2" xfId="59482"/>
    <cellStyle name="Normal 13 3 5 3 3" xfId="59483"/>
    <cellStyle name="Normal 13 3 5 4" xfId="59484"/>
    <cellStyle name="Normal 13 3 5 4 2" xfId="59485"/>
    <cellStyle name="Normal 13 3 5 5" xfId="59486"/>
    <cellStyle name="Normal 13 3 5 6" xfId="59487"/>
    <cellStyle name="Normal 13 3 6" xfId="59488"/>
    <cellStyle name="Normal 13 3 6 2" xfId="59489"/>
    <cellStyle name="Normal 13 3 6 2 2" xfId="59490"/>
    <cellStyle name="Normal 13 3 6 2 3" xfId="59491"/>
    <cellStyle name="Normal 13 3 6 3" xfId="59492"/>
    <cellStyle name="Normal 13 3 6 3 2" xfId="59493"/>
    <cellStyle name="Normal 13 3 6 3 3" xfId="59494"/>
    <cellStyle name="Normal 13 3 6 4" xfId="59495"/>
    <cellStyle name="Normal 13 3 6 4 2" xfId="59496"/>
    <cellStyle name="Normal 13 3 6 5" xfId="59497"/>
    <cellStyle name="Normal 13 3 6 6" xfId="59498"/>
    <cellStyle name="Normal 13 3 7" xfId="59499"/>
    <cellStyle name="Normal 13 3 7 2" xfId="59500"/>
    <cellStyle name="Normal 13 3 7 2 2" xfId="59501"/>
    <cellStyle name="Normal 13 3 7 2 3" xfId="59502"/>
    <cellStyle name="Normal 13 3 7 3" xfId="59503"/>
    <cellStyle name="Normal 13 3 7 3 2" xfId="59504"/>
    <cellStyle name="Normal 13 3 7 4" xfId="59505"/>
    <cellStyle name="Normal 13 3 7 5" xfId="59506"/>
    <cellStyle name="Normal 13 3 8" xfId="59507"/>
    <cellStyle name="Normal 13 3 8 2" xfId="59508"/>
    <cellStyle name="Normal 13 3 8 3" xfId="59509"/>
    <cellStyle name="Normal 13 3 9" xfId="59510"/>
    <cellStyle name="Normal 13 3 9 2" xfId="59511"/>
    <cellStyle name="Normal 13 3 9 3" xfId="59512"/>
    <cellStyle name="Normal 13 4" xfId="14552"/>
    <cellStyle name="Normal 13 4 10" xfId="59513"/>
    <cellStyle name="Normal 13 4 2" xfId="59514"/>
    <cellStyle name="Normal 13 4 2 2" xfId="59515"/>
    <cellStyle name="Normal 13 4 2 2 2" xfId="59516"/>
    <cellStyle name="Normal 13 4 2 2 2 2" xfId="59517"/>
    <cellStyle name="Normal 13 4 2 2 2 3" xfId="59518"/>
    <cellStyle name="Normal 13 4 2 2 3" xfId="59519"/>
    <cellStyle name="Normal 13 4 2 2 3 2" xfId="59520"/>
    <cellStyle name="Normal 13 4 2 2 3 3" xfId="59521"/>
    <cellStyle name="Normal 13 4 2 2 4" xfId="59522"/>
    <cellStyle name="Normal 13 4 2 2 4 2" xfId="59523"/>
    <cellStyle name="Normal 13 4 2 2 5" xfId="59524"/>
    <cellStyle name="Normal 13 4 2 2 6" xfId="59525"/>
    <cellStyle name="Normal 13 4 2 3" xfId="59526"/>
    <cellStyle name="Normal 13 4 2 3 2" xfId="59527"/>
    <cellStyle name="Normal 13 4 2 3 2 2" xfId="59528"/>
    <cellStyle name="Normal 13 4 2 3 2 3" xfId="59529"/>
    <cellStyle name="Normal 13 4 2 3 3" xfId="59530"/>
    <cellStyle name="Normal 13 4 2 3 3 2" xfId="59531"/>
    <cellStyle name="Normal 13 4 2 3 3 3" xfId="59532"/>
    <cellStyle name="Normal 13 4 2 3 4" xfId="59533"/>
    <cellStyle name="Normal 13 4 2 3 4 2" xfId="59534"/>
    <cellStyle name="Normal 13 4 2 3 5" xfId="59535"/>
    <cellStyle name="Normal 13 4 2 3 6" xfId="59536"/>
    <cellStyle name="Normal 13 4 2 4" xfId="59537"/>
    <cellStyle name="Normal 13 4 2 4 2" xfId="59538"/>
    <cellStyle name="Normal 13 4 2 4 2 2" xfId="59539"/>
    <cellStyle name="Normal 13 4 2 4 2 3" xfId="59540"/>
    <cellStyle name="Normal 13 4 2 4 3" xfId="59541"/>
    <cellStyle name="Normal 13 4 2 4 3 2" xfId="59542"/>
    <cellStyle name="Normal 13 4 2 4 4" xfId="59543"/>
    <cellStyle name="Normal 13 4 2 4 5" xfId="59544"/>
    <cellStyle name="Normal 13 4 2 5" xfId="59545"/>
    <cellStyle name="Normal 13 4 2 5 2" xfId="59546"/>
    <cellStyle name="Normal 13 4 2 5 3" xfId="59547"/>
    <cellStyle name="Normal 13 4 2 6" xfId="59548"/>
    <cellStyle name="Normal 13 4 2 6 2" xfId="59549"/>
    <cellStyle name="Normal 13 4 2 6 3" xfId="59550"/>
    <cellStyle name="Normal 13 4 2 7" xfId="59551"/>
    <cellStyle name="Normal 13 4 2 7 2" xfId="59552"/>
    <cellStyle name="Normal 13 4 2 8" xfId="59553"/>
    <cellStyle name="Normal 13 4 2 9" xfId="59554"/>
    <cellStyle name="Normal 13 4 3" xfId="59555"/>
    <cellStyle name="Normal 13 4 3 2" xfId="59556"/>
    <cellStyle name="Normal 13 4 3 2 2" xfId="59557"/>
    <cellStyle name="Normal 13 4 3 2 3" xfId="59558"/>
    <cellStyle name="Normal 13 4 3 3" xfId="59559"/>
    <cellStyle name="Normal 13 4 3 3 2" xfId="59560"/>
    <cellStyle name="Normal 13 4 3 3 3" xfId="59561"/>
    <cellStyle name="Normal 13 4 3 4" xfId="59562"/>
    <cellStyle name="Normal 13 4 3 4 2" xfId="59563"/>
    <cellStyle name="Normal 13 4 3 5" xfId="59564"/>
    <cellStyle name="Normal 13 4 3 6" xfId="59565"/>
    <cellStyle name="Normal 13 4 4" xfId="59566"/>
    <cellStyle name="Normal 13 4 4 2" xfId="59567"/>
    <cellStyle name="Normal 13 4 4 2 2" xfId="59568"/>
    <cellStyle name="Normal 13 4 4 2 3" xfId="59569"/>
    <cellStyle name="Normal 13 4 4 3" xfId="59570"/>
    <cellStyle name="Normal 13 4 4 3 2" xfId="59571"/>
    <cellStyle name="Normal 13 4 4 3 3" xfId="59572"/>
    <cellStyle name="Normal 13 4 4 4" xfId="59573"/>
    <cellStyle name="Normal 13 4 4 4 2" xfId="59574"/>
    <cellStyle name="Normal 13 4 4 5" xfId="59575"/>
    <cellStyle name="Normal 13 4 4 6" xfId="59576"/>
    <cellStyle name="Normal 13 4 5" xfId="59577"/>
    <cellStyle name="Normal 13 4 5 2" xfId="59578"/>
    <cellStyle name="Normal 13 4 5 2 2" xfId="59579"/>
    <cellStyle name="Normal 13 4 5 2 3" xfId="59580"/>
    <cellStyle name="Normal 13 4 5 3" xfId="59581"/>
    <cellStyle name="Normal 13 4 5 3 2" xfId="59582"/>
    <cellStyle name="Normal 13 4 5 4" xfId="59583"/>
    <cellStyle name="Normal 13 4 5 5" xfId="59584"/>
    <cellStyle name="Normal 13 4 6" xfId="59585"/>
    <cellStyle name="Normal 13 4 6 2" xfId="59586"/>
    <cellStyle name="Normal 13 4 6 3" xfId="59587"/>
    <cellStyle name="Normal 13 4 7" xfId="59588"/>
    <cellStyle name="Normal 13 4 7 2" xfId="59589"/>
    <cellStyle name="Normal 13 4 7 3" xfId="59590"/>
    <cellStyle name="Normal 13 4 8" xfId="59591"/>
    <cellStyle name="Normal 13 4 8 2" xfId="59592"/>
    <cellStyle name="Normal 13 4 9" xfId="59593"/>
    <cellStyle name="Normal 13 5" xfId="14553"/>
    <cellStyle name="Normal 13 5 2" xfId="59594"/>
    <cellStyle name="Normal 13 5 2 2" xfId="59595"/>
    <cellStyle name="Normal 13 5 2 2 2" xfId="59596"/>
    <cellStyle name="Normal 13 5 2 2 3" xfId="59597"/>
    <cellStyle name="Normal 13 5 2 3" xfId="59598"/>
    <cellStyle name="Normal 13 5 2 3 2" xfId="59599"/>
    <cellStyle name="Normal 13 5 2 3 3" xfId="59600"/>
    <cellStyle name="Normal 13 5 2 4" xfId="59601"/>
    <cellStyle name="Normal 13 5 2 4 2" xfId="59602"/>
    <cellStyle name="Normal 13 5 2 5" xfId="59603"/>
    <cellStyle name="Normal 13 5 2 6" xfId="59604"/>
    <cellStyle name="Normal 13 5 3" xfId="59605"/>
    <cellStyle name="Normal 13 5 3 2" xfId="59606"/>
    <cellStyle name="Normal 13 5 3 2 2" xfId="59607"/>
    <cellStyle name="Normal 13 5 3 2 3" xfId="59608"/>
    <cellStyle name="Normal 13 5 3 3" xfId="59609"/>
    <cellStyle name="Normal 13 5 3 3 2" xfId="59610"/>
    <cellStyle name="Normal 13 5 3 3 3" xfId="59611"/>
    <cellStyle name="Normal 13 5 3 4" xfId="59612"/>
    <cellStyle name="Normal 13 5 3 4 2" xfId="59613"/>
    <cellStyle name="Normal 13 5 3 5" xfId="59614"/>
    <cellStyle name="Normal 13 5 3 6" xfId="59615"/>
    <cellStyle name="Normal 13 5 4" xfId="59616"/>
    <cellStyle name="Normal 13 5 4 2" xfId="59617"/>
    <cellStyle name="Normal 13 5 4 2 2" xfId="59618"/>
    <cellStyle name="Normal 13 5 4 2 3" xfId="59619"/>
    <cellStyle name="Normal 13 5 4 3" xfId="59620"/>
    <cellStyle name="Normal 13 5 4 3 2" xfId="59621"/>
    <cellStyle name="Normal 13 5 4 4" xfId="59622"/>
    <cellStyle name="Normal 13 5 4 5" xfId="59623"/>
    <cellStyle name="Normal 13 5 5" xfId="59624"/>
    <cellStyle name="Normal 13 5 5 2" xfId="59625"/>
    <cellStyle name="Normal 13 5 5 3" xfId="59626"/>
    <cellStyle name="Normal 13 5 6" xfId="59627"/>
    <cellStyle name="Normal 13 5 6 2" xfId="59628"/>
    <cellStyle name="Normal 13 5 6 3" xfId="59629"/>
    <cellStyle name="Normal 13 5 7" xfId="59630"/>
    <cellStyle name="Normal 13 5 7 2" xfId="59631"/>
    <cellStyle name="Normal 13 5 8" xfId="59632"/>
    <cellStyle name="Normal 13 5 9" xfId="59633"/>
    <cellStyle name="Normal 13 6" xfId="59634"/>
    <cellStyle name="Normal 13 6 2" xfId="59635"/>
    <cellStyle name="Normal 13 6 2 2" xfId="59636"/>
    <cellStyle name="Normal 13 6 2 2 2" xfId="59637"/>
    <cellStyle name="Normal 13 6 2 2 3" xfId="59638"/>
    <cellStyle name="Normal 13 6 2 3" xfId="59639"/>
    <cellStyle name="Normal 13 6 2 3 2" xfId="59640"/>
    <cellStyle name="Normal 13 6 2 3 3" xfId="59641"/>
    <cellStyle name="Normal 13 6 2 4" xfId="59642"/>
    <cellStyle name="Normal 13 6 2 4 2" xfId="59643"/>
    <cellStyle name="Normal 13 6 2 5" xfId="59644"/>
    <cellStyle name="Normal 13 6 2 6" xfId="59645"/>
    <cellStyle name="Normal 13 6 3" xfId="59646"/>
    <cellStyle name="Normal 13 6 3 2" xfId="59647"/>
    <cellStyle name="Normal 13 6 3 2 2" xfId="59648"/>
    <cellStyle name="Normal 13 6 3 2 3" xfId="59649"/>
    <cellStyle name="Normal 13 6 3 3" xfId="59650"/>
    <cellStyle name="Normal 13 6 3 3 2" xfId="59651"/>
    <cellStyle name="Normal 13 6 3 3 3" xfId="59652"/>
    <cellStyle name="Normal 13 6 3 4" xfId="59653"/>
    <cellStyle name="Normal 13 6 3 4 2" xfId="59654"/>
    <cellStyle name="Normal 13 6 3 5" xfId="59655"/>
    <cellStyle name="Normal 13 6 3 6" xfId="59656"/>
    <cellStyle name="Normal 13 6 4" xfId="59657"/>
    <cellStyle name="Normal 13 6 4 2" xfId="59658"/>
    <cellStyle name="Normal 13 6 4 2 2" xfId="59659"/>
    <cellStyle name="Normal 13 6 4 2 3" xfId="59660"/>
    <cellStyle name="Normal 13 6 4 3" xfId="59661"/>
    <cellStyle name="Normal 13 6 4 3 2" xfId="59662"/>
    <cellStyle name="Normal 13 6 4 4" xfId="59663"/>
    <cellStyle name="Normal 13 6 4 5" xfId="59664"/>
    <cellStyle name="Normal 13 6 5" xfId="59665"/>
    <cellStyle name="Normal 13 6 5 2" xfId="59666"/>
    <cellStyle name="Normal 13 6 5 3" xfId="59667"/>
    <cellStyle name="Normal 13 6 6" xfId="59668"/>
    <cellStyle name="Normal 13 6 6 2" xfId="59669"/>
    <cellStyle name="Normal 13 6 6 3" xfId="59670"/>
    <cellStyle name="Normal 13 6 7" xfId="59671"/>
    <cellStyle name="Normal 13 6 7 2" xfId="59672"/>
    <cellStyle name="Normal 13 6 8" xfId="59673"/>
    <cellStyle name="Normal 13 6 9" xfId="59674"/>
    <cellStyle name="Normal 13 7" xfId="59675"/>
    <cellStyle name="Normal 13 7 2" xfId="59676"/>
    <cellStyle name="Normal 13 7 2 2" xfId="59677"/>
    <cellStyle name="Normal 13 7 2 3" xfId="59678"/>
    <cellStyle name="Normal 13 7 3" xfId="59679"/>
    <cellStyle name="Normal 13 7 3 2" xfId="59680"/>
    <cellStyle name="Normal 13 7 3 3" xfId="59681"/>
    <cellStyle name="Normal 13 7 4" xfId="59682"/>
    <cellStyle name="Normal 13 7 4 2" xfId="59683"/>
    <cellStyle name="Normal 13 7 5" xfId="59684"/>
    <cellStyle name="Normal 13 7 6" xfId="59685"/>
    <cellStyle name="Normal 13 8" xfId="59686"/>
    <cellStyle name="Normal 13 8 2" xfId="59687"/>
    <cellStyle name="Normal 13 8 2 2" xfId="59688"/>
    <cellStyle name="Normal 13 8 2 3" xfId="59689"/>
    <cellStyle name="Normal 13 8 3" xfId="59690"/>
    <cellStyle name="Normal 13 8 3 2" xfId="59691"/>
    <cellStyle name="Normal 13 8 3 3" xfId="59692"/>
    <cellStyle name="Normal 13 8 4" xfId="59693"/>
    <cellStyle name="Normal 13 8 4 2" xfId="59694"/>
    <cellStyle name="Normal 13 8 5" xfId="59695"/>
    <cellStyle name="Normal 13 8 6" xfId="59696"/>
    <cellStyle name="Normal 13 9" xfId="59697"/>
    <cellStyle name="Normal 13 9 2" xfId="59698"/>
    <cellStyle name="Normal 13 9 2 2" xfId="59699"/>
    <cellStyle name="Normal 13 9 2 3" xfId="59700"/>
    <cellStyle name="Normal 13 9 3" xfId="59701"/>
    <cellStyle name="Normal 13 9 3 2" xfId="59702"/>
    <cellStyle name="Normal 13 9 4" xfId="59703"/>
    <cellStyle name="Normal 13 9 5" xfId="59704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5"/>
    <cellStyle name="Normal 15" xfId="7530"/>
    <cellStyle name="Normal 15 10" xfId="59706"/>
    <cellStyle name="Normal 15 10 2" xfId="59707"/>
    <cellStyle name="Normal 15 10 3" xfId="59708"/>
    <cellStyle name="Normal 15 11" xfId="59709"/>
    <cellStyle name="Normal 15 11 2" xfId="59710"/>
    <cellStyle name="Normal 15 12" xfId="59711"/>
    <cellStyle name="Normal 15 13" xfId="59712"/>
    <cellStyle name="Normal 15 14" xfId="59713"/>
    <cellStyle name="Normal 15 2" xfId="7531"/>
    <cellStyle name="Normal 15 2 10" xfId="7532"/>
    <cellStyle name="Normal 15 2 10 2" xfId="59714"/>
    <cellStyle name="Normal 15 2 11" xfId="7533"/>
    <cellStyle name="Normal 15 2 12" xfId="59715"/>
    <cellStyle name="Normal 15 2 13" xfId="59716"/>
    <cellStyle name="Normal 15 2 2" xfId="7534"/>
    <cellStyle name="Normal 15 2 2 10" xfId="59717"/>
    <cellStyle name="Normal 15 2 2 11" xfId="59718"/>
    <cellStyle name="Normal 15 2 2 2" xfId="7535"/>
    <cellStyle name="Normal 15 2 2 2 10" xfId="59719"/>
    <cellStyle name="Normal 15 2 2 2 2" xfId="7536"/>
    <cellStyle name="Normal 15 2 2 2 2 2" xfId="7537"/>
    <cellStyle name="Normal 15 2 2 2 2 2 2" xfId="59720"/>
    <cellStyle name="Normal 15 2 2 2 2 2 3" xfId="59721"/>
    <cellStyle name="Normal 15 2 2 2 2 3" xfId="7538"/>
    <cellStyle name="Normal 15 2 2 2 2 3 2" xfId="59722"/>
    <cellStyle name="Normal 15 2 2 2 2 3 3" xfId="59723"/>
    <cellStyle name="Normal 15 2 2 2 2 4" xfId="59724"/>
    <cellStyle name="Normal 15 2 2 2 2 4 2" xfId="59725"/>
    <cellStyle name="Normal 15 2 2 2 2 5" xfId="59726"/>
    <cellStyle name="Normal 15 2 2 2 2 6" xfId="59727"/>
    <cellStyle name="Normal 15 2 2 2 2 7" xfId="59728"/>
    <cellStyle name="Normal 15 2 2 2 3" xfId="7539"/>
    <cellStyle name="Normal 15 2 2 2 3 2" xfId="7540"/>
    <cellStyle name="Normal 15 2 2 2 3 2 2" xfId="59729"/>
    <cellStyle name="Normal 15 2 2 2 3 2 3" xfId="59730"/>
    <cellStyle name="Normal 15 2 2 2 3 3" xfId="59731"/>
    <cellStyle name="Normal 15 2 2 2 3 3 2" xfId="59732"/>
    <cellStyle name="Normal 15 2 2 2 3 3 3" xfId="59733"/>
    <cellStyle name="Normal 15 2 2 2 3 4" xfId="59734"/>
    <cellStyle name="Normal 15 2 2 2 3 4 2" xfId="59735"/>
    <cellStyle name="Normal 15 2 2 2 3 5" xfId="59736"/>
    <cellStyle name="Normal 15 2 2 2 3 6" xfId="59737"/>
    <cellStyle name="Normal 15 2 2 2 3 7" xfId="59738"/>
    <cellStyle name="Normal 15 2 2 2 4" xfId="7541"/>
    <cellStyle name="Normal 15 2 2 2 4 2" xfId="59739"/>
    <cellStyle name="Normal 15 2 2 2 4 2 2" xfId="59740"/>
    <cellStyle name="Normal 15 2 2 2 4 2 3" xfId="59741"/>
    <cellStyle name="Normal 15 2 2 2 4 3" xfId="59742"/>
    <cellStyle name="Normal 15 2 2 2 4 3 2" xfId="59743"/>
    <cellStyle name="Normal 15 2 2 2 4 4" xfId="59744"/>
    <cellStyle name="Normal 15 2 2 2 4 5" xfId="59745"/>
    <cellStyle name="Normal 15 2 2 2 5" xfId="7542"/>
    <cellStyle name="Normal 15 2 2 2 5 2" xfId="59746"/>
    <cellStyle name="Normal 15 2 2 2 5 3" xfId="59747"/>
    <cellStyle name="Normal 15 2 2 2 6" xfId="7543"/>
    <cellStyle name="Normal 15 2 2 2 6 2" xfId="59748"/>
    <cellStyle name="Normal 15 2 2 2 6 3" xfId="59749"/>
    <cellStyle name="Normal 15 2 2 2 7" xfId="59750"/>
    <cellStyle name="Normal 15 2 2 2 7 2" xfId="59751"/>
    <cellStyle name="Normal 15 2 2 2 8" xfId="59752"/>
    <cellStyle name="Normal 15 2 2 2 9" xfId="59753"/>
    <cellStyle name="Normal 15 2 2 3" xfId="7544"/>
    <cellStyle name="Normal 15 2 2 3 2" xfId="7545"/>
    <cellStyle name="Normal 15 2 2 3 2 2" xfId="59754"/>
    <cellStyle name="Normal 15 2 2 3 2 3" xfId="59755"/>
    <cellStyle name="Normal 15 2 2 3 3" xfId="7546"/>
    <cellStyle name="Normal 15 2 2 3 3 2" xfId="59756"/>
    <cellStyle name="Normal 15 2 2 3 3 3" xfId="59757"/>
    <cellStyle name="Normal 15 2 2 3 4" xfId="59758"/>
    <cellStyle name="Normal 15 2 2 3 4 2" xfId="59759"/>
    <cellStyle name="Normal 15 2 2 3 5" xfId="59760"/>
    <cellStyle name="Normal 15 2 2 3 6" xfId="59761"/>
    <cellStyle name="Normal 15 2 2 3 7" xfId="59762"/>
    <cellStyle name="Normal 15 2 2 4" xfId="7547"/>
    <cellStyle name="Normal 15 2 2 4 2" xfId="7548"/>
    <cellStyle name="Normal 15 2 2 4 2 2" xfId="59763"/>
    <cellStyle name="Normal 15 2 2 4 2 3" xfId="59764"/>
    <cellStyle name="Normal 15 2 2 4 3" xfId="59765"/>
    <cellStyle name="Normal 15 2 2 4 3 2" xfId="59766"/>
    <cellStyle name="Normal 15 2 2 4 3 3" xfId="59767"/>
    <cellStyle name="Normal 15 2 2 4 4" xfId="59768"/>
    <cellStyle name="Normal 15 2 2 4 4 2" xfId="59769"/>
    <cellStyle name="Normal 15 2 2 4 5" xfId="59770"/>
    <cellStyle name="Normal 15 2 2 4 6" xfId="59771"/>
    <cellStyle name="Normal 15 2 2 4 7" xfId="59772"/>
    <cellStyle name="Normal 15 2 2 5" xfId="7549"/>
    <cellStyle name="Normal 15 2 2 5 2" xfId="59773"/>
    <cellStyle name="Normal 15 2 2 5 2 2" xfId="59774"/>
    <cellStyle name="Normal 15 2 2 5 2 3" xfId="59775"/>
    <cellStyle name="Normal 15 2 2 5 3" xfId="59776"/>
    <cellStyle name="Normal 15 2 2 5 3 2" xfId="59777"/>
    <cellStyle name="Normal 15 2 2 5 4" xfId="59778"/>
    <cellStyle name="Normal 15 2 2 5 5" xfId="59779"/>
    <cellStyle name="Normal 15 2 2 6" xfId="7550"/>
    <cellStyle name="Normal 15 2 2 6 2" xfId="59780"/>
    <cellStyle name="Normal 15 2 2 6 3" xfId="59781"/>
    <cellStyle name="Normal 15 2 2 7" xfId="7551"/>
    <cellStyle name="Normal 15 2 2 7 2" xfId="59782"/>
    <cellStyle name="Normal 15 2 2 7 3" xfId="59783"/>
    <cellStyle name="Normal 15 2 2 8" xfId="59784"/>
    <cellStyle name="Normal 15 2 2 8 2" xfId="59785"/>
    <cellStyle name="Normal 15 2 2 9" xfId="59786"/>
    <cellStyle name="Normal 15 2 3" xfId="7552"/>
    <cellStyle name="Normal 15 2 3 10" xfId="59787"/>
    <cellStyle name="Normal 15 2 3 2" xfId="7553"/>
    <cellStyle name="Normal 15 2 3 2 2" xfId="7554"/>
    <cellStyle name="Normal 15 2 3 2 2 2" xfId="7555"/>
    <cellStyle name="Normal 15 2 3 2 2 3" xfId="59788"/>
    <cellStyle name="Normal 15 2 3 2 2 4" xfId="59789"/>
    <cellStyle name="Normal 15 2 3 2 3" xfId="7556"/>
    <cellStyle name="Normal 15 2 3 2 3 2" xfId="59790"/>
    <cellStyle name="Normal 15 2 3 2 3 3" xfId="59791"/>
    <cellStyle name="Normal 15 2 3 2 4" xfId="7557"/>
    <cellStyle name="Normal 15 2 3 2 4 2" xfId="59792"/>
    <cellStyle name="Normal 15 2 3 2 5" xfId="7558"/>
    <cellStyle name="Normal 15 2 3 2 6" xfId="7559"/>
    <cellStyle name="Normal 15 2 3 2 7" xfId="59793"/>
    <cellStyle name="Normal 15 2 3 3" xfId="7560"/>
    <cellStyle name="Normal 15 2 3 3 2" xfId="7561"/>
    <cellStyle name="Normal 15 2 3 3 2 2" xfId="59794"/>
    <cellStyle name="Normal 15 2 3 3 2 3" xfId="59795"/>
    <cellStyle name="Normal 15 2 3 3 3" xfId="59796"/>
    <cellStyle name="Normal 15 2 3 3 3 2" xfId="59797"/>
    <cellStyle name="Normal 15 2 3 3 3 3" xfId="59798"/>
    <cellStyle name="Normal 15 2 3 3 4" xfId="59799"/>
    <cellStyle name="Normal 15 2 3 3 4 2" xfId="59800"/>
    <cellStyle name="Normal 15 2 3 3 5" xfId="59801"/>
    <cellStyle name="Normal 15 2 3 3 6" xfId="59802"/>
    <cellStyle name="Normal 15 2 3 3 7" xfId="59803"/>
    <cellStyle name="Normal 15 2 3 4" xfId="7562"/>
    <cellStyle name="Normal 15 2 3 4 2" xfId="59804"/>
    <cellStyle name="Normal 15 2 3 4 2 2" xfId="59805"/>
    <cellStyle name="Normal 15 2 3 4 2 3" xfId="59806"/>
    <cellStyle name="Normal 15 2 3 4 3" xfId="59807"/>
    <cellStyle name="Normal 15 2 3 4 3 2" xfId="59808"/>
    <cellStyle name="Normal 15 2 3 4 4" xfId="59809"/>
    <cellStyle name="Normal 15 2 3 4 5" xfId="59810"/>
    <cellStyle name="Normal 15 2 3 5" xfId="7563"/>
    <cellStyle name="Normal 15 2 3 5 2" xfId="59811"/>
    <cellStyle name="Normal 15 2 3 5 3" xfId="59812"/>
    <cellStyle name="Normal 15 2 3 6" xfId="7564"/>
    <cellStyle name="Normal 15 2 3 6 2" xfId="59813"/>
    <cellStyle name="Normal 15 2 3 6 3" xfId="59814"/>
    <cellStyle name="Normal 15 2 3 7" xfId="7565"/>
    <cellStyle name="Normal 15 2 3 7 2" xfId="59815"/>
    <cellStyle name="Normal 15 2 3 8" xfId="59816"/>
    <cellStyle name="Normal 15 2 3 9" xfId="59817"/>
    <cellStyle name="Normal 15 2 4" xfId="7566"/>
    <cellStyle name="Normal 15 2 4 10" xfId="59818"/>
    <cellStyle name="Normal 15 2 4 2" xfId="7567"/>
    <cellStyle name="Normal 15 2 4 2 2" xfId="7568"/>
    <cellStyle name="Normal 15 2 4 2 2 2" xfId="59819"/>
    <cellStyle name="Normal 15 2 4 2 2 3" xfId="59820"/>
    <cellStyle name="Normal 15 2 4 2 3" xfId="59821"/>
    <cellStyle name="Normal 15 2 4 2 3 2" xfId="59822"/>
    <cellStyle name="Normal 15 2 4 2 3 3" xfId="59823"/>
    <cellStyle name="Normal 15 2 4 2 4" xfId="59824"/>
    <cellStyle name="Normal 15 2 4 2 4 2" xfId="59825"/>
    <cellStyle name="Normal 15 2 4 2 5" xfId="59826"/>
    <cellStyle name="Normal 15 2 4 2 6" xfId="59827"/>
    <cellStyle name="Normal 15 2 4 2 7" xfId="59828"/>
    <cellStyle name="Normal 15 2 4 3" xfId="7569"/>
    <cellStyle name="Normal 15 2 4 3 2" xfId="59829"/>
    <cellStyle name="Normal 15 2 4 3 2 2" xfId="59830"/>
    <cellStyle name="Normal 15 2 4 3 2 3" xfId="59831"/>
    <cellStyle name="Normal 15 2 4 3 3" xfId="59832"/>
    <cellStyle name="Normal 15 2 4 3 3 2" xfId="59833"/>
    <cellStyle name="Normal 15 2 4 3 3 3" xfId="59834"/>
    <cellStyle name="Normal 15 2 4 3 4" xfId="59835"/>
    <cellStyle name="Normal 15 2 4 3 4 2" xfId="59836"/>
    <cellStyle name="Normal 15 2 4 3 5" xfId="59837"/>
    <cellStyle name="Normal 15 2 4 3 6" xfId="59838"/>
    <cellStyle name="Normal 15 2 4 4" xfId="7570"/>
    <cellStyle name="Normal 15 2 4 4 2" xfId="59839"/>
    <cellStyle name="Normal 15 2 4 4 2 2" xfId="59840"/>
    <cellStyle name="Normal 15 2 4 4 2 3" xfId="59841"/>
    <cellStyle name="Normal 15 2 4 4 3" xfId="59842"/>
    <cellStyle name="Normal 15 2 4 4 3 2" xfId="59843"/>
    <cellStyle name="Normal 15 2 4 4 4" xfId="59844"/>
    <cellStyle name="Normal 15 2 4 4 5" xfId="59845"/>
    <cellStyle name="Normal 15 2 4 5" xfId="7571"/>
    <cellStyle name="Normal 15 2 4 5 2" xfId="59846"/>
    <cellStyle name="Normal 15 2 4 5 3" xfId="59847"/>
    <cellStyle name="Normal 15 2 4 6" xfId="7572"/>
    <cellStyle name="Normal 15 2 4 6 2" xfId="59848"/>
    <cellStyle name="Normal 15 2 4 6 3" xfId="59849"/>
    <cellStyle name="Normal 15 2 4 7" xfId="59850"/>
    <cellStyle name="Normal 15 2 4 7 2" xfId="59851"/>
    <cellStyle name="Normal 15 2 4 8" xfId="59852"/>
    <cellStyle name="Normal 15 2 4 9" xfId="59853"/>
    <cellStyle name="Normal 15 2 5" xfId="7573"/>
    <cellStyle name="Normal 15 2 5 2" xfId="7574"/>
    <cellStyle name="Normal 15 2 5 2 2" xfId="7575"/>
    <cellStyle name="Normal 15 2 5 2 3" xfId="59854"/>
    <cellStyle name="Normal 15 2 5 2 4" xfId="59855"/>
    <cellStyle name="Normal 15 2 5 3" xfId="7576"/>
    <cellStyle name="Normal 15 2 5 3 2" xfId="59856"/>
    <cellStyle name="Normal 15 2 5 3 3" xfId="59857"/>
    <cellStyle name="Normal 15 2 5 4" xfId="7577"/>
    <cellStyle name="Normal 15 2 5 4 2" xfId="59858"/>
    <cellStyle name="Normal 15 2 5 5" xfId="7578"/>
    <cellStyle name="Normal 15 2 5 6" xfId="59859"/>
    <cellStyle name="Normal 15 2 5 7" xfId="59860"/>
    <cellStyle name="Normal 15 2 6" xfId="7579"/>
    <cellStyle name="Normal 15 2 6 2" xfId="7580"/>
    <cellStyle name="Normal 15 2 6 2 2" xfId="59861"/>
    <cellStyle name="Normal 15 2 6 2 3" xfId="59862"/>
    <cellStyle name="Normal 15 2 6 3" xfId="59863"/>
    <cellStyle name="Normal 15 2 6 3 2" xfId="59864"/>
    <cellStyle name="Normal 15 2 6 3 3" xfId="59865"/>
    <cellStyle name="Normal 15 2 6 4" xfId="59866"/>
    <cellStyle name="Normal 15 2 6 4 2" xfId="59867"/>
    <cellStyle name="Normal 15 2 6 5" xfId="59868"/>
    <cellStyle name="Normal 15 2 6 6" xfId="59869"/>
    <cellStyle name="Normal 15 2 6 7" xfId="59870"/>
    <cellStyle name="Normal 15 2 7" xfId="7581"/>
    <cellStyle name="Normal 15 2 7 2" xfId="59871"/>
    <cellStyle name="Normal 15 2 7 2 2" xfId="59872"/>
    <cellStyle name="Normal 15 2 7 2 3" xfId="59873"/>
    <cellStyle name="Normal 15 2 7 3" xfId="59874"/>
    <cellStyle name="Normal 15 2 7 3 2" xfId="59875"/>
    <cellStyle name="Normal 15 2 7 4" xfId="59876"/>
    <cellStyle name="Normal 15 2 7 5" xfId="59877"/>
    <cellStyle name="Normal 15 2 8" xfId="7582"/>
    <cellStyle name="Normal 15 2 8 2" xfId="59878"/>
    <cellStyle name="Normal 15 2 8 3" xfId="59879"/>
    <cellStyle name="Normal 15 2 9" xfId="7583"/>
    <cellStyle name="Normal 15 2 9 2" xfId="59880"/>
    <cellStyle name="Normal 15 2 9 3" xfId="59881"/>
    <cellStyle name="Normal 15 3" xfId="7584"/>
    <cellStyle name="Normal 15 3 10" xfId="59882"/>
    <cellStyle name="Normal 15 3 11" xfId="59883"/>
    <cellStyle name="Normal 15 3 2" xfId="7585"/>
    <cellStyle name="Normal 15 3 2 10" xfId="59884"/>
    <cellStyle name="Normal 15 3 2 2" xfId="7586"/>
    <cellStyle name="Normal 15 3 2 2 2" xfId="7587"/>
    <cellStyle name="Normal 15 3 2 2 2 2" xfId="59885"/>
    <cellStyle name="Normal 15 3 2 2 2 3" xfId="59886"/>
    <cellStyle name="Normal 15 3 2 2 3" xfId="7588"/>
    <cellStyle name="Normal 15 3 2 2 3 2" xfId="59887"/>
    <cellStyle name="Normal 15 3 2 2 3 3" xfId="59888"/>
    <cellStyle name="Normal 15 3 2 2 4" xfId="59889"/>
    <cellStyle name="Normal 15 3 2 2 4 2" xfId="59890"/>
    <cellStyle name="Normal 15 3 2 2 5" xfId="59891"/>
    <cellStyle name="Normal 15 3 2 2 6" xfId="59892"/>
    <cellStyle name="Normal 15 3 2 2 7" xfId="59893"/>
    <cellStyle name="Normal 15 3 2 3" xfId="7589"/>
    <cellStyle name="Normal 15 3 2 3 2" xfId="7590"/>
    <cellStyle name="Normal 15 3 2 3 2 2" xfId="59894"/>
    <cellStyle name="Normal 15 3 2 3 2 3" xfId="59895"/>
    <cellStyle name="Normal 15 3 2 3 3" xfId="59896"/>
    <cellStyle name="Normal 15 3 2 3 3 2" xfId="59897"/>
    <cellStyle name="Normal 15 3 2 3 3 3" xfId="59898"/>
    <cellStyle name="Normal 15 3 2 3 4" xfId="59899"/>
    <cellStyle name="Normal 15 3 2 3 4 2" xfId="59900"/>
    <cellStyle name="Normal 15 3 2 3 5" xfId="59901"/>
    <cellStyle name="Normal 15 3 2 3 6" xfId="59902"/>
    <cellStyle name="Normal 15 3 2 3 7" xfId="59903"/>
    <cellStyle name="Normal 15 3 2 4" xfId="7591"/>
    <cellStyle name="Normal 15 3 2 4 2" xfId="59904"/>
    <cellStyle name="Normal 15 3 2 4 2 2" xfId="59905"/>
    <cellStyle name="Normal 15 3 2 4 2 3" xfId="59906"/>
    <cellStyle name="Normal 15 3 2 4 3" xfId="59907"/>
    <cellStyle name="Normal 15 3 2 4 3 2" xfId="59908"/>
    <cellStyle name="Normal 15 3 2 4 4" xfId="59909"/>
    <cellStyle name="Normal 15 3 2 4 5" xfId="59910"/>
    <cellStyle name="Normal 15 3 2 5" xfId="7592"/>
    <cellStyle name="Normal 15 3 2 5 2" xfId="59911"/>
    <cellStyle name="Normal 15 3 2 5 3" xfId="59912"/>
    <cellStyle name="Normal 15 3 2 6" xfId="7593"/>
    <cellStyle name="Normal 15 3 2 6 2" xfId="59913"/>
    <cellStyle name="Normal 15 3 2 6 3" xfId="59914"/>
    <cellStyle name="Normal 15 3 2 7" xfId="59915"/>
    <cellStyle name="Normal 15 3 2 7 2" xfId="59916"/>
    <cellStyle name="Normal 15 3 2 8" xfId="59917"/>
    <cellStyle name="Normal 15 3 2 9" xfId="59918"/>
    <cellStyle name="Normal 15 3 3" xfId="7594"/>
    <cellStyle name="Normal 15 3 3 2" xfId="7595"/>
    <cellStyle name="Normal 15 3 3 2 2" xfId="59919"/>
    <cellStyle name="Normal 15 3 3 2 3" xfId="59920"/>
    <cellStyle name="Normal 15 3 3 3" xfId="7596"/>
    <cellStyle name="Normal 15 3 3 3 2" xfId="59921"/>
    <cellStyle name="Normal 15 3 3 3 3" xfId="59922"/>
    <cellStyle name="Normal 15 3 3 4" xfId="59923"/>
    <cellStyle name="Normal 15 3 3 4 2" xfId="59924"/>
    <cellStyle name="Normal 15 3 3 5" xfId="59925"/>
    <cellStyle name="Normal 15 3 3 6" xfId="59926"/>
    <cellStyle name="Normal 15 3 3 7" xfId="59927"/>
    <cellStyle name="Normal 15 3 4" xfId="7597"/>
    <cellStyle name="Normal 15 3 4 2" xfId="7598"/>
    <cellStyle name="Normal 15 3 4 2 2" xfId="59928"/>
    <cellStyle name="Normal 15 3 4 2 3" xfId="59929"/>
    <cellStyle name="Normal 15 3 4 3" xfId="59930"/>
    <cellStyle name="Normal 15 3 4 3 2" xfId="59931"/>
    <cellStyle name="Normal 15 3 4 3 3" xfId="59932"/>
    <cellStyle name="Normal 15 3 4 4" xfId="59933"/>
    <cellStyle name="Normal 15 3 4 4 2" xfId="59934"/>
    <cellStyle name="Normal 15 3 4 5" xfId="59935"/>
    <cellStyle name="Normal 15 3 4 6" xfId="59936"/>
    <cellStyle name="Normal 15 3 4 7" xfId="59937"/>
    <cellStyle name="Normal 15 3 5" xfId="7599"/>
    <cellStyle name="Normal 15 3 5 2" xfId="59938"/>
    <cellStyle name="Normal 15 3 5 2 2" xfId="59939"/>
    <cellStyle name="Normal 15 3 5 2 3" xfId="59940"/>
    <cellStyle name="Normal 15 3 5 3" xfId="59941"/>
    <cellStyle name="Normal 15 3 5 3 2" xfId="59942"/>
    <cellStyle name="Normal 15 3 5 4" xfId="59943"/>
    <cellStyle name="Normal 15 3 5 5" xfId="59944"/>
    <cellStyle name="Normal 15 3 6" xfId="7600"/>
    <cellStyle name="Normal 15 3 6 2" xfId="59945"/>
    <cellStyle name="Normal 15 3 6 3" xfId="59946"/>
    <cellStyle name="Normal 15 3 7" xfId="7601"/>
    <cellStyle name="Normal 15 3 7 2" xfId="59947"/>
    <cellStyle name="Normal 15 3 7 3" xfId="59948"/>
    <cellStyle name="Normal 15 3 8" xfId="59949"/>
    <cellStyle name="Normal 15 3 8 2" xfId="59950"/>
    <cellStyle name="Normal 15 3 9" xfId="59951"/>
    <cellStyle name="Normal 15 4" xfId="7602"/>
    <cellStyle name="Normal 15 4 10" xfId="59952"/>
    <cellStyle name="Normal 15 4 2" xfId="7603"/>
    <cellStyle name="Normal 15 4 2 2" xfId="7604"/>
    <cellStyle name="Normal 15 4 2 2 2" xfId="7605"/>
    <cellStyle name="Normal 15 4 2 2 3" xfId="59953"/>
    <cellStyle name="Normal 15 4 2 2 4" xfId="59954"/>
    <cellStyle name="Normal 15 4 2 3" xfId="7606"/>
    <cellStyle name="Normal 15 4 2 3 2" xfId="59955"/>
    <cellStyle name="Normal 15 4 2 3 3" xfId="59956"/>
    <cellStyle name="Normal 15 4 2 4" xfId="7607"/>
    <cellStyle name="Normal 15 4 2 4 2" xfId="59957"/>
    <cellStyle name="Normal 15 4 2 5" xfId="7608"/>
    <cellStyle name="Normal 15 4 2 6" xfId="7609"/>
    <cellStyle name="Normal 15 4 2 7" xfId="59958"/>
    <cellStyle name="Normal 15 4 3" xfId="7610"/>
    <cellStyle name="Normal 15 4 3 2" xfId="7611"/>
    <cellStyle name="Normal 15 4 3 2 2" xfId="59959"/>
    <cellStyle name="Normal 15 4 3 2 3" xfId="59960"/>
    <cellStyle name="Normal 15 4 3 3" xfId="59961"/>
    <cellStyle name="Normal 15 4 3 3 2" xfId="59962"/>
    <cellStyle name="Normal 15 4 3 3 3" xfId="59963"/>
    <cellStyle name="Normal 15 4 3 4" xfId="59964"/>
    <cellStyle name="Normal 15 4 3 4 2" xfId="59965"/>
    <cellStyle name="Normal 15 4 3 5" xfId="59966"/>
    <cellStyle name="Normal 15 4 3 6" xfId="59967"/>
    <cellStyle name="Normal 15 4 3 7" xfId="59968"/>
    <cellStyle name="Normal 15 4 4" xfId="7612"/>
    <cellStyle name="Normal 15 4 4 2" xfId="59969"/>
    <cellStyle name="Normal 15 4 4 2 2" xfId="59970"/>
    <cellStyle name="Normal 15 4 4 2 3" xfId="59971"/>
    <cellStyle name="Normal 15 4 4 3" xfId="59972"/>
    <cellStyle name="Normal 15 4 4 3 2" xfId="59973"/>
    <cellStyle name="Normal 15 4 4 4" xfId="59974"/>
    <cellStyle name="Normal 15 4 4 5" xfId="59975"/>
    <cellStyle name="Normal 15 4 5" xfId="7613"/>
    <cellStyle name="Normal 15 4 5 2" xfId="59976"/>
    <cellStyle name="Normal 15 4 5 3" xfId="59977"/>
    <cellStyle name="Normal 15 4 6" xfId="7614"/>
    <cellStyle name="Normal 15 4 6 2" xfId="59978"/>
    <cellStyle name="Normal 15 4 6 3" xfId="59979"/>
    <cellStyle name="Normal 15 4 7" xfId="7615"/>
    <cellStyle name="Normal 15 4 7 2" xfId="59980"/>
    <cellStyle name="Normal 15 4 8" xfId="59981"/>
    <cellStyle name="Normal 15 4 9" xfId="59982"/>
    <cellStyle name="Normal 15 5" xfId="7616"/>
    <cellStyle name="Normal 15 5 10" xfId="59983"/>
    <cellStyle name="Normal 15 5 2" xfId="7617"/>
    <cellStyle name="Normal 15 5 2 2" xfId="7618"/>
    <cellStyle name="Normal 15 5 2 2 2" xfId="59984"/>
    <cellStyle name="Normal 15 5 2 2 3" xfId="59985"/>
    <cellStyle name="Normal 15 5 2 3" xfId="7619"/>
    <cellStyle name="Normal 15 5 2 3 2" xfId="59986"/>
    <cellStyle name="Normal 15 5 2 3 3" xfId="59987"/>
    <cellStyle name="Normal 15 5 2 4" xfId="59988"/>
    <cellStyle name="Normal 15 5 2 4 2" xfId="59989"/>
    <cellStyle name="Normal 15 5 2 5" xfId="59990"/>
    <cellStyle name="Normal 15 5 2 6" xfId="59991"/>
    <cellStyle name="Normal 15 5 2 7" xfId="59992"/>
    <cellStyle name="Normal 15 5 3" xfId="7620"/>
    <cellStyle name="Normal 15 5 3 2" xfId="59993"/>
    <cellStyle name="Normal 15 5 3 2 2" xfId="59994"/>
    <cellStyle name="Normal 15 5 3 2 3" xfId="59995"/>
    <cellStyle name="Normal 15 5 3 3" xfId="59996"/>
    <cellStyle name="Normal 15 5 3 3 2" xfId="59997"/>
    <cellStyle name="Normal 15 5 3 3 3" xfId="59998"/>
    <cellStyle name="Normal 15 5 3 4" xfId="59999"/>
    <cellStyle name="Normal 15 5 3 4 2" xfId="60000"/>
    <cellStyle name="Normal 15 5 3 5" xfId="60001"/>
    <cellStyle name="Normal 15 5 3 6" xfId="60002"/>
    <cellStyle name="Normal 15 5 4" xfId="7621"/>
    <cellStyle name="Normal 15 5 4 2" xfId="60003"/>
    <cellStyle name="Normal 15 5 4 2 2" xfId="60004"/>
    <cellStyle name="Normal 15 5 4 2 3" xfId="60005"/>
    <cellStyle name="Normal 15 5 4 3" xfId="60006"/>
    <cellStyle name="Normal 15 5 4 3 2" xfId="60007"/>
    <cellStyle name="Normal 15 5 4 4" xfId="60008"/>
    <cellStyle name="Normal 15 5 4 5" xfId="60009"/>
    <cellStyle name="Normal 15 5 5" xfId="7622"/>
    <cellStyle name="Normal 15 5 5 2" xfId="60010"/>
    <cellStyle name="Normal 15 5 5 3" xfId="60011"/>
    <cellStyle name="Normal 15 5 6" xfId="60012"/>
    <cellStyle name="Normal 15 5 6 2" xfId="60013"/>
    <cellStyle name="Normal 15 5 6 3" xfId="60014"/>
    <cellStyle name="Normal 15 5 7" xfId="60015"/>
    <cellStyle name="Normal 15 5 7 2" xfId="60016"/>
    <cellStyle name="Normal 15 5 8" xfId="60017"/>
    <cellStyle name="Normal 15 5 9" xfId="60018"/>
    <cellStyle name="Normal 15 6" xfId="7623"/>
    <cellStyle name="Normal 15 6 2" xfId="7624"/>
    <cellStyle name="Normal 15 6 2 2" xfId="7625"/>
    <cellStyle name="Normal 15 6 2 3" xfId="60019"/>
    <cellStyle name="Normal 15 6 2 4" xfId="60020"/>
    <cellStyle name="Normal 15 6 3" xfId="7626"/>
    <cellStyle name="Normal 15 6 3 2" xfId="60021"/>
    <cellStyle name="Normal 15 6 3 3" xfId="60022"/>
    <cellStyle name="Normal 15 6 4" xfId="7627"/>
    <cellStyle name="Normal 15 6 4 2" xfId="60023"/>
    <cellStyle name="Normal 15 6 5" xfId="7628"/>
    <cellStyle name="Normal 15 6 6" xfId="60024"/>
    <cellStyle name="Normal 15 6 7" xfId="60025"/>
    <cellStyle name="Normal 15 7" xfId="7629"/>
    <cellStyle name="Normal 15 7 2" xfId="7630"/>
    <cellStyle name="Normal 15 7 2 2" xfId="7631"/>
    <cellStyle name="Normal 15 7 2 3" xfId="60026"/>
    <cellStyle name="Normal 15 7 3" xfId="7632"/>
    <cellStyle name="Normal 15 7 3 2" xfId="60027"/>
    <cellStyle name="Normal 15 7 3 3" xfId="60028"/>
    <cellStyle name="Normal 15 7 4" xfId="7633"/>
    <cellStyle name="Normal 15 7 4 2" xfId="60029"/>
    <cellStyle name="Normal 15 7 5" xfId="7634"/>
    <cellStyle name="Normal 15 7 6" xfId="60030"/>
    <cellStyle name="Normal 15 7 7" xfId="60031"/>
    <cellStyle name="Normal 15 8" xfId="14554"/>
    <cellStyle name="Normal 15 8 2" xfId="60032"/>
    <cellStyle name="Normal 15 8 2 2" xfId="60033"/>
    <cellStyle name="Normal 15 8 2 3" xfId="60034"/>
    <cellStyle name="Normal 15 8 3" xfId="60035"/>
    <cellStyle name="Normal 15 8 3 2" xfId="60036"/>
    <cellStyle name="Normal 15 8 4" xfId="60037"/>
    <cellStyle name="Normal 15 8 5" xfId="60038"/>
    <cellStyle name="Normal 15 9" xfId="60039"/>
    <cellStyle name="Normal 15 9 2" xfId="60040"/>
    <cellStyle name="Normal 15 9 3" xfId="60041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2"/>
    <cellStyle name="Normal 16 5" xfId="14561"/>
    <cellStyle name="Normal 16 6" xfId="60043"/>
    <cellStyle name="Normal 17" xfId="7638"/>
    <cellStyle name="Normal 17 10" xfId="60044"/>
    <cellStyle name="Normal 17 10 2" xfId="60045"/>
    <cellStyle name="Normal 17 11" xfId="60046"/>
    <cellStyle name="Normal 17 12" xfId="60047"/>
    <cellStyle name="Normal 17 13" xfId="60048"/>
    <cellStyle name="Normal 17 2" xfId="7639"/>
    <cellStyle name="Normal 17 2 10" xfId="60049"/>
    <cellStyle name="Normal 17 2 11" xfId="60050"/>
    <cellStyle name="Normal 17 2 2" xfId="7640"/>
    <cellStyle name="Normal 17 2 2 10" xfId="60051"/>
    <cellStyle name="Normal 17 2 2 2" xfId="7641"/>
    <cellStyle name="Normal 17 2 2 2 2" xfId="7642"/>
    <cellStyle name="Normal 17 2 2 2 2 2" xfId="60052"/>
    <cellStyle name="Normal 17 2 2 2 2 3" xfId="60053"/>
    <cellStyle name="Normal 17 2 2 2 3" xfId="7643"/>
    <cellStyle name="Normal 17 2 2 2 3 2" xfId="60054"/>
    <cellStyle name="Normal 17 2 2 2 3 3" xfId="60055"/>
    <cellStyle name="Normal 17 2 2 2 4" xfId="60056"/>
    <cellStyle name="Normal 17 2 2 2 4 2" xfId="60057"/>
    <cellStyle name="Normal 17 2 2 2 5" xfId="60058"/>
    <cellStyle name="Normal 17 2 2 2 6" xfId="60059"/>
    <cellStyle name="Normal 17 2 2 2 7" xfId="60060"/>
    <cellStyle name="Normal 17 2 2 3" xfId="7644"/>
    <cellStyle name="Normal 17 2 2 3 2" xfId="7645"/>
    <cellStyle name="Normal 17 2 2 3 2 2" xfId="60061"/>
    <cellStyle name="Normal 17 2 2 3 2 3" xfId="60062"/>
    <cellStyle name="Normal 17 2 2 3 3" xfId="60063"/>
    <cellStyle name="Normal 17 2 2 3 3 2" xfId="60064"/>
    <cellStyle name="Normal 17 2 2 3 3 3" xfId="60065"/>
    <cellStyle name="Normal 17 2 2 3 4" xfId="60066"/>
    <cellStyle name="Normal 17 2 2 3 4 2" xfId="60067"/>
    <cellStyle name="Normal 17 2 2 3 5" xfId="60068"/>
    <cellStyle name="Normal 17 2 2 3 6" xfId="60069"/>
    <cellStyle name="Normal 17 2 2 3 7" xfId="60070"/>
    <cellStyle name="Normal 17 2 2 4" xfId="7646"/>
    <cellStyle name="Normal 17 2 2 4 2" xfId="60071"/>
    <cellStyle name="Normal 17 2 2 4 2 2" xfId="60072"/>
    <cellStyle name="Normal 17 2 2 4 2 3" xfId="60073"/>
    <cellStyle name="Normal 17 2 2 4 3" xfId="60074"/>
    <cellStyle name="Normal 17 2 2 4 3 2" xfId="60075"/>
    <cellStyle name="Normal 17 2 2 4 4" xfId="60076"/>
    <cellStyle name="Normal 17 2 2 4 5" xfId="60077"/>
    <cellStyle name="Normal 17 2 2 5" xfId="7647"/>
    <cellStyle name="Normal 17 2 2 5 2" xfId="60078"/>
    <cellStyle name="Normal 17 2 2 5 3" xfId="60079"/>
    <cellStyle name="Normal 17 2 2 6" xfId="7648"/>
    <cellStyle name="Normal 17 2 2 6 2" xfId="60080"/>
    <cellStyle name="Normal 17 2 2 6 3" xfId="60081"/>
    <cellStyle name="Normal 17 2 2 7" xfId="60082"/>
    <cellStyle name="Normal 17 2 2 7 2" xfId="60083"/>
    <cellStyle name="Normal 17 2 2 8" xfId="60084"/>
    <cellStyle name="Normal 17 2 2 9" xfId="60085"/>
    <cellStyle name="Normal 17 2 3" xfId="7649"/>
    <cellStyle name="Normal 17 2 3 2" xfId="7650"/>
    <cellStyle name="Normal 17 2 3 2 2" xfId="60086"/>
    <cellStyle name="Normal 17 2 3 2 3" xfId="60087"/>
    <cellStyle name="Normal 17 2 3 3" xfId="7651"/>
    <cellStyle name="Normal 17 2 3 3 2" xfId="60088"/>
    <cellStyle name="Normal 17 2 3 3 3" xfId="60089"/>
    <cellStyle name="Normal 17 2 3 4" xfId="60090"/>
    <cellStyle name="Normal 17 2 3 4 2" xfId="60091"/>
    <cellStyle name="Normal 17 2 3 5" xfId="60092"/>
    <cellStyle name="Normal 17 2 3 6" xfId="60093"/>
    <cellStyle name="Normal 17 2 3 7" xfId="60094"/>
    <cellStyle name="Normal 17 2 4" xfId="7652"/>
    <cellStyle name="Normal 17 2 4 2" xfId="7653"/>
    <cellStyle name="Normal 17 2 4 2 2" xfId="60095"/>
    <cellStyle name="Normal 17 2 4 2 3" xfId="60096"/>
    <cellStyle name="Normal 17 2 4 3" xfId="60097"/>
    <cellStyle name="Normal 17 2 4 3 2" xfId="60098"/>
    <cellStyle name="Normal 17 2 4 3 3" xfId="60099"/>
    <cellStyle name="Normal 17 2 4 4" xfId="60100"/>
    <cellStyle name="Normal 17 2 4 4 2" xfId="60101"/>
    <cellStyle name="Normal 17 2 4 5" xfId="60102"/>
    <cellStyle name="Normal 17 2 4 6" xfId="60103"/>
    <cellStyle name="Normal 17 2 4 7" xfId="60104"/>
    <cellStyle name="Normal 17 2 5" xfId="7654"/>
    <cellStyle name="Normal 17 2 5 2" xfId="60105"/>
    <cellStyle name="Normal 17 2 5 2 2" xfId="60106"/>
    <cellStyle name="Normal 17 2 5 2 3" xfId="60107"/>
    <cellStyle name="Normal 17 2 5 3" xfId="60108"/>
    <cellStyle name="Normal 17 2 5 3 2" xfId="60109"/>
    <cellStyle name="Normal 17 2 5 4" xfId="60110"/>
    <cellStyle name="Normal 17 2 5 5" xfId="60111"/>
    <cellStyle name="Normal 17 2 6" xfId="7655"/>
    <cellStyle name="Normal 17 2 6 2" xfId="60112"/>
    <cellStyle name="Normal 17 2 6 3" xfId="60113"/>
    <cellStyle name="Normal 17 2 7" xfId="7656"/>
    <cellStyle name="Normal 17 2 7 2" xfId="60114"/>
    <cellStyle name="Normal 17 2 7 3" xfId="60115"/>
    <cellStyle name="Normal 17 2 8" xfId="7657"/>
    <cellStyle name="Normal 17 2 8 2" xfId="60116"/>
    <cellStyle name="Normal 17 2 9" xfId="60117"/>
    <cellStyle name="Normal 17 3" xfId="7658"/>
    <cellStyle name="Normal 17 3 10" xfId="60118"/>
    <cellStyle name="Normal 17 3 2" xfId="7659"/>
    <cellStyle name="Normal 17 3 2 2" xfId="7660"/>
    <cellStyle name="Normal 17 3 2 2 2" xfId="7661"/>
    <cellStyle name="Normal 17 3 2 2 3" xfId="60119"/>
    <cellStyle name="Normal 17 3 2 2 4" xfId="60120"/>
    <cellStyle name="Normal 17 3 2 3" xfId="7662"/>
    <cellStyle name="Normal 17 3 2 3 2" xfId="60121"/>
    <cellStyle name="Normal 17 3 2 3 3" xfId="60122"/>
    <cellStyle name="Normal 17 3 2 4" xfId="7663"/>
    <cellStyle name="Normal 17 3 2 4 2" xfId="60123"/>
    <cellStyle name="Normal 17 3 2 5" xfId="7664"/>
    <cellStyle name="Normal 17 3 2 6" xfId="60124"/>
    <cellStyle name="Normal 17 3 2 7" xfId="60125"/>
    <cellStyle name="Normal 17 3 3" xfId="7665"/>
    <cellStyle name="Normal 17 3 3 2" xfId="7666"/>
    <cellStyle name="Normal 17 3 3 2 2" xfId="60126"/>
    <cellStyle name="Normal 17 3 3 2 3" xfId="60127"/>
    <cellStyle name="Normal 17 3 3 3" xfId="60128"/>
    <cellStyle name="Normal 17 3 3 3 2" xfId="60129"/>
    <cellStyle name="Normal 17 3 3 3 3" xfId="60130"/>
    <cellStyle name="Normal 17 3 3 4" xfId="60131"/>
    <cellStyle name="Normal 17 3 3 4 2" xfId="60132"/>
    <cellStyle name="Normal 17 3 3 5" xfId="60133"/>
    <cellStyle name="Normal 17 3 3 6" xfId="60134"/>
    <cellStyle name="Normal 17 3 3 7" xfId="60135"/>
    <cellStyle name="Normal 17 3 4" xfId="7667"/>
    <cellStyle name="Normal 17 3 4 2" xfId="60136"/>
    <cellStyle name="Normal 17 3 4 2 2" xfId="60137"/>
    <cellStyle name="Normal 17 3 4 2 3" xfId="60138"/>
    <cellStyle name="Normal 17 3 4 3" xfId="60139"/>
    <cellStyle name="Normal 17 3 4 3 2" xfId="60140"/>
    <cellStyle name="Normal 17 3 4 4" xfId="60141"/>
    <cellStyle name="Normal 17 3 4 5" xfId="60142"/>
    <cellStyle name="Normal 17 3 5" xfId="7668"/>
    <cellStyle name="Normal 17 3 5 2" xfId="60143"/>
    <cellStyle name="Normal 17 3 5 3" xfId="60144"/>
    <cellStyle name="Normal 17 3 6" xfId="7669"/>
    <cellStyle name="Normal 17 3 6 2" xfId="60145"/>
    <cellStyle name="Normal 17 3 6 3" xfId="60146"/>
    <cellStyle name="Normal 17 3 7" xfId="7670"/>
    <cellStyle name="Normal 17 3 7 2" xfId="60147"/>
    <cellStyle name="Normal 17 3 8" xfId="60148"/>
    <cellStyle name="Normal 17 3 9" xfId="60149"/>
    <cellStyle name="Normal 17 4" xfId="7671"/>
    <cellStyle name="Normal 17 4 10" xfId="60150"/>
    <cellStyle name="Normal 17 4 2" xfId="7672"/>
    <cellStyle name="Normal 17 4 2 2" xfId="7673"/>
    <cellStyle name="Normal 17 4 2 2 2" xfId="60151"/>
    <cellStyle name="Normal 17 4 2 2 3" xfId="60152"/>
    <cellStyle name="Normal 17 4 2 3" xfId="60153"/>
    <cellStyle name="Normal 17 4 2 3 2" xfId="60154"/>
    <cellStyle name="Normal 17 4 2 3 3" xfId="60155"/>
    <cellStyle name="Normal 17 4 2 4" xfId="60156"/>
    <cellStyle name="Normal 17 4 2 4 2" xfId="60157"/>
    <cellStyle name="Normal 17 4 2 5" xfId="60158"/>
    <cellStyle name="Normal 17 4 2 6" xfId="60159"/>
    <cellStyle name="Normal 17 4 2 7" xfId="60160"/>
    <cellStyle name="Normal 17 4 3" xfId="7674"/>
    <cellStyle name="Normal 17 4 3 2" xfId="60161"/>
    <cellStyle name="Normal 17 4 3 2 2" xfId="60162"/>
    <cellStyle name="Normal 17 4 3 2 3" xfId="60163"/>
    <cellStyle name="Normal 17 4 3 3" xfId="60164"/>
    <cellStyle name="Normal 17 4 3 3 2" xfId="60165"/>
    <cellStyle name="Normal 17 4 3 3 3" xfId="60166"/>
    <cellStyle name="Normal 17 4 3 4" xfId="60167"/>
    <cellStyle name="Normal 17 4 3 4 2" xfId="60168"/>
    <cellStyle name="Normal 17 4 3 5" xfId="60169"/>
    <cellStyle name="Normal 17 4 3 6" xfId="60170"/>
    <cellStyle name="Normal 17 4 4" xfId="7675"/>
    <cellStyle name="Normal 17 4 4 2" xfId="60171"/>
    <cellStyle name="Normal 17 4 4 2 2" xfId="60172"/>
    <cellStyle name="Normal 17 4 4 2 3" xfId="60173"/>
    <cellStyle name="Normal 17 4 4 3" xfId="60174"/>
    <cellStyle name="Normal 17 4 4 3 2" xfId="60175"/>
    <cellStyle name="Normal 17 4 4 4" xfId="60176"/>
    <cellStyle name="Normal 17 4 4 5" xfId="60177"/>
    <cellStyle name="Normal 17 4 5" xfId="7676"/>
    <cellStyle name="Normal 17 4 5 2" xfId="60178"/>
    <cellStyle name="Normal 17 4 5 3" xfId="60179"/>
    <cellStyle name="Normal 17 4 6" xfId="60180"/>
    <cellStyle name="Normal 17 4 6 2" xfId="60181"/>
    <cellStyle name="Normal 17 4 6 3" xfId="60182"/>
    <cellStyle name="Normal 17 4 7" xfId="60183"/>
    <cellStyle name="Normal 17 4 7 2" xfId="60184"/>
    <cellStyle name="Normal 17 4 8" xfId="60185"/>
    <cellStyle name="Normal 17 4 9" xfId="60186"/>
    <cellStyle name="Normal 17 5" xfId="7677"/>
    <cellStyle name="Normal 17 5 2" xfId="7678"/>
    <cellStyle name="Normal 17 5 2 2" xfId="7679"/>
    <cellStyle name="Normal 17 5 2 3" xfId="60187"/>
    <cellStyle name="Normal 17 5 2 4" xfId="60188"/>
    <cellStyle name="Normal 17 5 3" xfId="7680"/>
    <cellStyle name="Normal 17 5 3 2" xfId="60189"/>
    <cellStyle name="Normal 17 5 3 3" xfId="60190"/>
    <cellStyle name="Normal 17 5 4" xfId="7681"/>
    <cellStyle name="Normal 17 5 4 2" xfId="60191"/>
    <cellStyle name="Normal 17 5 5" xfId="7682"/>
    <cellStyle name="Normal 17 5 6" xfId="60192"/>
    <cellStyle name="Normal 17 5 7" xfId="60193"/>
    <cellStyle name="Normal 17 6" xfId="7683"/>
    <cellStyle name="Normal 17 6 2" xfId="7684"/>
    <cellStyle name="Normal 17 6 2 2" xfId="7685"/>
    <cellStyle name="Normal 17 6 2 3" xfId="60194"/>
    <cellStyle name="Normal 17 6 3" xfId="7686"/>
    <cellStyle name="Normal 17 6 3 2" xfId="60195"/>
    <cellStyle name="Normal 17 6 3 3" xfId="60196"/>
    <cellStyle name="Normal 17 6 4" xfId="7687"/>
    <cellStyle name="Normal 17 6 4 2" xfId="60197"/>
    <cellStyle name="Normal 17 6 5" xfId="7688"/>
    <cellStyle name="Normal 17 6 6" xfId="60198"/>
    <cellStyle name="Normal 17 6 7" xfId="60199"/>
    <cellStyle name="Normal 17 7" xfId="7689"/>
    <cellStyle name="Normal 17 7 2" xfId="60200"/>
    <cellStyle name="Normal 17 7 2 2" xfId="60201"/>
    <cellStyle name="Normal 17 7 2 3" xfId="60202"/>
    <cellStyle name="Normal 17 7 3" xfId="60203"/>
    <cellStyle name="Normal 17 7 3 2" xfId="60204"/>
    <cellStyle name="Normal 17 7 4" xfId="60205"/>
    <cellStyle name="Normal 17 7 5" xfId="60206"/>
    <cellStyle name="Normal 17 8" xfId="60207"/>
    <cellStyle name="Normal 17 8 2" xfId="60208"/>
    <cellStyle name="Normal 17 8 3" xfId="60209"/>
    <cellStyle name="Normal 17 9" xfId="60210"/>
    <cellStyle name="Normal 17 9 2" xfId="60211"/>
    <cellStyle name="Normal 17 9 3" xfId="60212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3"/>
    <cellStyle name="Normal 18 5" xfId="60214"/>
    <cellStyle name="Normal 18 5 2" xfId="60215"/>
    <cellStyle name="Normal 18 6" xfId="60216"/>
    <cellStyle name="Normal 18 7" xfId="60217"/>
    <cellStyle name="Normal 18 8" xfId="60218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19"/>
    <cellStyle name="Normal 19 5" xfId="14568"/>
    <cellStyle name="Normal 19 6" xfId="60220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1"/>
    <cellStyle name="Normal 2 2 2 3" xfId="7737"/>
    <cellStyle name="Normal 2 2 2 3 2" xfId="7738"/>
    <cellStyle name="Normal 2 2 2 3 3" xfId="60222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3"/>
    <cellStyle name="Normal 2 3 3" xfId="7795"/>
    <cellStyle name="Normal 2 3 3 2" xfId="60224"/>
    <cellStyle name="Normal 2 3 3 3" xfId="6022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6"/>
    <cellStyle name="Normal 2 4 2 3" xfId="7813"/>
    <cellStyle name="Normal 2 4 2 3 2" xfId="60227"/>
    <cellStyle name="Normal 2 4 2 4" xfId="60228"/>
    <cellStyle name="Normal 2 4 2 5" xfId="60229"/>
    <cellStyle name="Normal 2 4 3" xfId="7814"/>
    <cellStyle name="Normal 2 4 3 2" xfId="7815"/>
    <cellStyle name="Normal 2 4 3 2 2" xfId="60230"/>
    <cellStyle name="Normal 2 4 3 3" xfId="60231"/>
    <cellStyle name="Normal 2 4 3 3 2" xfId="60232"/>
    <cellStyle name="Normal 2 4 3 4" xfId="60233"/>
    <cellStyle name="Normal 2 4 3 5" xfId="60234"/>
    <cellStyle name="Normal 2 4 4" xfId="7816"/>
    <cellStyle name="Normal 2 4 4 2" xfId="7817"/>
    <cellStyle name="Normal 2 4 4 2 2" xfId="60235"/>
    <cellStyle name="Normal 2 4 4 3" xfId="60236"/>
    <cellStyle name="Normal 2 4 4 4" xfId="60237"/>
    <cellStyle name="Normal 2 4 5" xfId="7818"/>
    <cellStyle name="Normal 2 4 5 2" xfId="60238"/>
    <cellStyle name="Normal 2 4 6" xfId="60239"/>
    <cellStyle name="Normal 2 4 7" xfId="60240"/>
    <cellStyle name="Normal 2 4 8" xfId="60241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2"/>
    <cellStyle name="Normal 2 6 4" xfId="14570"/>
    <cellStyle name="Normal 2 6 4 2" xfId="60243"/>
    <cellStyle name="Normal 2 6 5" xfId="60244"/>
    <cellStyle name="Normal 2 6 5 2" xfId="60245"/>
    <cellStyle name="Normal 2 6 6" xfId="60246"/>
    <cellStyle name="Normal 2 6 7" xfId="60247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8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49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0"/>
    <cellStyle name="Normal 20 5" xfId="60251"/>
    <cellStyle name="Normal 20 5 2" xfId="60252"/>
    <cellStyle name="Normal 20 6" xfId="60253"/>
    <cellStyle name="Normal 20 7" xfId="60254"/>
    <cellStyle name="Normal 20 8" xfId="60255"/>
    <cellStyle name="Normal 21" xfId="7909"/>
    <cellStyle name="Normal 21 2" xfId="7910"/>
    <cellStyle name="Normal 21 2 2" xfId="14572"/>
    <cellStyle name="Normal 21 3" xfId="14573"/>
    <cellStyle name="Normal 21 3 2" xfId="60256"/>
    <cellStyle name="Normal 21 4" xfId="60257"/>
    <cellStyle name="Normal 21 4 2" xfId="60258"/>
    <cellStyle name="Normal 21 5" xfId="60259"/>
    <cellStyle name="Normal 21 5 2" xfId="60260"/>
    <cellStyle name="Normal 21 6" xfId="60261"/>
    <cellStyle name="Normal 21 7" xfId="60262"/>
    <cellStyle name="Normal 21 8" xfId="60263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4"/>
    <cellStyle name="Normal 22 4" xfId="14574"/>
    <cellStyle name="Normal 22 4 2" xfId="60265"/>
    <cellStyle name="Normal 22 5" xfId="60266"/>
    <cellStyle name="Normal 22 6" xfId="60267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8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69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0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1"/>
    <cellStyle name="Normal 5 4 2 4 2 2 2 3" xfId="60272"/>
    <cellStyle name="Normal 5 4 2 4 2 2 2 4" xfId="60273"/>
    <cellStyle name="Normal 5 4 2 4 2 2 3" xfId="60274"/>
    <cellStyle name="Normal 5 4 2 4 2 2 3 2" xfId="60275"/>
    <cellStyle name="Normal 5 4 2 4 2 2 3 3" xfId="60276"/>
    <cellStyle name="Normal 5 4 2 4 2 2 4" xfId="60277"/>
    <cellStyle name="Normal 5 4 2 4 2 2 4 2" xfId="60278"/>
    <cellStyle name="Normal 5 4 2 4 2 2 5" xfId="60279"/>
    <cellStyle name="Normal 5 4 2 4 2 2 6" xfId="60280"/>
    <cellStyle name="Normal 5 4 2 4 2 3" xfId="9141"/>
    <cellStyle name="Normal 5 4 2 4 2 3 2" xfId="60281"/>
    <cellStyle name="Normal 5 4 2 4 2 4" xfId="60282"/>
    <cellStyle name="Normal 5 4 2 4 2 5" xfId="60283"/>
    <cellStyle name="Normal 5 4 2 4 3" xfId="9142"/>
    <cellStyle name="Normal 5 4 2 4 3 2" xfId="9143"/>
    <cellStyle name="Normal 5 4 2 4 4" xfId="9144"/>
    <cellStyle name="Normal 5 4 2 4 4 2" xfId="60284"/>
    <cellStyle name="Normal 5 4 2 4 5" xfId="60285"/>
    <cellStyle name="Normal 5 4 2 4 6" xfId="60286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7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8"/>
    <cellStyle name="Normal 5 5 2 3" xfId="9243"/>
    <cellStyle name="Normal 5 5 2 3 2" xfId="9244"/>
    <cellStyle name="Normal 5 5 2 3 2 2" xfId="9245"/>
    <cellStyle name="Normal 5 5 2 3 2 2 2" xfId="60289"/>
    <cellStyle name="Normal 5 5 2 3 2 2 2 2" xfId="60290"/>
    <cellStyle name="Normal 5 5 2 3 2 2 2 3" xfId="60291"/>
    <cellStyle name="Normal 5 5 2 3 2 2 2 4" xfId="60292"/>
    <cellStyle name="Normal 5 5 2 3 2 2 3" xfId="60293"/>
    <cellStyle name="Normal 5 5 2 3 2 2 3 2" xfId="60294"/>
    <cellStyle name="Normal 5 5 2 3 2 2 3 3" xfId="60295"/>
    <cellStyle name="Normal 5 5 2 3 2 2 4" xfId="60296"/>
    <cellStyle name="Normal 5 5 2 3 2 2 4 2" xfId="60297"/>
    <cellStyle name="Normal 5 5 2 3 2 2 5" xfId="60298"/>
    <cellStyle name="Normal 5 5 2 3 2 2 6" xfId="60299"/>
    <cellStyle name="Normal 5 5 2 3 2 3" xfId="60300"/>
    <cellStyle name="Normal 5 5 2 3 2 3 2" xfId="60301"/>
    <cellStyle name="Normal 5 5 2 3 2 4" xfId="60302"/>
    <cellStyle name="Normal 5 5 2 3 2 5" xfId="60303"/>
    <cellStyle name="Normal 5 5 2 3 3" xfId="9246"/>
    <cellStyle name="Normal 5 5 2 3 3 2" xfId="60304"/>
    <cellStyle name="Normal 5 5 2 3 4" xfId="60305"/>
    <cellStyle name="Normal 5 5 2 3 4 2" xfId="60306"/>
    <cellStyle name="Normal 5 5 2 3 5" xfId="60307"/>
    <cellStyle name="Normal 5 5 2 3 6" xfId="60308"/>
    <cellStyle name="Normal 5 5 2 4" xfId="9247"/>
    <cellStyle name="Normal 5 5 2 4 2" xfId="9248"/>
    <cellStyle name="Normal 5 5 2 5" xfId="9249"/>
    <cellStyle name="Normal 5 5 2 5 2" xfId="60309"/>
    <cellStyle name="Normal 5 5 2 6" xfId="60310"/>
    <cellStyle name="Normal 5 5 2 7" xfId="60311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2"/>
    <cellStyle name="Normal 5 5 8 2" xfId="60313"/>
    <cellStyle name="Normal 5 5 9" xfId="60314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0"/>
    <cellStyle name="Normal_Schedule J" xfId="9825"/>
    <cellStyle name="Note" xfId="61982" builtinId="10" customBuiltin="1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7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8"/>
    <cellStyle name="Note 3" xfId="10426"/>
    <cellStyle name="Note 3 10" xfId="10427"/>
    <cellStyle name="Note 3 10 2" xfId="10428"/>
    <cellStyle name="Note 3 11" xfId="10429"/>
    <cellStyle name="Note 3 12" xfId="10430"/>
    <cellStyle name="Note 3 13" xfId="14609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0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1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2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3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4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5"/>
    <cellStyle name="Note 5 10 2 3" xfId="60316"/>
    <cellStyle name="Note 5 10 3" xfId="60317"/>
    <cellStyle name="Note 5 10 3 2" xfId="60318"/>
    <cellStyle name="Note 5 10 4" xfId="60319"/>
    <cellStyle name="Note 5 10 5" xfId="60320"/>
    <cellStyle name="Note 5 11" xfId="10615"/>
    <cellStyle name="Note 5 11 2" xfId="60321"/>
    <cellStyle name="Note 5 11 3" xfId="60322"/>
    <cellStyle name="Note 5 12" xfId="10616"/>
    <cellStyle name="Note 5 12 2" xfId="60323"/>
    <cellStyle name="Note 5 12 3" xfId="60324"/>
    <cellStyle name="Note 5 13" xfId="10617"/>
    <cellStyle name="Note 5 13 2" xfId="60325"/>
    <cellStyle name="Note 5 14" xfId="60326"/>
    <cellStyle name="Note 5 15" xfId="60327"/>
    <cellStyle name="Note 5 16" xfId="60328"/>
    <cellStyle name="Note 5 2" xfId="10618"/>
    <cellStyle name="Note 5 2 10" xfId="10619"/>
    <cellStyle name="Note 5 2 10 2" xfId="60329"/>
    <cellStyle name="Note 5 2 10 3" xfId="60330"/>
    <cellStyle name="Note 5 2 11" xfId="10620"/>
    <cellStyle name="Note 5 2 11 2" xfId="60331"/>
    <cellStyle name="Note 5 2 11 3" xfId="60332"/>
    <cellStyle name="Note 5 2 12" xfId="10621"/>
    <cellStyle name="Note 5 2 12 2" xfId="60333"/>
    <cellStyle name="Note 5 2 13" xfId="60334"/>
    <cellStyle name="Note 5 2 14" xfId="60335"/>
    <cellStyle name="Note 5 2 15" xfId="60336"/>
    <cellStyle name="Note 5 2 2" xfId="10622"/>
    <cellStyle name="Note 5 2 2 10" xfId="60337"/>
    <cellStyle name="Note 5 2 2 10 2" xfId="60338"/>
    <cellStyle name="Note 5 2 2 10 3" xfId="60339"/>
    <cellStyle name="Note 5 2 2 11" xfId="60340"/>
    <cellStyle name="Note 5 2 2 11 2" xfId="60341"/>
    <cellStyle name="Note 5 2 2 12" xfId="60342"/>
    <cellStyle name="Note 5 2 2 13" xfId="60343"/>
    <cellStyle name="Note 5 2 2 2" xfId="10623"/>
    <cellStyle name="Note 5 2 2 2 10" xfId="60344"/>
    <cellStyle name="Note 5 2 2 2 10 2" xfId="60345"/>
    <cellStyle name="Note 5 2 2 2 11" xfId="60346"/>
    <cellStyle name="Note 5 2 2 2 12" xfId="60347"/>
    <cellStyle name="Note 5 2 2 2 2" xfId="14615"/>
    <cellStyle name="Note 5 2 2 2 2 10" xfId="60348"/>
    <cellStyle name="Note 5 2 2 2 2 2" xfId="60349"/>
    <cellStyle name="Note 5 2 2 2 2 2 2" xfId="60350"/>
    <cellStyle name="Note 5 2 2 2 2 2 2 2" xfId="60351"/>
    <cellStyle name="Note 5 2 2 2 2 2 2 2 2" xfId="60352"/>
    <cellStyle name="Note 5 2 2 2 2 2 2 2 3" xfId="60353"/>
    <cellStyle name="Note 5 2 2 2 2 2 2 3" xfId="60354"/>
    <cellStyle name="Note 5 2 2 2 2 2 2 3 2" xfId="60355"/>
    <cellStyle name="Note 5 2 2 2 2 2 2 3 3" xfId="60356"/>
    <cellStyle name="Note 5 2 2 2 2 2 2 4" xfId="60357"/>
    <cellStyle name="Note 5 2 2 2 2 2 2 4 2" xfId="60358"/>
    <cellStyle name="Note 5 2 2 2 2 2 2 5" xfId="60359"/>
    <cellStyle name="Note 5 2 2 2 2 2 2 6" xfId="60360"/>
    <cellStyle name="Note 5 2 2 2 2 2 3" xfId="60361"/>
    <cellStyle name="Note 5 2 2 2 2 2 3 2" xfId="60362"/>
    <cellStyle name="Note 5 2 2 2 2 2 3 2 2" xfId="60363"/>
    <cellStyle name="Note 5 2 2 2 2 2 3 2 3" xfId="60364"/>
    <cellStyle name="Note 5 2 2 2 2 2 3 3" xfId="60365"/>
    <cellStyle name="Note 5 2 2 2 2 2 3 3 2" xfId="60366"/>
    <cellStyle name="Note 5 2 2 2 2 2 3 3 3" xfId="60367"/>
    <cellStyle name="Note 5 2 2 2 2 2 3 4" xfId="60368"/>
    <cellStyle name="Note 5 2 2 2 2 2 3 4 2" xfId="60369"/>
    <cellStyle name="Note 5 2 2 2 2 2 3 5" xfId="60370"/>
    <cellStyle name="Note 5 2 2 2 2 2 3 6" xfId="60371"/>
    <cellStyle name="Note 5 2 2 2 2 2 4" xfId="60372"/>
    <cellStyle name="Note 5 2 2 2 2 2 4 2" xfId="60373"/>
    <cellStyle name="Note 5 2 2 2 2 2 4 2 2" xfId="60374"/>
    <cellStyle name="Note 5 2 2 2 2 2 4 2 3" xfId="60375"/>
    <cellStyle name="Note 5 2 2 2 2 2 4 3" xfId="60376"/>
    <cellStyle name="Note 5 2 2 2 2 2 4 3 2" xfId="60377"/>
    <cellStyle name="Note 5 2 2 2 2 2 4 4" xfId="60378"/>
    <cellStyle name="Note 5 2 2 2 2 2 4 5" xfId="60379"/>
    <cellStyle name="Note 5 2 2 2 2 2 5" xfId="60380"/>
    <cellStyle name="Note 5 2 2 2 2 2 5 2" xfId="60381"/>
    <cellStyle name="Note 5 2 2 2 2 2 5 3" xfId="60382"/>
    <cellStyle name="Note 5 2 2 2 2 2 6" xfId="60383"/>
    <cellStyle name="Note 5 2 2 2 2 2 6 2" xfId="60384"/>
    <cellStyle name="Note 5 2 2 2 2 2 6 3" xfId="60385"/>
    <cellStyle name="Note 5 2 2 2 2 2 7" xfId="60386"/>
    <cellStyle name="Note 5 2 2 2 2 2 7 2" xfId="60387"/>
    <cellStyle name="Note 5 2 2 2 2 2 8" xfId="60388"/>
    <cellStyle name="Note 5 2 2 2 2 2 9" xfId="60389"/>
    <cellStyle name="Note 5 2 2 2 2 3" xfId="60390"/>
    <cellStyle name="Note 5 2 2 2 2 3 2" xfId="60391"/>
    <cellStyle name="Note 5 2 2 2 2 3 2 2" xfId="60392"/>
    <cellStyle name="Note 5 2 2 2 2 3 2 3" xfId="60393"/>
    <cellStyle name="Note 5 2 2 2 2 3 3" xfId="60394"/>
    <cellStyle name="Note 5 2 2 2 2 3 3 2" xfId="60395"/>
    <cellStyle name="Note 5 2 2 2 2 3 3 3" xfId="60396"/>
    <cellStyle name="Note 5 2 2 2 2 3 4" xfId="60397"/>
    <cellStyle name="Note 5 2 2 2 2 3 4 2" xfId="60398"/>
    <cellStyle name="Note 5 2 2 2 2 3 5" xfId="60399"/>
    <cellStyle name="Note 5 2 2 2 2 3 6" xfId="60400"/>
    <cellStyle name="Note 5 2 2 2 2 4" xfId="60401"/>
    <cellStyle name="Note 5 2 2 2 2 4 2" xfId="60402"/>
    <cellStyle name="Note 5 2 2 2 2 4 2 2" xfId="60403"/>
    <cellStyle name="Note 5 2 2 2 2 4 2 3" xfId="60404"/>
    <cellStyle name="Note 5 2 2 2 2 4 3" xfId="60405"/>
    <cellStyle name="Note 5 2 2 2 2 4 3 2" xfId="60406"/>
    <cellStyle name="Note 5 2 2 2 2 4 3 3" xfId="60407"/>
    <cellStyle name="Note 5 2 2 2 2 4 4" xfId="60408"/>
    <cellStyle name="Note 5 2 2 2 2 4 4 2" xfId="60409"/>
    <cellStyle name="Note 5 2 2 2 2 4 5" xfId="60410"/>
    <cellStyle name="Note 5 2 2 2 2 4 6" xfId="60411"/>
    <cellStyle name="Note 5 2 2 2 2 5" xfId="60412"/>
    <cellStyle name="Note 5 2 2 2 2 5 2" xfId="60413"/>
    <cellStyle name="Note 5 2 2 2 2 5 2 2" xfId="60414"/>
    <cellStyle name="Note 5 2 2 2 2 5 2 3" xfId="60415"/>
    <cellStyle name="Note 5 2 2 2 2 5 3" xfId="60416"/>
    <cellStyle name="Note 5 2 2 2 2 5 3 2" xfId="60417"/>
    <cellStyle name="Note 5 2 2 2 2 5 4" xfId="60418"/>
    <cellStyle name="Note 5 2 2 2 2 5 5" xfId="60419"/>
    <cellStyle name="Note 5 2 2 2 2 6" xfId="60420"/>
    <cellStyle name="Note 5 2 2 2 2 6 2" xfId="60421"/>
    <cellStyle name="Note 5 2 2 2 2 6 3" xfId="60422"/>
    <cellStyle name="Note 5 2 2 2 2 7" xfId="60423"/>
    <cellStyle name="Note 5 2 2 2 2 7 2" xfId="60424"/>
    <cellStyle name="Note 5 2 2 2 2 7 3" xfId="60425"/>
    <cellStyle name="Note 5 2 2 2 2 8" xfId="60426"/>
    <cellStyle name="Note 5 2 2 2 2 8 2" xfId="60427"/>
    <cellStyle name="Note 5 2 2 2 2 9" xfId="60428"/>
    <cellStyle name="Note 5 2 2 2 3" xfId="60429"/>
    <cellStyle name="Note 5 2 2 2 3 2" xfId="60430"/>
    <cellStyle name="Note 5 2 2 2 3 2 2" xfId="60431"/>
    <cellStyle name="Note 5 2 2 2 3 2 2 2" xfId="60432"/>
    <cellStyle name="Note 5 2 2 2 3 2 2 3" xfId="60433"/>
    <cellStyle name="Note 5 2 2 2 3 2 3" xfId="60434"/>
    <cellStyle name="Note 5 2 2 2 3 2 3 2" xfId="60435"/>
    <cellStyle name="Note 5 2 2 2 3 2 3 3" xfId="60436"/>
    <cellStyle name="Note 5 2 2 2 3 2 4" xfId="60437"/>
    <cellStyle name="Note 5 2 2 2 3 2 4 2" xfId="60438"/>
    <cellStyle name="Note 5 2 2 2 3 2 5" xfId="60439"/>
    <cellStyle name="Note 5 2 2 2 3 2 6" xfId="60440"/>
    <cellStyle name="Note 5 2 2 2 3 3" xfId="60441"/>
    <cellStyle name="Note 5 2 2 2 3 3 2" xfId="60442"/>
    <cellStyle name="Note 5 2 2 2 3 3 2 2" xfId="60443"/>
    <cellStyle name="Note 5 2 2 2 3 3 2 3" xfId="60444"/>
    <cellStyle name="Note 5 2 2 2 3 3 3" xfId="60445"/>
    <cellStyle name="Note 5 2 2 2 3 3 3 2" xfId="60446"/>
    <cellStyle name="Note 5 2 2 2 3 3 3 3" xfId="60447"/>
    <cellStyle name="Note 5 2 2 2 3 3 4" xfId="60448"/>
    <cellStyle name="Note 5 2 2 2 3 3 4 2" xfId="60449"/>
    <cellStyle name="Note 5 2 2 2 3 3 5" xfId="60450"/>
    <cellStyle name="Note 5 2 2 2 3 3 6" xfId="60451"/>
    <cellStyle name="Note 5 2 2 2 3 4" xfId="60452"/>
    <cellStyle name="Note 5 2 2 2 3 4 2" xfId="60453"/>
    <cellStyle name="Note 5 2 2 2 3 4 2 2" xfId="60454"/>
    <cellStyle name="Note 5 2 2 2 3 4 2 3" xfId="60455"/>
    <cellStyle name="Note 5 2 2 2 3 4 3" xfId="60456"/>
    <cellStyle name="Note 5 2 2 2 3 4 3 2" xfId="60457"/>
    <cellStyle name="Note 5 2 2 2 3 4 4" xfId="60458"/>
    <cellStyle name="Note 5 2 2 2 3 4 5" xfId="60459"/>
    <cellStyle name="Note 5 2 2 2 3 5" xfId="60460"/>
    <cellStyle name="Note 5 2 2 2 3 5 2" xfId="60461"/>
    <cellStyle name="Note 5 2 2 2 3 5 3" xfId="60462"/>
    <cellStyle name="Note 5 2 2 2 3 6" xfId="60463"/>
    <cellStyle name="Note 5 2 2 2 3 6 2" xfId="60464"/>
    <cellStyle name="Note 5 2 2 2 3 6 3" xfId="60465"/>
    <cellStyle name="Note 5 2 2 2 3 7" xfId="60466"/>
    <cellStyle name="Note 5 2 2 2 3 7 2" xfId="60467"/>
    <cellStyle name="Note 5 2 2 2 3 8" xfId="60468"/>
    <cellStyle name="Note 5 2 2 2 3 9" xfId="60469"/>
    <cellStyle name="Note 5 2 2 2 4" xfId="60470"/>
    <cellStyle name="Note 5 2 2 2 4 2" xfId="60471"/>
    <cellStyle name="Note 5 2 2 2 4 2 2" xfId="60472"/>
    <cellStyle name="Note 5 2 2 2 4 2 2 2" xfId="60473"/>
    <cellStyle name="Note 5 2 2 2 4 2 2 3" xfId="60474"/>
    <cellStyle name="Note 5 2 2 2 4 2 3" xfId="60475"/>
    <cellStyle name="Note 5 2 2 2 4 2 3 2" xfId="60476"/>
    <cellStyle name="Note 5 2 2 2 4 2 3 3" xfId="60477"/>
    <cellStyle name="Note 5 2 2 2 4 2 4" xfId="60478"/>
    <cellStyle name="Note 5 2 2 2 4 2 4 2" xfId="60479"/>
    <cellStyle name="Note 5 2 2 2 4 2 5" xfId="60480"/>
    <cellStyle name="Note 5 2 2 2 4 2 6" xfId="60481"/>
    <cellStyle name="Note 5 2 2 2 4 3" xfId="60482"/>
    <cellStyle name="Note 5 2 2 2 4 3 2" xfId="60483"/>
    <cellStyle name="Note 5 2 2 2 4 3 2 2" xfId="60484"/>
    <cellStyle name="Note 5 2 2 2 4 3 2 3" xfId="60485"/>
    <cellStyle name="Note 5 2 2 2 4 3 3" xfId="60486"/>
    <cellStyle name="Note 5 2 2 2 4 3 3 2" xfId="60487"/>
    <cellStyle name="Note 5 2 2 2 4 3 3 3" xfId="60488"/>
    <cellStyle name="Note 5 2 2 2 4 3 4" xfId="60489"/>
    <cellStyle name="Note 5 2 2 2 4 3 4 2" xfId="60490"/>
    <cellStyle name="Note 5 2 2 2 4 3 5" xfId="60491"/>
    <cellStyle name="Note 5 2 2 2 4 3 6" xfId="60492"/>
    <cellStyle name="Note 5 2 2 2 4 4" xfId="60493"/>
    <cellStyle name="Note 5 2 2 2 4 4 2" xfId="60494"/>
    <cellStyle name="Note 5 2 2 2 4 4 2 2" xfId="60495"/>
    <cellStyle name="Note 5 2 2 2 4 4 2 3" xfId="60496"/>
    <cellStyle name="Note 5 2 2 2 4 4 3" xfId="60497"/>
    <cellStyle name="Note 5 2 2 2 4 4 3 2" xfId="60498"/>
    <cellStyle name="Note 5 2 2 2 4 4 4" xfId="60499"/>
    <cellStyle name="Note 5 2 2 2 4 4 5" xfId="60500"/>
    <cellStyle name="Note 5 2 2 2 4 5" xfId="60501"/>
    <cellStyle name="Note 5 2 2 2 4 5 2" xfId="60502"/>
    <cellStyle name="Note 5 2 2 2 4 5 3" xfId="60503"/>
    <cellStyle name="Note 5 2 2 2 4 6" xfId="60504"/>
    <cellStyle name="Note 5 2 2 2 4 6 2" xfId="60505"/>
    <cellStyle name="Note 5 2 2 2 4 6 3" xfId="60506"/>
    <cellStyle name="Note 5 2 2 2 4 7" xfId="60507"/>
    <cellStyle name="Note 5 2 2 2 4 7 2" xfId="60508"/>
    <cellStyle name="Note 5 2 2 2 4 8" xfId="60509"/>
    <cellStyle name="Note 5 2 2 2 4 9" xfId="60510"/>
    <cellStyle name="Note 5 2 2 2 5" xfId="60511"/>
    <cellStyle name="Note 5 2 2 2 5 2" xfId="60512"/>
    <cellStyle name="Note 5 2 2 2 5 2 2" xfId="60513"/>
    <cellStyle name="Note 5 2 2 2 5 2 3" xfId="60514"/>
    <cellStyle name="Note 5 2 2 2 5 3" xfId="60515"/>
    <cellStyle name="Note 5 2 2 2 5 3 2" xfId="60516"/>
    <cellStyle name="Note 5 2 2 2 5 3 3" xfId="60517"/>
    <cellStyle name="Note 5 2 2 2 5 4" xfId="60518"/>
    <cellStyle name="Note 5 2 2 2 5 4 2" xfId="60519"/>
    <cellStyle name="Note 5 2 2 2 5 5" xfId="60520"/>
    <cellStyle name="Note 5 2 2 2 5 6" xfId="60521"/>
    <cellStyle name="Note 5 2 2 2 6" xfId="60522"/>
    <cellStyle name="Note 5 2 2 2 6 2" xfId="60523"/>
    <cellStyle name="Note 5 2 2 2 6 2 2" xfId="60524"/>
    <cellStyle name="Note 5 2 2 2 6 2 3" xfId="60525"/>
    <cellStyle name="Note 5 2 2 2 6 3" xfId="60526"/>
    <cellStyle name="Note 5 2 2 2 6 3 2" xfId="60527"/>
    <cellStyle name="Note 5 2 2 2 6 3 3" xfId="60528"/>
    <cellStyle name="Note 5 2 2 2 6 4" xfId="60529"/>
    <cellStyle name="Note 5 2 2 2 6 4 2" xfId="60530"/>
    <cellStyle name="Note 5 2 2 2 6 5" xfId="60531"/>
    <cellStyle name="Note 5 2 2 2 6 6" xfId="60532"/>
    <cellStyle name="Note 5 2 2 2 7" xfId="60533"/>
    <cellStyle name="Note 5 2 2 2 7 2" xfId="60534"/>
    <cellStyle name="Note 5 2 2 2 7 2 2" xfId="60535"/>
    <cellStyle name="Note 5 2 2 2 7 2 3" xfId="60536"/>
    <cellStyle name="Note 5 2 2 2 7 3" xfId="60537"/>
    <cellStyle name="Note 5 2 2 2 7 3 2" xfId="60538"/>
    <cellStyle name="Note 5 2 2 2 7 4" xfId="60539"/>
    <cellStyle name="Note 5 2 2 2 7 5" xfId="60540"/>
    <cellStyle name="Note 5 2 2 2 8" xfId="60541"/>
    <cellStyle name="Note 5 2 2 2 8 2" xfId="60542"/>
    <cellStyle name="Note 5 2 2 2 8 3" xfId="60543"/>
    <cellStyle name="Note 5 2 2 2 9" xfId="60544"/>
    <cellStyle name="Note 5 2 2 2 9 2" xfId="60545"/>
    <cellStyle name="Note 5 2 2 2 9 3" xfId="60546"/>
    <cellStyle name="Note 5 2 2 3" xfId="10624"/>
    <cellStyle name="Note 5 2 2 3 10" xfId="60547"/>
    <cellStyle name="Note 5 2 2 3 2" xfId="60548"/>
    <cellStyle name="Note 5 2 2 3 2 2" xfId="60549"/>
    <cellStyle name="Note 5 2 2 3 2 2 2" xfId="60550"/>
    <cellStyle name="Note 5 2 2 3 2 2 2 2" xfId="60551"/>
    <cellStyle name="Note 5 2 2 3 2 2 2 3" xfId="60552"/>
    <cellStyle name="Note 5 2 2 3 2 2 3" xfId="60553"/>
    <cellStyle name="Note 5 2 2 3 2 2 3 2" xfId="60554"/>
    <cellStyle name="Note 5 2 2 3 2 2 3 3" xfId="60555"/>
    <cellStyle name="Note 5 2 2 3 2 2 4" xfId="60556"/>
    <cellStyle name="Note 5 2 2 3 2 2 4 2" xfId="60557"/>
    <cellStyle name="Note 5 2 2 3 2 2 5" xfId="60558"/>
    <cellStyle name="Note 5 2 2 3 2 2 6" xfId="60559"/>
    <cellStyle name="Note 5 2 2 3 2 3" xfId="60560"/>
    <cellStyle name="Note 5 2 2 3 2 3 2" xfId="60561"/>
    <cellStyle name="Note 5 2 2 3 2 3 2 2" xfId="60562"/>
    <cellStyle name="Note 5 2 2 3 2 3 2 3" xfId="60563"/>
    <cellStyle name="Note 5 2 2 3 2 3 3" xfId="60564"/>
    <cellStyle name="Note 5 2 2 3 2 3 3 2" xfId="60565"/>
    <cellStyle name="Note 5 2 2 3 2 3 3 3" xfId="60566"/>
    <cellStyle name="Note 5 2 2 3 2 3 4" xfId="60567"/>
    <cellStyle name="Note 5 2 2 3 2 3 4 2" xfId="60568"/>
    <cellStyle name="Note 5 2 2 3 2 3 5" xfId="60569"/>
    <cellStyle name="Note 5 2 2 3 2 3 6" xfId="60570"/>
    <cellStyle name="Note 5 2 2 3 2 4" xfId="60571"/>
    <cellStyle name="Note 5 2 2 3 2 4 2" xfId="60572"/>
    <cellStyle name="Note 5 2 2 3 2 4 2 2" xfId="60573"/>
    <cellStyle name="Note 5 2 2 3 2 4 2 3" xfId="60574"/>
    <cellStyle name="Note 5 2 2 3 2 4 3" xfId="60575"/>
    <cellStyle name="Note 5 2 2 3 2 4 3 2" xfId="60576"/>
    <cellStyle name="Note 5 2 2 3 2 4 4" xfId="60577"/>
    <cellStyle name="Note 5 2 2 3 2 4 5" xfId="60578"/>
    <cellStyle name="Note 5 2 2 3 2 5" xfId="60579"/>
    <cellStyle name="Note 5 2 2 3 2 5 2" xfId="60580"/>
    <cellStyle name="Note 5 2 2 3 2 5 3" xfId="60581"/>
    <cellStyle name="Note 5 2 2 3 2 6" xfId="60582"/>
    <cellStyle name="Note 5 2 2 3 2 6 2" xfId="60583"/>
    <cellStyle name="Note 5 2 2 3 2 6 3" xfId="60584"/>
    <cellStyle name="Note 5 2 2 3 2 7" xfId="60585"/>
    <cellStyle name="Note 5 2 2 3 2 7 2" xfId="60586"/>
    <cellStyle name="Note 5 2 2 3 2 8" xfId="60587"/>
    <cellStyle name="Note 5 2 2 3 2 9" xfId="60588"/>
    <cellStyle name="Note 5 2 2 3 3" xfId="60589"/>
    <cellStyle name="Note 5 2 2 3 3 2" xfId="60590"/>
    <cellStyle name="Note 5 2 2 3 3 2 2" xfId="60591"/>
    <cellStyle name="Note 5 2 2 3 3 2 3" xfId="60592"/>
    <cellStyle name="Note 5 2 2 3 3 3" xfId="60593"/>
    <cellStyle name="Note 5 2 2 3 3 3 2" xfId="60594"/>
    <cellStyle name="Note 5 2 2 3 3 3 3" xfId="60595"/>
    <cellStyle name="Note 5 2 2 3 3 4" xfId="60596"/>
    <cellStyle name="Note 5 2 2 3 3 4 2" xfId="60597"/>
    <cellStyle name="Note 5 2 2 3 3 5" xfId="60598"/>
    <cellStyle name="Note 5 2 2 3 3 6" xfId="60599"/>
    <cellStyle name="Note 5 2 2 3 4" xfId="60600"/>
    <cellStyle name="Note 5 2 2 3 4 2" xfId="60601"/>
    <cellStyle name="Note 5 2 2 3 4 2 2" xfId="60602"/>
    <cellStyle name="Note 5 2 2 3 4 2 3" xfId="60603"/>
    <cellStyle name="Note 5 2 2 3 4 3" xfId="60604"/>
    <cellStyle name="Note 5 2 2 3 4 3 2" xfId="60605"/>
    <cellStyle name="Note 5 2 2 3 4 3 3" xfId="60606"/>
    <cellStyle name="Note 5 2 2 3 4 4" xfId="60607"/>
    <cellStyle name="Note 5 2 2 3 4 4 2" xfId="60608"/>
    <cellStyle name="Note 5 2 2 3 4 5" xfId="60609"/>
    <cellStyle name="Note 5 2 2 3 4 6" xfId="60610"/>
    <cellStyle name="Note 5 2 2 3 5" xfId="60611"/>
    <cellStyle name="Note 5 2 2 3 5 2" xfId="60612"/>
    <cellStyle name="Note 5 2 2 3 5 2 2" xfId="60613"/>
    <cellStyle name="Note 5 2 2 3 5 2 3" xfId="60614"/>
    <cellStyle name="Note 5 2 2 3 5 3" xfId="60615"/>
    <cellStyle name="Note 5 2 2 3 5 3 2" xfId="60616"/>
    <cellStyle name="Note 5 2 2 3 5 4" xfId="60617"/>
    <cellStyle name="Note 5 2 2 3 5 5" xfId="60618"/>
    <cellStyle name="Note 5 2 2 3 6" xfId="60619"/>
    <cellStyle name="Note 5 2 2 3 6 2" xfId="60620"/>
    <cellStyle name="Note 5 2 2 3 6 3" xfId="60621"/>
    <cellStyle name="Note 5 2 2 3 7" xfId="60622"/>
    <cellStyle name="Note 5 2 2 3 7 2" xfId="60623"/>
    <cellStyle name="Note 5 2 2 3 7 3" xfId="60624"/>
    <cellStyle name="Note 5 2 2 3 8" xfId="60625"/>
    <cellStyle name="Note 5 2 2 3 8 2" xfId="60626"/>
    <cellStyle name="Note 5 2 2 3 9" xfId="60627"/>
    <cellStyle name="Note 5 2 2 4" xfId="14616"/>
    <cellStyle name="Note 5 2 2 4 2" xfId="60628"/>
    <cellStyle name="Note 5 2 2 4 2 2" xfId="60629"/>
    <cellStyle name="Note 5 2 2 4 2 2 2" xfId="60630"/>
    <cellStyle name="Note 5 2 2 4 2 2 3" xfId="60631"/>
    <cellStyle name="Note 5 2 2 4 2 3" xfId="60632"/>
    <cellStyle name="Note 5 2 2 4 2 3 2" xfId="60633"/>
    <cellStyle name="Note 5 2 2 4 2 3 3" xfId="60634"/>
    <cellStyle name="Note 5 2 2 4 2 4" xfId="60635"/>
    <cellStyle name="Note 5 2 2 4 2 4 2" xfId="60636"/>
    <cellStyle name="Note 5 2 2 4 2 5" xfId="60637"/>
    <cellStyle name="Note 5 2 2 4 2 6" xfId="60638"/>
    <cellStyle name="Note 5 2 2 4 3" xfId="60639"/>
    <cellStyle name="Note 5 2 2 4 3 2" xfId="60640"/>
    <cellStyle name="Note 5 2 2 4 3 2 2" xfId="60641"/>
    <cellStyle name="Note 5 2 2 4 3 2 3" xfId="60642"/>
    <cellStyle name="Note 5 2 2 4 3 3" xfId="60643"/>
    <cellStyle name="Note 5 2 2 4 3 3 2" xfId="60644"/>
    <cellStyle name="Note 5 2 2 4 3 3 3" xfId="60645"/>
    <cellStyle name="Note 5 2 2 4 3 4" xfId="60646"/>
    <cellStyle name="Note 5 2 2 4 3 4 2" xfId="60647"/>
    <cellStyle name="Note 5 2 2 4 3 5" xfId="60648"/>
    <cellStyle name="Note 5 2 2 4 3 6" xfId="60649"/>
    <cellStyle name="Note 5 2 2 4 4" xfId="60650"/>
    <cellStyle name="Note 5 2 2 4 4 2" xfId="60651"/>
    <cellStyle name="Note 5 2 2 4 4 2 2" xfId="60652"/>
    <cellStyle name="Note 5 2 2 4 4 2 3" xfId="60653"/>
    <cellStyle name="Note 5 2 2 4 4 3" xfId="60654"/>
    <cellStyle name="Note 5 2 2 4 4 3 2" xfId="60655"/>
    <cellStyle name="Note 5 2 2 4 4 4" xfId="60656"/>
    <cellStyle name="Note 5 2 2 4 4 5" xfId="60657"/>
    <cellStyle name="Note 5 2 2 4 5" xfId="60658"/>
    <cellStyle name="Note 5 2 2 4 5 2" xfId="60659"/>
    <cellStyle name="Note 5 2 2 4 5 3" xfId="60660"/>
    <cellStyle name="Note 5 2 2 4 6" xfId="60661"/>
    <cellStyle name="Note 5 2 2 4 6 2" xfId="60662"/>
    <cellStyle name="Note 5 2 2 4 6 3" xfId="60663"/>
    <cellStyle name="Note 5 2 2 4 7" xfId="60664"/>
    <cellStyle name="Note 5 2 2 4 7 2" xfId="60665"/>
    <cellStyle name="Note 5 2 2 4 8" xfId="60666"/>
    <cellStyle name="Note 5 2 2 4 9" xfId="60667"/>
    <cellStyle name="Note 5 2 2 5" xfId="60668"/>
    <cellStyle name="Note 5 2 2 5 2" xfId="60669"/>
    <cellStyle name="Note 5 2 2 5 2 2" xfId="60670"/>
    <cellStyle name="Note 5 2 2 5 2 2 2" xfId="60671"/>
    <cellStyle name="Note 5 2 2 5 2 2 3" xfId="60672"/>
    <cellStyle name="Note 5 2 2 5 2 3" xfId="60673"/>
    <cellStyle name="Note 5 2 2 5 2 3 2" xfId="60674"/>
    <cellStyle name="Note 5 2 2 5 2 3 3" xfId="60675"/>
    <cellStyle name="Note 5 2 2 5 2 4" xfId="60676"/>
    <cellStyle name="Note 5 2 2 5 2 4 2" xfId="60677"/>
    <cellStyle name="Note 5 2 2 5 2 5" xfId="60678"/>
    <cellStyle name="Note 5 2 2 5 2 6" xfId="60679"/>
    <cellStyle name="Note 5 2 2 5 3" xfId="60680"/>
    <cellStyle name="Note 5 2 2 5 3 2" xfId="60681"/>
    <cellStyle name="Note 5 2 2 5 3 2 2" xfId="60682"/>
    <cellStyle name="Note 5 2 2 5 3 2 3" xfId="60683"/>
    <cellStyle name="Note 5 2 2 5 3 3" xfId="60684"/>
    <cellStyle name="Note 5 2 2 5 3 3 2" xfId="60685"/>
    <cellStyle name="Note 5 2 2 5 3 3 3" xfId="60686"/>
    <cellStyle name="Note 5 2 2 5 3 4" xfId="60687"/>
    <cellStyle name="Note 5 2 2 5 3 4 2" xfId="60688"/>
    <cellStyle name="Note 5 2 2 5 3 5" xfId="60689"/>
    <cellStyle name="Note 5 2 2 5 3 6" xfId="60690"/>
    <cellStyle name="Note 5 2 2 5 4" xfId="60691"/>
    <cellStyle name="Note 5 2 2 5 4 2" xfId="60692"/>
    <cellStyle name="Note 5 2 2 5 4 2 2" xfId="60693"/>
    <cellStyle name="Note 5 2 2 5 4 2 3" xfId="60694"/>
    <cellStyle name="Note 5 2 2 5 4 3" xfId="60695"/>
    <cellStyle name="Note 5 2 2 5 4 3 2" xfId="60696"/>
    <cellStyle name="Note 5 2 2 5 4 4" xfId="60697"/>
    <cellStyle name="Note 5 2 2 5 4 5" xfId="60698"/>
    <cellStyle name="Note 5 2 2 5 5" xfId="60699"/>
    <cellStyle name="Note 5 2 2 5 5 2" xfId="60700"/>
    <cellStyle name="Note 5 2 2 5 5 3" xfId="60701"/>
    <cellStyle name="Note 5 2 2 5 6" xfId="60702"/>
    <cellStyle name="Note 5 2 2 5 6 2" xfId="60703"/>
    <cellStyle name="Note 5 2 2 5 6 3" xfId="60704"/>
    <cellStyle name="Note 5 2 2 5 7" xfId="60705"/>
    <cellStyle name="Note 5 2 2 5 7 2" xfId="60706"/>
    <cellStyle name="Note 5 2 2 5 8" xfId="60707"/>
    <cellStyle name="Note 5 2 2 5 9" xfId="60708"/>
    <cellStyle name="Note 5 2 2 6" xfId="60709"/>
    <cellStyle name="Note 5 2 2 6 2" xfId="60710"/>
    <cellStyle name="Note 5 2 2 6 2 2" xfId="60711"/>
    <cellStyle name="Note 5 2 2 6 2 3" xfId="60712"/>
    <cellStyle name="Note 5 2 2 6 3" xfId="60713"/>
    <cellStyle name="Note 5 2 2 6 3 2" xfId="60714"/>
    <cellStyle name="Note 5 2 2 6 3 3" xfId="60715"/>
    <cellStyle name="Note 5 2 2 6 4" xfId="60716"/>
    <cellStyle name="Note 5 2 2 6 4 2" xfId="60717"/>
    <cellStyle name="Note 5 2 2 6 5" xfId="60718"/>
    <cellStyle name="Note 5 2 2 6 6" xfId="60719"/>
    <cellStyle name="Note 5 2 2 7" xfId="60720"/>
    <cellStyle name="Note 5 2 2 7 2" xfId="60721"/>
    <cellStyle name="Note 5 2 2 7 2 2" xfId="60722"/>
    <cellStyle name="Note 5 2 2 7 2 3" xfId="60723"/>
    <cellStyle name="Note 5 2 2 7 3" xfId="60724"/>
    <cellStyle name="Note 5 2 2 7 3 2" xfId="60725"/>
    <cellStyle name="Note 5 2 2 7 3 3" xfId="60726"/>
    <cellStyle name="Note 5 2 2 7 4" xfId="60727"/>
    <cellStyle name="Note 5 2 2 7 4 2" xfId="60728"/>
    <cellStyle name="Note 5 2 2 7 5" xfId="60729"/>
    <cellStyle name="Note 5 2 2 7 6" xfId="60730"/>
    <cellStyle name="Note 5 2 2 8" xfId="60731"/>
    <cellStyle name="Note 5 2 2 8 2" xfId="60732"/>
    <cellStyle name="Note 5 2 2 8 2 2" xfId="60733"/>
    <cellStyle name="Note 5 2 2 8 2 3" xfId="60734"/>
    <cellStyle name="Note 5 2 2 8 3" xfId="60735"/>
    <cellStyle name="Note 5 2 2 8 3 2" xfId="60736"/>
    <cellStyle name="Note 5 2 2 8 4" xfId="60737"/>
    <cellStyle name="Note 5 2 2 8 5" xfId="60738"/>
    <cellStyle name="Note 5 2 2 9" xfId="60739"/>
    <cellStyle name="Note 5 2 2 9 2" xfId="60740"/>
    <cellStyle name="Note 5 2 2 9 3" xfId="60741"/>
    <cellStyle name="Note 5 2 3" xfId="10625"/>
    <cellStyle name="Note 5 2 3 10" xfId="60742"/>
    <cellStyle name="Note 5 2 3 10 2" xfId="60743"/>
    <cellStyle name="Note 5 2 3 11" xfId="60744"/>
    <cellStyle name="Note 5 2 3 12" xfId="60745"/>
    <cellStyle name="Note 5 2 3 2" xfId="10626"/>
    <cellStyle name="Note 5 2 3 2 10" xfId="60746"/>
    <cellStyle name="Note 5 2 3 2 2" xfId="60747"/>
    <cellStyle name="Note 5 2 3 2 2 2" xfId="60748"/>
    <cellStyle name="Note 5 2 3 2 2 2 2" xfId="60749"/>
    <cellStyle name="Note 5 2 3 2 2 2 2 2" xfId="60750"/>
    <cellStyle name="Note 5 2 3 2 2 2 2 3" xfId="60751"/>
    <cellStyle name="Note 5 2 3 2 2 2 3" xfId="60752"/>
    <cellStyle name="Note 5 2 3 2 2 2 3 2" xfId="60753"/>
    <cellStyle name="Note 5 2 3 2 2 2 3 3" xfId="60754"/>
    <cellStyle name="Note 5 2 3 2 2 2 4" xfId="60755"/>
    <cellStyle name="Note 5 2 3 2 2 2 4 2" xfId="60756"/>
    <cellStyle name="Note 5 2 3 2 2 2 5" xfId="60757"/>
    <cellStyle name="Note 5 2 3 2 2 2 6" xfId="60758"/>
    <cellStyle name="Note 5 2 3 2 2 3" xfId="60759"/>
    <cellStyle name="Note 5 2 3 2 2 3 2" xfId="60760"/>
    <cellStyle name="Note 5 2 3 2 2 3 2 2" xfId="60761"/>
    <cellStyle name="Note 5 2 3 2 2 3 2 3" xfId="60762"/>
    <cellStyle name="Note 5 2 3 2 2 3 3" xfId="60763"/>
    <cellStyle name="Note 5 2 3 2 2 3 3 2" xfId="60764"/>
    <cellStyle name="Note 5 2 3 2 2 3 3 3" xfId="60765"/>
    <cellStyle name="Note 5 2 3 2 2 3 4" xfId="60766"/>
    <cellStyle name="Note 5 2 3 2 2 3 4 2" xfId="60767"/>
    <cellStyle name="Note 5 2 3 2 2 3 5" xfId="60768"/>
    <cellStyle name="Note 5 2 3 2 2 3 6" xfId="60769"/>
    <cellStyle name="Note 5 2 3 2 2 4" xfId="60770"/>
    <cellStyle name="Note 5 2 3 2 2 4 2" xfId="60771"/>
    <cellStyle name="Note 5 2 3 2 2 4 2 2" xfId="60772"/>
    <cellStyle name="Note 5 2 3 2 2 4 2 3" xfId="60773"/>
    <cellStyle name="Note 5 2 3 2 2 4 3" xfId="60774"/>
    <cellStyle name="Note 5 2 3 2 2 4 3 2" xfId="60775"/>
    <cellStyle name="Note 5 2 3 2 2 4 4" xfId="60776"/>
    <cellStyle name="Note 5 2 3 2 2 4 5" xfId="60777"/>
    <cellStyle name="Note 5 2 3 2 2 5" xfId="60778"/>
    <cellStyle name="Note 5 2 3 2 2 5 2" xfId="60779"/>
    <cellStyle name="Note 5 2 3 2 2 5 3" xfId="60780"/>
    <cellStyle name="Note 5 2 3 2 2 6" xfId="60781"/>
    <cellStyle name="Note 5 2 3 2 2 6 2" xfId="60782"/>
    <cellStyle name="Note 5 2 3 2 2 6 3" xfId="60783"/>
    <cellStyle name="Note 5 2 3 2 2 7" xfId="60784"/>
    <cellStyle name="Note 5 2 3 2 2 7 2" xfId="60785"/>
    <cellStyle name="Note 5 2 3 2 2 8" xfId="60786"/>
    <cellStyle name="Note 5 2 3 2 2 9" xfId="60787"/>
    <cellStyle name="Note 5 2 3 2 3" xfId="60788"/>
    <cellStyle name="Note 5 2 3 2 3 2" xfId="60789"/>
    <cellStyle name="Note 5 2 3 2 3 2 2" xfId="60790"/>
    <cellStyle name="Note 5 2 3 2 3 2 3" xfId="60791"/>
    <cellStyle name="Note 5 2 3 2 3 3" xfId="60792"/>
    <cellStyle name="Note 5 2 3 2 3 3 2" xfId="60793"/>
    <cellStyle name="Note 5 2 3 2 3 3 3" xfId="60794"/>
    <cellStyle name="Note 5 2 3 2 3 4" xfId="60795"/>
    <cellStyle name="Note 5 2 3 2 3 4 2" xfId="60796"/>
    <cellStyle name="Note 5 2 3 2 3 5" xfId="60797"/>
    <cellStyle name="Note 5 2 3 2 3 6" xfId="60798"/>
    <cellStyle name="Note 5 2 3 2 4" xfId="60799"/>
    <cellStyle name="Note 5 2 3 2 4 2" xfId="60800"/>
    <cellStyle name="Note 5 2 3 2 4 2 2" xfId="60801"/>
    <cellStyle name="Note 5 2 3 2 4 2 3" xfId="60802"/>
    <cellStyle name="Note 5 2 3 2 4 3" xfId="60803"/>
    <cellStyle name="Note 5 2 3 2 4 3 2" xfId="60804"/>
    <cellStyle name="Note 5 2 3 2 4 3 3" xfId="60805"/>
    <cellStyle name="Note 5 2 3 2 4 4" xfId="60806"/>
    <cellStyle name="Note 5 2 3 2 4 4 2" xfId="60807"/>
    <cellStyle name="Note 5 2 3 2 4 5" xfId="60808"/>
    <cellStyle name="Note 5 2 3 2 4 6" xfId="60809"/>
    <cellStyle name="Note 5 2 3 2 5" xfId="60810"/>
    <cellStyle name="Note 5 2 3 2 5 2" xfId="60811"/>
    <cellStyle name="Note 5 2 3 2 5 2 2" xfId="60812"/>
    <cellStyle name="Note 5 2 3 2 5 2 3" xfId="60813"/>
    <cellStyle name="Note 5 2 3 2 5 3" xfId="60814"/>
    <cellStyle name="Note 5 2 3 2 5 3 2" xfId="60815"/>
    <cellStyle name="Note 5 2 3 2 5 4" xfId="60816"/>
    <cellStyle name="Note 5 2 3 2 5 5" xfId="60817"/>
    <cellStyle name="Note 5 2 3 2 6" xfId="60818"/>
    <cellStyle name="Note 5 2 3 2 6 2" xfId="60819"/>
    <cellStyle name="Note 5 2 3 2 6 3" xfId="60820"/>
    <cellStyle name="Note 5 2 3 2 7" xfId="60821"/>
    <cellStyle name="Note 5 2 3 2 7 2" xfId="60822"/>
    <cellStyle name="Note 5 2 3 2 7 3" xfId="60823"/>
    <cellStyle name="Note 5 2 3 2 8" xfId="60824"/>
    <cellStyle name="Note 5 2 3 2 8 2" xfId="60825"/>
    <cellStyle name="Note 5 2 3 2 9" xfId="60826"/>
    <cellStyle name="Note 5 2 3 3" xfId="14617"/>
    <cellStyle name="Note 5 2 3 3 2" xfId="60827"/>
    <cellStyle name="Note 5 2 3 3 2 2" xfId="60828"/>
    <cellStyle name="Note 5 2 3 3 2 2 2" xfId="60829"/>
    <cellStyle name="Note 5 2 3 3 2 2 3" xfId="60830"/>
    <cellStyle name="Note 5 2 3 3 2 3" xfId="60831"/>
    <cellStyle name="Note 5 2 3 3 2 3 2" xfId="60832"/>
    <cellStyle name="Note 5 2 3 3 2 3 3" xfId="60833"/>
    <cellStyle name="Note 5 2 3 3 2 4" xfId="60834"/>
    <cellStyle name="Note 5 2 3 3 2 4 2" xfId="60835"/>
    <cellStyle name="Note 5 2 3 3 2 5" xfId="60836"/>
    <cellStyle name="Note 5 2 3 3 2 6" xfId="60837"/>
    <cellStyle name="Note 5 2 3 3 3" xfId="60838"/>
    <cellStyle name="Note 5 2 3 3 3 2" xfId="60839"/>
    <cellStyle name="Note 5 2 3 3 3 2 2" xfId="60840"/>
    <cellStyle name="Note 5 2 3 3 3 2 3" xfId="60841"/>
    <cellStyle name="Note 5 2 3 3 3 3" xfId="60842"/>
    <cellStyle name="Note 5 2 3 3 3 3 2" xfId="60843"/>
    <cellStyle name="Note 5 2 3 3 3 3 3" xfId="60844"/>
    <cellStyle name="Note 5 2 3 3 3 4" xfId="60845"/>
    <cellStyle name="Note 5 2 3 3 3 4 2" xfId="60846"/>
    <cellStyle name="Note 5 2 3 3 3 5" xfId="60847"/>
    <cellStyle name="Note 5 2 3 3 3 6" xfId="60848"/>
    <cellStyle name="Note 5 2 3 3 4" xfId="60849"/>
    <cellStyle name="Note 5 2 3 3 4 2" xfId="60850"/>
    <cellStyle name="Note 5 2 3 3 4 2 2" xfId="60851"/>
    <cellStyle name="Note 5 2 3 3 4 2 3" xfId="60852"/>
    <cellStyle name="Note 5 2 3 3 4 3" xfId="60853"/>
    <cellStyle name="Note 5 2 3 3 4 3 2" xfId="60854"/>
    <cellStyle name="Note 5 2 3 3 4 4" xfId="60855"/>
    <cellStyle name="Note 5 2 3 3 4 5" xfId="60856"/>
    <cellStyle name="Note 5 2 3 3 5" xfId="60857"/>
    <cellStyle name="Note 5 2 3 3 5 2" xfId="60858"/>
    <cellStyle name="Note 5 2 3 3 5 3" xfId="60859"/>
    <cellStyle name="Note 5 2 3 3 6" xfId="60860"/>
    <cellStyle name="Note 5 2 3 3 6 2" xfId="60861"/>
    <cellStyle name="Note 5 2 3 3 6 3" xfId="60862"/>
    <cellStyle name="Note 5 2 3 3 7" xfId="60863"/>
    <cellStyle name="Note 5 2 3 3 7 2" xfId="60864"/>
    <cellStyle name="Note 5 2 3 3 8" xfId="60865"/>
    <cellStyle name="Note 5 2 3 3 9" xfId="60866"/>
    <cellStyle name="Note 5 2 3 4" xfId="60867"/>
    <cellStyle name="Note 5 2 3 4 2" xfId="60868"/>
    <cellStyle name="Note 5 2 3 4 2 2" xfId="60869"/>
    <cellStyle name="Note 5 2 3 4 2 2 2" xfId="60870"/>
    <cellStyle name="Note 5 2 3 4 2 2 3" xfId="60871"/>
    <cellStyle name="Note 5 2 3 4 2 3" xfId="60872"/>
    <cellStyle name="Note 5 2 3 4 2 3 2" xfId="60873"/>
    <cellStyle name="Note 5 2 3 4 2 3 3" xfId="60874"/>
    <cellStyle name="Note 5 2 3 4 2 4" xfId="60875"/>
    <cellStyle name="Note 5 2 3 4 2 4 2" xfId="60876"/>
    <cellStyle name="Note 5 2 3 4 2 5" xfId="60877"/>
    <cellStyle name="Note 5 2 3 4 2 6" xfId="60878"/>
    <cellStyle name="Note 5 2 3 4 3" xfId="60879"/>
    <cellStyle name="Note 5 2 3 4 3 2" xfId="60880"/>
    <cellStyle name="Note 5 2 3 4 3 2 2" xfId="60881"/>
    <cellStyle name="Note 5 2 3 4 3 2 3" xfId="60882"/>
    <cellStyle name="Note 5 2 3 4 3 3" xfId="60883"/>
    <cellStyle name="Note 5 2 3 4 3 3 2" xfId="60884"/>
    <cellStyle name="Note 5 2 3 4 3 3 3" xfId="60885"/>
    <cellStyle name="Note 5 2 3 4 3 4" xfId="60886"/>
    <cellStyle name="Note 5 2 3 4 3 4 2" xfId="60887"/>
    <cellStyle name="Note 5 2 3 4 3 5" xfId="60888"/>
    <cellStyle name="Note 5 2 3 4 3 6" xfId="60889"/>
    <cellStyle name="Note 5 2 3 4 4" xfId="60890"/>
    <cellStyle name="Note 5 2 3 4 4 2" xfId="60891"/>
    <cellStyle name="Note 5 2 3 4 4 2 2" xfId="60892"/>
    <cellStyle name="Note 5 2 3 4 4 2 3" xfId="60893"/>
    <cellStyle name="Note 5 2 3 4 4 3" xfId="60894"/>
    <cellStyle name="Note 5 2 3 4 4 3 2" xfId="60895"/>
    <cellStyle name="Note 5 2 3 4 4 4" xfId="60896"/>
    <cellStyle name="Note 5 2 3 4 4 5" xfId="60897"/>
    <cellStyle name="Note 5 2 3 4 5" xfId="60898"/>
    <cellStyle name="Note 5 2 3 4 5 2" xfId="60899"/>
    <cellStyle name="Note 5 2 3 4 5 3" xfId="60900"/>
    <cellStyle name="Note 5 2 3 4 6" xfId="60901"/>
    <cellStyle name="Note 5 2 3 4 6 2" xfId="60902"/>
    <cellStyle name="Note 5 2 3 4 6 3" xfId="60903"/>
    <cellStyle name="Note 5 2 3 4 7" xfId="60904"/>
    <cellStyle name="Note 5 2 3 4 7 2" xfId="60905"/>
    <cellStyle name="Note 5 2 3 4 8" xfId="60906"/>
    <cellStyle name="Note 5 2 3 4 9" xfId="60907"/>
    <cellStyle name="Note 5 2 3 5" xfId="60908"/>
    <cellStyle name="Note 5 2 3 5 2" xfId="60909"/>
    <cellStyle name="Note 5 2 3 5 2 2" xfId="60910"/>
    <cellStyle name="Note 5 2 3 5 2 3" xfId="60911"/>
    <cellStyle name="Note 5 2 3 5 3" xfId="60912"/>
    <cellStyle name="Note 5 2 3 5 3 2" xfId="60913"/>
    <cellStyle name="Note 5 2 3 5 3 3" xfId="60914"/>
    <cellStyle name="Note 5 2 3 5 4" xfId="60915"/>
    <cellStyle name="Note 5 2 3 5 4 2" xfId="60916"/>
    <cellStyle name="Note 5 2 3 5 5" xfId="60917"/>
    <cellStyle name="Note 5 2 3 5 6" xfId="60918"/>
    <cellStyle name="Note 5 2 3 6" xfId="60919"/>
    <cellStyle name="Note 5 2 3 6 2" xfId="60920"/>
    <cellStyle name="Note 5 2 3 6 2 2" xfId="60921"/>
    <cellStyle name="Note 5 2 3 6 2 3" xfId="60922"/>
    <cellStyle name="Note 5 2 3 6 3" xfId="60923"/>
    <cellStyle name="Note 5 2 3 6 3 2" xfId="60924"/>
    <cellStyle name="Note 5 2 3 6 3 3" xfId="60925"/>
    <cellStyle name="Note 5 2 3 6 4" xfId="60926"/>
    <cellStyle name="Note 5 2 3 6 4 2" xfId="60927"/>
    <cellStyle name="Note 5 2 3 6 5" xfId="60928"/>
    <cellStyle name="Note 5 2 3 6 6" xfId="60929"/>
    <cellStyle name="Note 5 2 3 7" xfId="60930"/>
    <cellStyle name="Note 5 2 3 7 2" xfId="60931"/>
    <cellStyle name="Note 5 2 3 7 2 2" xfId="60932"/>
    <cellStyle name="Note 5 2 3 7 2 3" xfId="60933"/>
    <cellStyle name="Note 5 2 3 7 3" xfId="60934"/>
    <cellStyle name="Note 5 2 3 7 3 2" xfId="60935"/>
    <cellStyle name="Note 5 2 3 7 4" xfId="60936"/>
    <cellStyle name="Note 5 2 3 7 5" xfId="60937"/>
    <cellStyle name="Note 5 2 3 8" xfId="60938"/>
    <cellStyle name="Note 5 2 3 8 2" xfId="60939"/>
    <cellStyle name="Note 5 2 3 8 3" xfId="60940"/>
    <cellStyle name="Note 5 2 3 9" xfId="60941"/>
    <cellStyle name="Note 5 2 3 9 2" xfId="60942"/>
    <cellStyle name="Note 5 2 3 9 3" xfId="60943"/>
    <cellStyle name="Note 5 2 4" xfId="10627"/>
    <cellStyle name="Note 5 2 4 10" xfId="60944"/>
    <cellStyle name="Note 5 2 4 2" xfId="10628"/>
    <cellStyle name="Note 5 2 4 2 2" xfId="60945"/>
    <cellStyle name="Note 5 2 4 2 2 2" xfId="60946"/>
    <cellStyle name="Note 5 2 4 2 2 2 2" xfId="60947"/>
    <cellStyle name="Note 5 2 4 2 2 2 3" xfId="60948"/>
    <cellStyle name="Note 5 2 4 2 2 3" xfId="60949"/>
    <cellStyle name="Note 5 2 4 2 2 3 2" xfId="60950"/>
    <cellStyle name="Note 5 2 4 2 2 3 3" xfId="60951"/>
    <cellStyle name="Note 5 2 4 2 2 4" xfId="60952"/>
    <cellStyle name="Note 5 2 4 2 2 4 2" xfId="60953"/>
    <cellStyle name="Note 5 2 4 2 2 5" xfId="60954"/>
    <cellStyle name="Note 5 2 4 2 2 6" xfId="60955"/>
    <cellStyle name="Note 5 2 4 2 3" xfId="60956"/>
    <cellStyle name="Note 5 2 4 2 3 2" xfId="60957"/>
    <cellStyle name="Note 5 2 4 2 3 2 2" xfId="60958"/>
    <cellStyle name="Note 5 2 4 2 3 2 3" xfId="60959"/>
    <cellStyle name="Note 5 2 4 2 3 3" xfId="60960"/>
    <cellStyle name="Note 5 2 4 2 3 3 2" xfId="60961"/>
    <cellStyle name="Note 5 2 4 2 3 3 3" xfId="60962"/>
    <cellStyle name="Note 5 2 4 2 3 4" xfId="60963"/>
    <cellStyle name="Note 5 2 4 2 3 4 2" xfId="60964"/>
    <cellStyle name="Note 5 2 4 2 3 5" xfId="60965"/>
    <cellStyle name="Note 5 2 4 2 3 6" xfId="60966"/>
    <cellStyle name="Note 5 2 4 2 4" xfId="60967"/>
    <cellStyle name="Note 5 2 4 2 4 2" xfId="60968"/>
    <cellStyle name="Note 5 2 4 2 4 2 2" xfId="60969"/>
    <cellStyle name="Note 5 2 4 2 4 2 3" xfId="60970"/>
    <cellStyle name="Note 5 2 4 2 4 3" xfId="60971"/>
    <cellStyle name="Note 5 2 4 2 4 3 2" xfId="60972"/>
    <cellStyle name="Note 5 2 4 2 4 4" xfId="60973"/>
    <cellStyle name="Note 5 2 4 2 4 5" xfId="60974"/>
    <cellStyle name="Note 5 2 4 2 5" xfId="60975"/>
    <cellStyle name="Note 5 2 4 2 5 2" xfId="60976"/>
    <cellStyle name="Note 5 2 4 2 5 3" xfId="60977"/>
    <cellStyle name="Note 5 2 4 2 6" xfId="60978"/>
    <cellStyle name="Note 5 2 4 2 6 2" xfId="60979"/>
    <cellStyle name="Note 5 2 4 2 6 3" xfId="60980"/>
    <cellStyle name="Note 5 2 4 2 7" xfId="60981"/>
    <cellStyle name="Note 5 2 4 2 7 2" xfId="60982"/>
    <cellStyle name="Note 5 2 4 2 8" xfId="60983"/>
    <cellStyle name="Note 5 2 4 2 9" xfId="60984"/>
    <cellStyle name="Note 5 2 4 3" xfId="60985"/>
    <cellStyle name="Note 5 2 4 3 2" xfId="60986"/>
    <cellStyle name="Note 5 2 4 3 2 2" xfId="60987"/>
    <cellStyle name="Note 5 2 4 3 2 3" xfId="60988"/>
    <cellStyle name="Note 5 2 4 3 3" xfId="60989"/>
    <cellStyle name="Note 5 2 4 3 3 2" xfId="60990"/>
    <cellStyle name="Note 5 2 4 3 3 3" xfId="60991"/>
    <cellStyle name="Note 5 2 4 3 4" xfId="60992"/>
    <cellStyle name="Note 5 2 4 3 4 2" xfId="60993"/>
    <cellStyle name="Note 5 2 4 3 5" xfId="60994"/>
    <cellStyle name="Note 5 2 4 3 6" xfId="60995"/>
    <cellStyle name="Note 5 2 4 4" xfId="60996"/>
    <cellStyle name="Note 5 2 4 4 2" xfId="60997"/>
    <cellStyle name="Note 5 2 4 4 2 2" xfId="60998"/>
    <cellStyle name="Note 5 2 4 4 2 3" xfId="60999"/>
    <cellStyle name="Note 5 2 4 4 3" xfId="61000"/>
    <cellStyle name="Note 5 2 4 4 3 2" xfId="61001"/>
    <cellStyle name="Note 5 2 4 4 3 3" xfId="61002"/>
    <cellStyle name="Note 5 2 4 4 4" xfId="61003"/>
    <cellStyle name="Note 5 2 4 4 4 2" xfId="61004"/>
    <cellStyle name="Note 5 2 4 4 5" xfId="61005"/>
    <cellStyle name="Note 5 2 4 4 6" xfId="61006"/>
    <cellStyle name="Note 5 2 4 5" xfId="61007"/>
    <cellStyle name="Note 5 2 4 5 2" xfId="61008"/>
    <cellStyle name="Note 5 2 4 5 2 2" xfId="61009"/>
    <cellStyle name="Note 5 2 4 5 2 3" xfId="61010"/>
    <cellStyle name="Note 5 2 4 5 3" xfId="61011"/>
    <cellStyle name="Note 5 2 4 5 3 2" xfId="61012"/>
    <cellStyle name="Note 5 2 4 5 4" xfId="61013"/>
    <cellStyle name="Note 5 2 4 5 5" xfId="61014"/>
    <cellStyle name="Note 5 2 4 6" xfId="61015"/>
    <cellStyle name="Note 5 2 4 6 2" xfId="61016"/>
    <cellStyle name="Note 5 2 4 6 3" xfId="61017"/>
    <cellStyle name="Note 5 2 4 7" xfId="61018"/>
    <cellStyle name="Note 5 2 4 7 2" xfId="61019"/>
    <cellStyle name="Note 5 2 4 7 3" xfId="61020"/>
    <cellStyle name="Note 5 2 4 8" xfId="61021"/>
    <cellStyle name="Note 5 2 4 8 2" xfId="61022"/>
    <cellStyle name="Note 5 2 4 9" xfId="61023"/>
    <cellStyle name="Note 5 2 5" xfId="10629"/>
    <cellStyle name="Note 5 2 5 2" xfId="10630"/>
    <cellStyle name="Note 5 2 5 2 2" xfId="61024"/>
    <cellStyle name="Note 5 2 5 2 2 2" xfId="61025"/>
    <cellStyle name="Note 5 2 5 2 2 3" xfId="61026"/>
    <cellStyle name="Note 5 2 5 2 3" xfId="61027"/>
    <cellStyle name="Note 5 2 5 2 3 2" xfId="61028"/>
    <cellStyle name="Note 5 2 5 2 3 3" xfId="61029"/>
    <cellStyle name="Note 5 2 5 2 4" xfId="61030"/>
    <cellStyle name="Note 5 2 5 2 4 2" xfId="61031"/>
    <cellStyle name="Note 5 2 5 2 5" xfId="61032"/>
    <cellStyle name="Note 5 2 5 2 6" xfId="61033"/>
    <cellStyle name="Note 5 2 5 3" xfId="61034"/>
    <cellStyle name="Note 5 2 5 3 2" xfId="61035"/>
    <cellStyle name="Note 5 2 5 3 2 2" xfId="61036"/>
    <cellStyle name="Note 5 2 5 3 2 3" xfId="61037"/>
    <cellStyle name="Note 5 2 5 3 3" xfId="61038"/>
    <cellStyle name="Note 5 2 5 3 3 2" xfId="61039"/>
    <cellStyle name="Note 5 2 5 3 3 3" xfId="61040"/>
    <cellStyle name="Note 5 2 5 3 4" xfId="61041"/>
    <cellStyle name="Note 5 2 5 3 4 2" xfId="61042"/>
    <cellStyle name="Note 5 2 5 3 5" xfId="61043"/>
    <cellStyle name="Note 5 2 5 3 6" xfId="61044"/>
    <cellStyle name="Note 5 2 5 4" xfId="61045"/>
    <cellStyle name="Note 5 2 5 4 2" xfId="61046"/>
    <cellStyle name="Note 5 2 5 4 2 2" xfId="61047"/>
    <cellStyle name="Note 5 2 5 4 2 3" xfId="61048"/>
    <cellStyle name="Note 5 2 5 4 3" xfId="61049"/>
    <cellStyle name="Note 5 2 5 4 3 2" xfId="61050"/>
    <cellStyle name="Note 5 2 5 4 4" xfId="61051"/>
    <cellStyle name="Note 5 2 5 4 5" xfId="61052"/>
    <cellStyle name="Note 5 2 5 5" xfId="61053"/>
    <cellStyle name="Note 5 2 5 5 2" xfId="61054"/>
    <cellStyle name="Note 5 2 5 5 3" xfId="61055"/>
    <cellStyle name="Note 5 2 5 6" xfId="61056"/>
    <cellStyle name="Note 5 2 5 6 2" xfId="61057"/>
    <cellStyle name="Note 5 2 5 6 3" xfId="61058"/>
    <cellStyle name="Note 5 2 5 7" xfId="61059"/>
    <cellStyle name="Note 5 2 5 7 2" xfId="61060"/>
    <cellStyle name="Note 5 2 5 8" xfId="61061"/>
    <cellStyle name="Note 5 2 5 9" xfId="61062"/>
    <cellStyle name="Note 5 2 6" xfId="10631"/>
    <cellStyle name="Note 5 2 6 2" xfId="10632"/>
    <cellStyle name="Note 5 2 6 2 2" xfId="61063"/>
    <cellStyle name="Note 5 2 6 2 2 2" xfId="61064"/>
    <cellStyle name="Note 5 2 6 2 2 3" xfId="61065"/>
    <cellStyle name="Note 5 2 6 2 3" xfId="61066"/>
    <cellStyle name="Note 5 2 6 2 3 2" xfId="61067"/>
    <cellStyle name="Note 5 2 6 2 3 3" xfId="61068"/>
    <cellStyle name="Note 5 2 6 2 4" xfId="61069"/>
    <cellStyle name="Note 5 2 6 2 4 2" xfId="61070"/>
    <cellStyle name="Note 5 2 6 2 5" xfId="61071"/>
    <cellStyle name="Note 5 2 6 2 6" xfId="61072"/>
    <cellStyle name="Note 5 2 6 3" xfId="61073"/>
    <cellStyle name="Note 5 2 6 3 2" xfId="61074"/>
    <cellStyle name="Note 5 2 6 3 2 2" xfId="61075"/>
    <cellStyle name="Note 5 2 6 3 2 3" xfId="61076"/>
    <cellStyle name="Note 5 2 6 3 3" xfId="61077"/>
    <cellStyle name="Note 5 2 6 3 3 2" xfId="61078"/>
    <cellStyle name="Note 5 2 6 3 3 3" xfId="61079"/>
    <cellStyle name="Note 5 2 6 3 4" xfId="61080"/>
    <cellStyle name="Note 5 2 6 3 4 2" xfId="61081"/>
    <cellStyle name="Note 5 2 6 3 5" xfId="61082"/>
    <cellStyle name="Note 5 2 6 3 6" xfId="61083"/>
    <cellStyle name="Note 5 2 6 4" xfId="61084"/>
    <cellStyle name="Note 5 2 6 4 2" xfId="61085"/>
    <cellStyle name="Note 5 2 6 4 2 2" xfId="61086"/>
    <cellStyle name="Note 5 2 6 4 2 3" xfId="61087"/>
    <cellStyle name="Note 5 2 6 4 3" xfId="61088"/>
    <cellStyle name="Note 5 2 6 4 3 2" xfId="61089"/>
    <cellStyle name="Note 5 2 6 4 4" xfId="61090"/>
    <cellStyle name="Note 5 2 6 4 5" xfId="61091"/>
    <cellStyle name="Note 5 2 6 5" xfId="61092"/>
    <cellStyle name="Note 5 2 6 5 2" xfId="61093"/>
    <cellStyle name="Note 5 2 6 5 3" xfId="61094"/>
    <cellStyle name="Note 5 2 6 6" xfId="61095"/>
    <cellStyle name="Note 5 2 6 6 2" xfId="61096"/>
    <cellStyle name="Note 5 2 6 6 3" xfId="61097"/>
    <cellStyle name="Note 5 2 6 7" xfId="61098"/>
    <cellStyle name="Note 5 2 6 7 2" xfId="61099"/>
    <cellStyle name="Note 5 2 6 8" xfId="61100"/>
    <cellStyle name="Note 5 2 6 9" xfId="61101"/>
    <cellStyle name="Note 5 2 7" xfId="10633"/>
    <cellStyle name="Note 5 2 7 2" xfId="10634"/>
    <cellStyle name="Note 5 2 7 2 2" xfId="61102"/>
    <cellStyle name="Note 5 2 7 2 3" xfId="61103"/>
    <cellStyle name="Note 5 2 7 3" xfId="61104"/>
    <cellStyle name="Note 5 2 7 3 2" xfId="61105"/>
    <cellStyle name="Note 5 2 7 3 3" xfId="61106"/>
    <cellStyle name="Note 5 2 7 4" xfId="61107"/>
    <cellStyle name="Note 5 2 7 4 2" xfId="61108"/>
    <cellStyle name="Note 5 2 7 5" xfId="61109"/>
    <cellStyle name="Note 5 2 7 6" xfId="61110"/>
    <cellStyle name="Note 5 2 8" xfId="10635"/>
    <cellStyle name="Note 5 2 8 2" xfId="10636"/>
    <cellStyle name="Note 5 2 8 2 2" xfId="61111"/>
    <cellStyle name="Note 5 2 8 2 3" xfId="61112"/>
    <cellStyle name="Note 5 2 8 3" xfId="61113"/>
    <cellStyle name="Note 5 2 8 3 2" xfId="61114"/>
    <cellStyle name="Note 5 2 8 3 3" xfId="61115"/>
    <cellStyle name="Note 5 2 8 4" xfId="61116"/>
    <cellStyle name="Note 5 2 8 4 2" xfId="61117"/>
    <cellStyle name="Note 5 2 8 5" xfId="61118"/>
    <cellStyle name="Note 5 2 8 6" xfId="61119"/>
    <cellStyle name="Note 5 2 9" xfId="10637"/>
    <cellStyle name="Note 5 2 9 2" xfId="10638"/>
    <cellStyle name="Note 5 2 9 2 2" xfId="61120"/>
    <cellStyle name="Note 5 2 9 2 3" xfId="61121"/>
    <cellStyle name="Note 5 2 9 3" xfId="61122"/>
    <cellStyle name="Note 5 2 9 3 2" xfId="61123"/>
    <cellStyle name="Note 5 2 9 4" xfId="61124"/>
    <cellStyle name="Note 5 2 9 5" xfId="61125"/>
    <cellStyle name="Note 5 3" xfId="10639"/>
    <cellStyle name="Note 5 3 10" xfId="61126"/>
    <cellStyle name="Note 5 3 10 2" xfId="61127"/>
    <cellStyle name="Note 5 3 10 3" xfId="61128"/>
    <cellStyle name="Note 5 3 11" xfId="61129"/>
    <cellStyle name="Note 5 3 11 2" xfId="61130"/>
    <cellStyle name="Note 5 3 12" xfId="61131"/>
    <cellStyle name="Note 5 3 13" xfId="61132"/>
    <cellStyle name="Note 5 3 14" xfId="61133"/>
    <cellStyle name="Note 5 3 2" xfId="10640"/>
    <cellStyle name="Note 5 3 2 10" xfId="61134"/>
    <cellStyle name="Note 5 3 2 10 2" xfId="61135"/>
    <cellStyle name="Note 5 3 2 11" xfId="61136"/>
    <cellStyle name="Note 5 3 2 12" xfId="61137"/>
    <cellStyle name="Note 5 3 2 2" xfId="14618"/>
    <cellStyle name="Note 5 3 2 2 10" xfId="61138"/>
    <cellStyle name="Note 5 3 2 2 2" xfId="61139"/>
    <cellStyle name="Note 5 3 2 2 2 2" xfId="61140"/>
    <cellStyle name="Note 5 3 2 2 2 2 2" xfId="61141"/>
    <cellStyle name="Note 5 3 2 2 2 2 2 2" xfId="61142"/>
    <cellStyle name="Note 5 3 2 2 2 2 2 3" xfId="61143"/>
    <cellStyle name="Note 5 3 2 2 2 2 3" xfId="61144"/>
    <cellStyle name="Note 5 3 2 2 2 2 3 2" xfId="61145"/>
    <cellStyle name="Note 5 3 2 2 2 2 3 3" xfId="61146"/>
    <cellStyle name="Note 5 3 2 2 2 2 4" xfId="61147"/>
    <cellStyle name="Note 5 3 2 2 2 2 4 2" xfId="61148"/>
    <cellStyle name="Note 5 3 2 2 2 2 5" xfId="61149"/>
    <cellStyle name="Note 5 3 2 2 2 2 6" xfId="61150"/>
    <cellStyle name="Note 5 3 2 2 2 3" xfId="61151"/>
    <cellStyle name="Note 5 3 2 2 2 3 2" xfId="61152"/>
    <cellStyle name="Note 5 3 2 2 2 3 2 2" xfId="61153"/>
    <cellStyle name="Note 5 3 2 2 2 3 2 3" xfId="61154"/>
    <cellStyle name="Note 5 3 2 2 2 3 3" xfId="61155"/>
    <cellStyle name="Note 5 3 2 2 2 3 3 2" xfId="61156"/>
    <cellStyle name="Note 5 3 2 2 2 3 3 3" xfId="61157"/>
    <cellStyle name="Note 5 3 2 2 2 3 4" xfId="61158"/>
    <cellStyle name="Note 5 3 2 2 2 3 4 2" xfId="61159"/>
    <cellStyle name="Note 5 3 2 2 2 3 5" xfId="61160"/>
    <cellStyle name="Note 5 3 2 2 2 3 6" xfId="61161"/>
    <cellStyle name="Note 5 3 2 2 2 4" xfId="61162"/>
    <cellStyle name="Note 5 3 2 2 2 4 2" xfId="61163"/>
    <cellStyle name="Note 5 3 2 2 2 4 2 2" xfId="61164"/>
    <cellStyle name="Note 5 3 2 2 2 4 2 3" xfId="61165"/>
    <cellStyle name="Note 5 3 2 2 2 4 3" xfId="61166"/>
    <cellStyle name="Note 5 3 2 2 2 4 3 2" xfId="61167"/>
    <cellStyle name="Note 5 3 2 2 2 4 4" xfId="61168"/>
    <cellStyle name="Note 5 3 2 2 2 4 5" xfId="61169"/>
    <cellStyle name="Note 5 3 2 2 2 5" xfId="61170"/>
    <cellStyle name="Note 5 3 2 2 2 5 2" xfId="61171"/>
    <cellStyle name="Note 5 3 2 2 2 5 3" xfId="61172"/>
    <cellStyle name="Note 5 3 2 2 2 6" xfId="61173"/>
    <cellStyle name="Note 5 3 2 2 2 6 2" xfId="61174"/>
    <cellStyle name="Note 5 3 2 2 2 6 3" xfId="61175"/>
    <cellStyle name="Note 5 3 2 2 2 7" xfId="61176"/>
    <cellStyle name="Note 5 3 2 2 2 7 2" xfId="61177"/>
    <cellStyle name="Note 5 3 2 2 2 8" xfId="61178"/>
    <cellStyle name="Note 5 3 2 2 2 9" xfId="61179"/>
    <cellStyle name="Note 5 3 2 2 3" xfId="61180"/>
    <cellStyle name="Note 5 3 2 2 3 2" xfId="61181"/>
    <cellStyle name="Note 5 3 2 2 3 2 2" xfId="61182"/>
    <cellStyle name="Note 5 3 2 2 3 2 3" xfId="61183"/>
    <cellStyle name="Note 5 3 2 2 3 3" xfId="61184"/>
    <cellStyle name="Note 5 3 2 2 3 3 2" xfId="61185"/>
    <cellStyle name="Note 5 3 2 2 3 3 3" xfId="61186"/>
    <cellStyle name="Note 5 3 2 2 3 4" xfId="61187"/>
    <cellStyle name="Note 5 3 2 2 3 4 2" xfId="61188"/>
    <cellStyle name="Note 5 3 2 2 3 5" xfId="61189"/>
    <cellStyle name="Note 5 3 2 2 3 6" xfId="61190"/>
    <cellStyle name="Note 5 3 2 2 4" xfId="61191"/>
    <cellStyle name="Note 5 3 2 2 4 2" xfId="61192"/>
    <cellStyle name="Note 5 3 2 2 4 2 2" xfId="61193"/>
    <cellStyle name="Note 5 3 2 2 4 2 3" xfId="61194"/>
    <cellStyle name="Note 5 3 2 2 4 3" xfId="61195"/>
    <cellStyle name="Note 5 3 2 2 4 3 2" xfId="61196"/>
    <cellStyle name="Note 5 3 2 2 4 3 3" xfId="61197"/>
    <cellStyle name="Note 5 3 2 2 4 4" xfId="61198"/>
    <cellStyle name="Note 5 3 2 2 4 4 2" xfId="61199"/>
    <cellStyle name="Note 5 3 2 2 4 5" xfId="61200"/>
    <cellStyle name="Note 5 3 2 2 4 6" xfId="61201"/>
    <cellStyle name="Note 5 3 2 2 5" xfId="61202"/>
    <cellStyle name="Note 5 3 2 2 5 2" xfId="61203"/>
    <cellStyle name="Note 5 3 2 2 5 2 2" xfId="61204"/>
    <cellStyle name="Note 5 3 2 2 5 2 3" xfId="61205"/>
    <cellStyle name="Note 5 3 2 2 5 3" xfId="61206"/>
    <cellStyle name="Note 5 3 2 2 5 3 2" xfId="61207"/>
    <cellStyle name="Note 5 3 2 2 5 4" xfId="61208"/>
    <cellStyle name="Note 5 3 2 2 5 5" xfId="61209"/>
    <cellStyle name="Note 5 3 2 2 6" xfId="61210"/>
    <cellStyle name="Note 5 3 2 2 6 2" xfId="61211"/>
    <cellStyle name="Note 5 3 2 2 6 3" xfId="61212"/>
    <cellStyle name="Note 5 3 2 2 7" xfId="61213"/>
    <cellStyle name="Note 5 3 2 2 7 2" xfId="61214"/>
    <cellStyle name="Note 5 3 2 2 7 3" xfId="61215"/>
    <cellStyle name="Note 5 3 2 2 8" xfId="61216"/>
    <cellStyle name="Note 5 3 2 2 8 2" xfId="61217"/>
    <cellStyle name="Note 5 3 2 2 9" xfId="61218"/>
    <cellStyle name="Note 5 3 2 3" xfId="61219"/>
    <cellStyle name="Note 5 3 2 3 2" xfId="61220"/>
    <cellStyle name="Note 5 3 2 3 2 2" xfId="61221"/>
    <cellStyle name="Note 5 3 2 3 2 2 2" xfId="61222"/>
    <cellStyle name="Note 5 3 2 3 2 2 3" xfId="61223"/>
    <cellStyle name="Note 5 3 2 3 2 3" xfId="61224"/>
    <cellStyle name="Note 5 3 2 3 2 3 2" xfId="61225"/>
    <cellStyle name="Note 5 3 2 3 2 3 3" xfId="61226"/>
    <cellStyle name="Note 5 3 2 3 2 4" xfId="61227"/>
    <cellStyle name="Note 5 3 2 3 2 4 2" xfId="61228"/>
    <cellStyle name="Note 5 3 2 3 2 5" xfId="61229"/>
    <cellStyle name="Note 5 3 2 3 2 6" xfId="61230"/>
    <cellStyle name="Note 5 3 2 3 3" xfId="61231"/>
    <cellStyle name="Note 5 3 2 3 3 2" xfId="61232"/>
    <cellStyle name="Note 5 3 2 3 3 2 2" xfId="61233"/>
    <cellStyle name="Note 5 3 2 3 3 2 3" xfId="61234"/>
    <cellStyle name="Note 5 3 2 3 3 3" xfId="61235"/>
    <cellStyle name="Note 5 3 2 3 3 3 2" xfId="61236"/>
    <cellStyle name="Note 5 3 2 3 3 3 3" xfId="61237"/>
    <cellStyle name="Note 5 3 2 3 3 4" xfId="61238"/>
    <cellStyle name="Note 5 3 2 3 3 4 2" xfId="61239"/>
    <cellStyle name="Note 5 3 2 3 3 5" xfId="61240"/>
    <cellStyle name="Note 5 3 2 3 3 6" xfId="61241"/>
    <cellStyle name="Note 5 3 2 3 4" xfId="61242"/>
    <cellStyle name="Note 5 3 2 3 4 2" xfId="61243"/>
    <cellStyle name="Note 5 3 2 3 4 2 2" xfId="61244"/>
    <cellStyle name="Note 5 3 2 3 4 2 3" xfId="61245"/>
    <cellStyle name="Note 5 3 2 3 4 3" xfId="61246"/>
    <cellStyle name="Note 5 3 2 3 4 3 2" xfId="61247"/>
    <cellStyle name="Note 5 3 2 3 4 4" xfId="61248"/>
    <cellStyle name="Note 5 3 2 3 4 5" xfId="61249"/>
    <cellStyle name="Note 5 3 2 3 5" xfId="61250"/>
    <cellStyle name="Note 5 3 2 3 5 2" xfId="61251"/>
    <cellStyle name="Note 5 3 2 3 5 3" xfId="61252"/>
    <cellStyle name="Note 5 3 2 3 6" xfId="61253"/>
    <cellStyle name="Note 5 3 2 3 6 2" xfId="61254"/>
    <cellStyle name="Note 5 3 2 3 6 3" xfId="61255"/>
    <cellStyle name="Note 5 3 2 3 7" xfId="61256"/>
    <cellStyle name="Note 5 3 2 3 7 2" xfId="61257"/>
    <cellStyle name="Note 5 3 2 3 8" xfId="61258"/>
    <cellStyle name="Note 5 3 2 3 9" xfId="61259"/>
    <cellStyle name="Note 5 3 2 4" xfId="61260"/>
    <cellStyle name="Note 5 3 2 4 2" xfId="61261"/>
    <cellStyle name="Note 5 3 2 4 2 2" xfId="61262"/>
    <cellStyle name="Note 5 3 2 4 2 2 2" xfId="61263"/>
    <cellStyle name="Note 5 3 2 4 2 2 3" xfId="61264"/>
    <cellStyle name="Note 5 3 2 4 2 3" xfId="61265"/>
    <cellStyle name="Note 5 3 2 4 2 3 2" xfId="61266"/>
    <cellStyle name="Note 5 3 2 4 2 3 3" xfId="61267"/>
    <cellStyle name="Note 5 3 2 4 2 4" xfId="61268"/>
    <cellStyle name="Note 5 3 2 4 2 4 2" xfId="61269"/>
    <cellStyle name="Note 5 3 2 4 2 5" xfId="61270"/>
    <cellStyle name="Note 5 3 2 4 2 6" xfId="61271"/>
    <cellStyle name="Note 5 3 2 4 3" xfId="61272"/>
    <cellStyle name="Note 5 3 2 4 3 2" xfId="61273"/>
    <cellStyle name="Note 5 3 2 4 3 2 2" xfId="61274"/>
    <cellStyle name="Note 5 3 2 4 3 2 3" xfId="61275"/>
    <cellStyle name="Note 5 3 2 4 3 3" xfId="61276"/>
    <cellStyle name="Note 5 3 2 4 3 3 2" xfId="61277"/>
    <cellStyle name="Note 5 3 2 4 3 3 3" xfId="61278"/>
    <cellStyle name="Note 5 3 2 4 3 4" xfId="61279"/>
    <cellStyle name="Note 5 3 2 4 3 4 2" xfId="61280"/>
    <cellStyle name="Note 5 3 2 4 3 5" xfId="61281"/>
    <cellStyle name="Note 5 3 2 4 3 6" xfId="61282"/>
    <cellStyle name="Note 5 3 2 4 4" xfId="61283"/>
    <cellStyle name="Note 5 3 2 4 4 2" xfId="61284"/>
    <cellStyle name="Note 5 3 2 4 4 2 2" xfId="61285"/>
    <cellStyle name="Note 5 3 2 4 4 2 3" xfId="61286"/>
    <cellStyle name="Note 5 3 2 4 4 3" xfId="61287"/>
    <cellStyle name="Note 5 3 2 4 4 3 2" xfId="61288"/>
    <cellStyle name="Note 5 3 2 4 4 4" xfId="61289"/>
    <cellStyle name="Note 5 3 2 4 4 5" xfId="61290"/>
    <cellStyle name="Note 5 3 2 4 5" xfId="61291"/>
    <cellStyle name="Note 5 3 2 4 5 2" xfId="61292"/>
    <cellStyle name="Note 5 3 2 4 5 3" xfId="61293"/>
    <cellStyle name="Note 5 3 2 4 6" xfId="61294"/>
    <cellStyle name="Note 5 3 2 4 6 2" xfId="61295"/>
    <cellStyle name="Note 5 3 2 4 6 3" xfId="61296"/>
    <cellStyle name="Note 5 3 2 4 7" xfId="61297"/>
    <cellStyle name="Note 5 3 2 4 7 2" xfId="61298"/>
    <cellStyle name="Note 5 3 2 4 8" xfId="61299"/>
    <cellStyle name="Note 5 3 2 4 9" xfId="61300"/>
    <cellStyle name="Note 5 3 2 5" xfId="61301"/>
    <cellStyle name="Note 5 3 2 5 2" xfId="61302"/>
    <cellStyle name="Note 5 3 2 5 2 2" xfId="61303"/>
    <cellStyle name="Note 5 3 2 5 2 3" xfId="61304"/>
    <cellStyle name="Note 5 3 2 5 3" xfId="61305"/>
    <cellStyle name="Note 5 3 2 5 3 2" xfId="61306"/>
    <cellStyle name="Note 5 3 2 5 3 3" xfId="61307"/>
    <cellStyle name="Note 5 3 2 5 4" xfId="61308"/>
    <cellStyle name="Note 5 3 2 5 4 2" xfId="61309"/>
    <cellStyle name="Note 5 3 2 5 5" xfId="61310"/>
    <cellStyle name="Note 5 3 2 5 6" xfId="61311"/>
    <cellStyle name="Note 5 3 2 6" xfId="61312"/>
    <cellStyle name="Note 5 3 2 6 2" xfId="61313"/>
    <cellStyle name="Note 5 3 2 6 2 2" xfId="61314"/>
    <cellStyle name="Note 5 3 2 6 2 3" xfId="61315"/>
    <cellStyle name="Note 5 3 2 6 3" xfId="61316"/>
    <cellStyle name="Note 5 3 2 6 3 2" xfId="61317"/>
    <cellStyle name="Note 5 3 2 6 3 3" xfId="61318"/>
    <cellStyle name="Note 5 3 2 6 4" xfId="61319"/>
    <cellStyle name="Note 5 3 2 6 4 2" xfId="61320"/>
    <cellStyle name="Note 5 3 2 6 5" xfId="61321"/>
    <cellStyle name="Note 5 3 2 6 6" xfId="61322"/>
    <cellStyle name="Note 5 3 2 7" xfId="61323"/>
    <cellStyle name="Note 5 3 2 7 2" xfId="61324"/>
    <cellStyle name="Note 5 3 2 7 2 2" xfId="61325"/>
    <cellStyle name="Note 5 3 2 7 2 3" xfId="61326"/>
    <cellStyle name="Note 5 3 2 7 3" xfId="61327"/>
    <cellStyle name="Note 5 3 2 7 3 2" xfId="61328"/>
    <cellStyle name="Note 5 3 2 7 4" xfId="61329"/>
    <cellStyle name="Note 5 3 2 7 5" xfId="61330"/>
    <cellStyle name="Note 5 3 2 8" xfId="61331"/>
    <cellStyle name="Note 5 3 2 8 2" xfId="61332"/>
    <cellStyle name="Note 5 3 2 8 3" xfId="61333"/>
    <cellStyle name="Note 5 3 2 9" xfId="61334"/>
    <cellStyle name="Note 5 3 2 9 2" xfId="61335"/>
    <cellStyle name="Note 5 3 2 9 3" xfId="61336"/>
    <cellStyle name="Note 5 3 3" xfId="10641"/>
    <cellStyle name="Note 5 3 3 10" xfId="61337"/>
    <cellStyle name="Note 5 3 3 2" xfId="61338"/>
    <cellStyle name="Note 5 3 3 2 2" xfId="61339"/>
    <cellStyle name="Note 5 3 3 2 2 2" xfId="61340"/>
    <cellStyle name="Note 5 3 3 2 2 2 2" xfId="61341"/>
    <cellStyle name="Note 5 3 3 2 2 2 3" xfId="61342"/>
    <cellStyle name="Note 5 3 3 2 2 3" xfId="61343"/>
    <cellStyle name="Note 5 3 3 2 2 3 2" xfId="61344"/>
    <cellStyle name="Note 5 3 3 2 2 3 3" xfId="61345"/>
    <cellStyle name="Note 5 3 3 2 2 4" xfId="61346"/>
    <cellStyle name="Note 5 3 3 2 2 4 2" xfId="61347"/>
    <cellStyle name="Note 5 3 3 2 2 5" xfId="61348"/>
    <cellStyle name="Note 5 3 3 2 2 6" xfId="61349"/>
    <cellStyle name="Note 5 3 3 2 3" xfId="61350"/>
    <cellStyle name="Note 5 3 3 2 3 2" xfId="61351"/>
    <cellStyle name="Note 5 3 3 2 3 2 2" xfId="61352"/>
    <cellStyle name="Note 5 3 3 2 3 2 3" xfId="61353"/>
    <cellStyle name="Note 5 3 3 2 3 3" xfId="61354"/>
    <cellStyle name="Note 5 3 3 2 3 3 2" xfId="61355"/>
    <cellStyle name="Note 5 3 3 2 3 3 3" xfId="61356"/>
    <cellStyle name="Note 5 3 3 2 3 4" xfId="61357"/>
    <cellStyle name="Note 5 3 3 2 3 4 2" xfId="61358"/>
    <cellStyle name="Note 5 3 3 2 3 5" xfId="61359"/>
    <cellStyle name="Note 5 3 3 2 3 6" xfId="61360"/>
    <cellStyle name="Note 5 3 3 2 4" xfId="61361"/>
    <cellStyle name="Note 5 3 3 2 4 2" xfId="61362"/>
    <cellStyle name="Note 5 3 3 2 4 2 2" xfId="61363"/>
    <cellStyle name="Note 5 3 3 2 4 2 3" xfId="61364"/>
    <cellStyle name="Note 5 3 3 2 4 3" xfId="61365"/>
    <cellStyle name="Note 5 3 3 2 4 3 2" xfId="61366"/>
    <cellStyle name="Note 5 3 3 2 4 4" xfId="61367"/>
    <cellStyle name="Note 5 3 3 2 4 5" xfId="61368"/>
    <cellStyle name="Note 5 3 3 2 5" xfId="61369"/>
    <cellStyle name="Note 5 3 3 2 5 2" xfId="61370"/>
    <cellStyle name="Note 5 3 3 2 5 3" xfId="61371"/>
    <cellStyle name="Note 5 3 3 2 6" xfId="61372"/>
    <cellStyle name="Note 5 3 3 2 6 2" xfId="61373"/>
    <cellStyle name="Note 5 3 3 2 6 3" xfId="61374"/>
    <cellStyle name="Note 5 3 3 2 7" xfId="61375"/>
    <cellStyle name="Note 5 3 3 2 7 2" xfId="61376"/>
    <cellStyle name="Note 5 3 3 2 8" xfId="61377"/>
    <cellStyle name="Note 5 3 3 2 9" xfId="61378"/>
    <cellStyle name="Note 5 3 3 3" xfId="61379"/>
    <cellStyle name="Note 5 3 3 3 2" xfId="61380"/>
    <cellStyle name="Note 5 3 3 3 2 2" xfId="61381"/>
    <cellStyle name="Note 5 3 3 3 2 3" xfId="61382"/>
    <cellStyle name="Note 5 3 3 3 3" xfId="61383"/>
    <cellStyle name="Note 5 3 3 3 3 2" xfId="61384"/>
    <cellStyle name="Note 5 3 3 3 3 3" xfId="61385"/>
    <cellStyle name="Note 5 3 3 3 4" xfId="61386"/>
    <cellStyle name="Note 5 3 3 3 4 2" xfId="61387"/>
    <cellStyle name="Note 5 3 3 3 5" xfId="61388"/>
    <cellStyle name="Note 5 3 3 3 6" xfId="61389"/>
    <cellStyle name="Note 5 3 3 4" xfId="61390"/>
    <cellStyle name="Note 5 3 3 4 2" xfId="61391"/>
    <cellStyle name="Note 5 3 3 4 2 2" xfId="61392"/>
    <cellStyle name="Note 5 3 3 4 2 3" xfId="61393"/>
    <cellStyle name="Note 5 3 3 4 3" xfId="61394"/>
    <cellStyle name="Note 5 3 3 4 3 2" xfId="61395"/>
    <cellStyle name="Note 5 3 3 4 3 3" xfId="61396"/>
    <cellStyle name="Note 5 3 3 4 4" xfId="61397"/>
    <cellStyle name="Note 5 3 3 4 4 2" xfId="61398"/>
    <cellStyle name="Note 5 3 3 4 5" xfId="61399"/>
    <cellStyle name="Note 5 3 3 4 6" xfId="61400"/>
    <cellStyle name="Note 5 3 3 5" xfId="61401"/>
    <cellStyle name="Note 5 3 3 5 2" xfId="61402"/>
    <cellStyle name="Note 5 3 3 5 2 2" xfId="61403"/>
    <cellStyle name="Note 5 3 3 5 2 3" xfId="61404"/>
    <cellStyle name="Note 5 3 3 5 3" xfId="61405"/>
    <cellStyle name="Note 5 3 3 5 3 2" xfId="61406"/>
    <cellStyle name="Note 5 3 3 5 4" xfId="61407"/>
    <cellStyle name="Note 5 3 3 5 5" xfId="61408"/>
    <cellStyle name="Note 5 3 3 6" xfId="61409"/>
    <cellStyle name="Note 5 3 3 6 2" xfId="61410"/>
    <cellStyle name="Note 5 3 3 6 3" xfId="61411"/>
    <cellStyle name="Note 5 3 3 7" xfId="61412"/>
    <cellStyle name="Note 5 3 3 7 2" xfId="61413"/>
    <cellStyle name="Note 5 3 3 7 3" xfId="61414"/>
    <cellStyle name="Note 5 3 3 8" xfId="61415"/>
    <cellStyle name="Note 5 3 3 8 2" xfId="61416"/>
    <cellStyle name="Note 5 3 3 9" xfId="61417"/>
    <cellStyle name="Note 5 3 4" xfId="10642"/>
    <cellStyle name="Note 5 3 4 2" xfId="61418"/>
    <cellStyle name="Note 5 3 4 2 2" xfId="61419"/>
    <cellStyle name="Note 5 3 4 2 2 2" xfId="61420"/>
    <cellStyle name="Note 5 3 4 2 2 3" xfId="61421"/>
    <cellStyle name="Note 5 3 4 2 3" xfId="61422"/>
    <cellStyle name="Note 5 3 4 2 3 2" xfId="61423"/>
    <cellStyle name="Note 5 3 4 2 3 3" xfId="61424"/>
    <cellStyle name="Note 5 3 4 2 4" xfId="61425"/>
    <cellStyle name="Note 5 3 4 2 4 2" xfId="61426"/>
    <cellStyle name="Note 5 3 4 2 5" xfId="61427"/>
    <cellStyle name="Note 5 3 4 2 6" xfId="61428"/>
    <cellStyle name="Note 5 3 4 3" xfId="61429"/>
    <cellStyle name="Note 5 3 4 3 2" xfId="61430"/>
    <cellStyle name="Note 5 3 4 3 2 2" xfId="61431"/>
    <cellStyle name="Note 5 3 4 3 2 3" xfId="61432"/>
    <cellStyle name="Note 5 3 4 3 3" xfId="61433"/>
    <cellStyle name="Note 5 3 4 3 3 2" xfId="61434"/>
    <cellStyle name="Note 5 3 4 3 3 3" xfId="61435"/>
    <cellStyle name="Note 5 3 4 3 4" xfId="61436"/>
    <cellStyle name="Note 5 3 4 3 4 2" xfId="61437"/>
    <cellStyle name="Note 5 3 4 3 5" xfId="61438"/>
    <cellStyle name="Note 5 3 4 3 6" xfId="61439"/>
    <cellStyle name="Note 5 3 4 4" xfId="61440"/>
    <cellStyle name="Note 5 3 4 4 2" xfId="61441"/>
    <cellStyle name="Note 5 3 4 4 2 2" xfId="61442"/>
    <cellStyle name="Note 5 3 4 4 2 3" xfId="61443"/>
    <cellStyle name="Note 5 3 4 4 3" xfId="61444"/>
    <cellStyle name="Note 5 3 4 4 3 2" xfId="61445"/>
    <cellStyle name="Note 5 3 4 4 4" xfId="61446"/>
    <cellStyle name="Note 5 3 4 4 5" xfId="61447"/>
    <cellStyle name="Note 5 3 4 5" xfId="61448"/>
    <cellStyle name="Note 5 3 4 5 2" xfId="61449"/>
    <cellStyle name="Note 5 3 4 5 3" xfId="61450"/>
    <cellStyle name="Note 5 3 4 6" xfId="61451"/>
    <cellStyle name="Note 5 3 4 6 2" xfId="61452"/>
    <cellStyle name="Note 5 3 4 6 3" xfId="61453"/>
    <cellStyle name="Note 5 3 4 7" xfId="61454"/>
    <cellStyle name="Note 5 3 4 7 2" xfId="61455"/>
    <cellStyle name="Note 5 3 4 8" xfId="61456"/>
    <cellStyle name="Note 5 3 4 9" xfId="61457"/>
    <cellStyle name="Note 5 3 5" xfId="61458"/>
    <cellStyle name="Note 5 3 5 2" xfId="61459"/>
    <cellStyle name="Note 5 3 5 2 2" xfId="61460"/>
    <cellStyle name="Note 5 3 5 2 2 2" xfId="61461"/>
    <cellStyle name="Note 5 3 5 2 2 3" xfId="61462"/>
    <cellStyle name="Note 5 3 5 2 3" xfId="61463"/>
    <cellStyle name="Note 5 3 5 2 3 2" xfId="61464"/>
    <cellStyle name="Note 5 3 5 2 3 3" xfId="61465"/>
    <cellStyle name="Note 5 3 5 2 4" xfId="61466"/>
    <cellStyle name="Note 5 3 5 2 4 2" xfId="61467"/>
    <cellStyle name="Note 5 3 5 2 5" xfId="61468"/>
    <cellStyle name="Note 5 3 5 2 6" xfId="61469"/>
    <cellStyle name="Note 5 3 5 3" xfId="61470"/>
    <cellStyle name="Note 5 3 5 3 2" xfId="61471"/>
    <cellStyle name="Note 5 3 5 3 2 2" xfId="61472"/>
    <cellStyle name="Note 5 3 5 3 2 3" xfId="61473"/>
    <cellStyle name="Note 5 3 5 3 3" xfId="61474"/>
    <cellStyle name="Note 5 3 5 3 3 2" xfId="61475"/>
    <cellStyle name="Note 5 3 5 3 3 3" xfId="61476"/>
    <cellStyle name="Note 5 3 5 3 4" xfId="61477"/>
    <cellStyle name="Note 5 3 5 3 4 2" xfId="61478"/>
    <cellStyle name="Note 5 3 5 3 5" xfId="61479"/>
    <cellStyle name="Note 5 3 5 3 6" xfId="61480"/>
    <cellStyle name="Note 5 3 5 4" xfId="61481"/>
    <cellStyle name="Note 5 3 5 4 2" xfId="61482"/>
    <cellStyle name="Note 5 3 5 4 2 2" xfId="61483"/>
    <cellStyle name="Note 5 3 5 4 2 3" xfId="61484"/>
    <cellStyle name="Note 5 3 5 4 3" xfId="61485"/>
    <cellStyle name="Note 5 3 5 4 3 2" xfId="61486"/>
    <cellStyle name="Note 5 3 5 4 4" xfId="61487"/>
    <cellStyle name="Note 5 3 5 4 5" xfId="61488"/>
    <cellStyle name="Note 5 3 5 5" xfId="61489"/>
    <cellStyle name="Note 5 3 5 5 2" xfId="61490"/>
    <cellStyle name="Note 5 3 5 5 3" xfId="61491"/>
    <cellStyle name="Note 5 3 5 6" xfId="61492"/>
    <cellStyle name="Note 5 3 5 6 2" xfId="61493"/>
    <cellStyle name="Note 5 3 5 6 3" xfId="61494"/>
    <cellStyle name="Note 5 3 5 7" xfId="61495"/>
    <cellStyle name="Note 5 3 5 7 2" xfId="61496"/>
    <cellStyle name="Note 5 3 5 8" xfId="61497"/>
    <cellStyle name="Note 5 3 5 9" xfId="61498"/>
    <cellStyle name="Note 5 3 6" xfId="61499"/>
    <cellStyle name="Note 5 3 6 2" xfId="61500"/>
    <cellStyle name="Note 5 3 6 2 2" xfId="61501"/>
    <cellStyle name="Note 5 3 6 2 3" xfId="61502"/>
    <cellStyle name="Note 5 3 6 3" xfId="61503"/>
    <cellStyle name="Note 5 3 6 3 2" xfId="61504"/>
    <cellStyle name="Note 5 3 6 3 3" xfId="61505"/>
    <cellStyle name="Note 5 3 6 4" xfId="61506"/>
    <cellStyle name="Note 5 3 6 4 2" xfId="61507"/>
    <cellStyle name="Note 5 3 6 5" xfId="61508"/>
    <cellStyle name="Note 5 3 6 6" xfId="61509"/>
    <cellStyle name="Note 5 3 7" xfId="61510"/>
    <cellStyle name="Note 5 3 7 2" xfId="61511"/>
    <cellStyle name="Note 5 3 7 2 2" xfId="61512"/>
    <cellStyle name="Note 5 3 7 2 3" xfId="61513"/>
    <cellStyle name="Note 5 3 7 3" xfId="61514"/>
    <cellStyle name="Note 5 3 7 3 2" xfId="61515"/>
    <cellStyle name="Note 5 3 7 3 3" xfId="61516"/>
    <cellStyle name="Note 5 3 7 4" xfId="61517"/>
    <cellStyle name="Note 5 3 7 4 2" xfId="61518"/>
    <cellStyle name="Note 5 3 7 5" xfId="61519"/>
    <cellStyle name="Note 5 3 7 6" xfId="61520"/>
    <cellStyle name="Note 5 3 8" xfId="61521"/>
    <cellStyle name="Note 5 3 8 2" xfId="61522"/>
    <cellStyle name="Note 5 3 8 2 2" xfId="61523"/>
    <cellStyle name="Note 5 3 8 2 3" xfId="61524"/>
    <cellStyle name="Note 5 3 8 3" xfId="61525"/>
    <cellStyle name="Note 5 3 8 3 2" xfId="61526"/>
    <cellStyle name="Note 5 3 8 4" xfId="61527"/>
    <cellStyle name="Note 5 3 8 5" xfId="61528"/>
    <cellStyle name="Note 5 3 9" xfId="61529"/>
    <cellStyle name="Note 5 3 9 2" xfId="61530"/>
    <cellStyle name="Note 5 3 9 3" xfId="61531"/>
    <cellStyle name="Note 5 4" xfId="10643"/>
    <cellStyle name="Note 5 4 10" xfId="61532"/>
    <cellStyle name="Note 5 4 10 2" xfId="61533"/>
    <cellStyle name="Note 5 4 11" xfId="61534"/>
    <cellStyle name="Note 5 4 12" xfId="61535"/>
    <cellStyle name="Note 5 4 2" xfId="10644"/>
    <cellStyle name="Note 5 4 2 10" xfId="61536"/>
    <cellStyle name="Note 5 4 2 2" xfId="61537"/>
    <cellStyle name="Note 5 4 2 2 2" xfId="61538"/>
    <cellStyle name="Note 5 4 2 2 2 2" xfId="61539"/>
    <cellStyle name="Note 5 4 2 2 2 2 2" xfId="61540"/>
    <cellStyle name="Note 5 4 2 2 2 2 3" xfId="61541"/>
    <cellStyle name="Note 5 4 2 2 2 3" xfId="61542"/>
    <cellStyle name="Note 5 4 2 2 2 3 2" xfId="61543"/>
    <cellStyle name="Note 5 4 2 2 2 3 3" xfId="61544"/>
    <cellStyle name="Note 5 4 2 2 2 4" xfId="61545"/>
    <cellStyle name="Note 5 4 2 2 2 4 2" xfId="61546"/>
    <cellStyle name="Note 5 4 2 2 2 5" xfId="61547"/>
    <cellStyle name="Note 5 4 2 2 2 6" xfId="61548"/>
    <cellStyle name="Note 5 4 2 2 3" xfId="61549"/>
    <cellStyle name="Note 5 4 2 2 3 2" xfId="61550"/>
    <cellStyle name="Note 5 4 2 2 3 2 2" xfId="61551"/>
    <cellStyle name="Note 5 4 2 2 3 2 3" xfId="61552"/>
    <cellStyle name="Note 5 4 2 2 3 3" xfId="61553"/>
    <cellStyle name="Note 5 4 2 2 3 3 2" xfId="61554"/>
    <cellStyle name="Note 5 4 2 2 3 3 3" xfId="61555"/>
    <cellStyle name="Note 5 4 2 2 3 4" xfId="61556"/>
    <cellStyle name="Note 5 4 2 2 3 4 2" xfId="61557"/>
    <cellStyle name="Note 5 4 2 2 3 5" xfId="61558"/>
    <cellStyle name="Note 5 4 2 2 3 6" xfId="61559"/>
    <cellStyle name="Note 5 4 2 2 4" xfId="61560"/>
    <cellStyle name="Note 5 4 2 2 4 2" xfId="61561"/>
    <cellStyle name="Note 5 4 2 2 4 2 2" xfId="61562"/>
    <cellStyle name="Note 5 4 2 2 4 2 3" xfId="61563"/>
    <cellStyle name="Note 5 4 2 2 4 3" xfId="61564"/>
    <cellStyle name="Note 5 4 2 2 4 3 2" xfId="61565"/>
    <cellStyle name="Note 5 4 2 2 4 4" xfId="61566"/>
    <cellStyle name="Note 5 4 2 2 4 5" xfId="61567"/>
    <cellStyle name="Note 5 4 2 2 5" xfId="61568"/>
    <cellStyle name="Note 5 4 2 2 5 2" xfId="61569"/>
    <cellStyle name="Note 5 4 2 2 5 3" xfId="61570"/>
    <cellStyle name="Note 5 4 2 2 6" xfId="61571"/>
    <cellStyle name="Note 5 4 2 2 6 2" xfId="61572"/>
    <cellStyle name="Note 5 4 2 2 6 3" xfId="61573"/>
    <cellStyle name="Note 5 4 2 2 7" xfId="61574"/>
    <cellStyle name="Note 5 4 2 2 7 2" xfId="61575"/>
    <cellStyle name="Note 5 4 2 2 8" xfId="61576"/>
    <cellStyle name="Note 5 4 2 2 9" xfId="61577"/>
    <cellStyle name="Note 5 4 2 3" xfId="61578"/>
    <cellStyle name="Note 5 4 2 3 2" xfId="61579"/>
    <cellStyle name="Note 5 4 2 3 2 2" xfId="61580"/>
    <cellStyle name="Note 5 4 2 3 2 3" xfId="61581"/>
    <cellStyle name="Note 5 4 2 3 3" xfId="61582"/>
    <cellStyle name="Note 5 4 2 3 3 2" xfId="61583"/>
    <cellStyle name="Note 5 4 2 3 3 3" xfId="61584"/>
    <cellStyle name="Note 5 4 2 3 4" xfId="61585"/>
    <cellStyle name="Note 5 4 2 3 4 2" xfId="61586"/>
    <cellStyle name="Note 5 4 2 3 5" xfId="61587"/>
    <cellStyle name="Note 5 4 2 3 6" xfId="61588"/>
    <cellStyle name="Note 5 4 2 4" xfId="61589"/>
    <cellStyle name="Note 5 4 2 4 2" xfId="61590"/>
    <cellStyle name="Note 5 4 2 4 2 2" xfId="61591"/>
    <cellStyle name="Note 5 4 2 4 2 3" xfId="61592"/>
    <cellStyle name="Note 5 4 2 4 3" xfId="61593"/>
    <cellStyle name="Note 5 4 2 4 3 2" xfId="61594"/>
    <cellStyle name="Note 5 4 2 4 3 3" xfId="61595"/>
    <cellStyle name="Note 5 4 2 4 4" xfId="61596"/>
    <cellStyle name="Note 5 4 2 4 4 2" xfId="61597"/>
    <cellStyle name="Note 5 4 2 4 5" xfId="61598"/>
    <cellStyle name="Note 5 4 2 4 6" xfId="61599"/>
    <cellStyle name="Note 5 4 2 5" xfId="61600"/>
    <cellStyle name="Note 5 4 2 5 2" xfId="61601"/>
    <cellStyle name="Note 5 4 2 5 2 2" xfId="61602"/>
    <cellStyle name="Note 5 4 2 5 2 3" xfId="61603"/>
    <cellStyle name="Note 5 4 2 5 3" xfId="61604"/>
    <cellStyle name="Note 5 4 2 5 3 2" xfId="61605"/>
    <cellStyle name="Note 5 4 2 5 4" xfId="61606"/>
    <cellStyle name="Note 5 4 2 5 5" xfId="61607"/>
    <cellStyle name="Note 5 4 2 6" xfId="61608"/>
    <cellStyle name="Note 5 4 2 6 2" xfId="61609"/>
    <cellStyle name="Note 5 4 2 6 3" xfId="61610"/>
    <cellStyle name="Note 5 4 2 7" xfId="61611"/>
    <cellStyle name="Note 5 4 2 7 2" xfId="61612"/>
    <cellStyle name="Note 5 4 2 7 3" xfId="61613"/>
    <cellStyle name="Note 5 4 2 8" xfId="61614"/>
    <cellStyle name="Note 5 4 2 8 2" xfId="61615"/>
    <cellStyle name="Note 5 4 2 9" xfId="61616"/>
    <cellStyle name="Note 5 4 3" xfId="14619"/>
    <cellStyle name="Note 5 4 3 2" xfId="61617"/>
    <cellStyle name="Note 5 4 3 2 2" xfId="61618"/>
    <cellStyle name="Note 5 4 3 2 2 2" xfId="61619"/>
    <cellStyle name="Note 5 4 3 2 2 3" xfId="61620"/>
    <cellStyle name="Note 5 4 3 2 3" xfId="61621"/>
    <cellStyle name="Note 5 4 3 2 3 2" xfId="61622"/>
    <cellStyle name="Note 5 4 3 2 3 3" xfId="61623"/>
    <cellStyle name="Note 5 4 3 2 4" xfId="61624"/>
    <cellStyle name="Note 5 4 3 2 4 2" xfId="61625"/>
    <cellStyle name="Note 5 4 3 2 5" xfId="61626"/>
    <cellStyle name="Note 5 4 3 2 6" xfId="61627"/>
    <cellStyle name="Note 5 4 3 3" xfId="61628"/>
    <cellStyle name="Note 5 4 3 3 2" xfId="61629"/>
    <cellStyle name="Note 5 4 3 3 2 2" xfId="61630"/>
    <cellStyle name="Note 5 4 3 3 2 3" xfId="61631"/>
    <cellStyle name="Note 5 4 3 3 3" xfId="61632"/>
    <cellStyle name="Note 5 4 3 3 3 2" xfId="61633"/>
    <cellStyle name="Note 5 4 3 3 3 3" xfId="61634"/>
    <cellStyle name="Note 5 4 3 3 4" xfId="61635"/>
    <cellStyle name="Note 5 4 3 3 4 2" xfId="61636"/>
    <cellStyle name="Note 5 4 3 3 5" xfId="61637"/>
    <cellStyle name="Note 5 4 3 3 6" xfId="61638"/>
    <cellStyle name="Note 5 4 3 4" xfId="61639"/>
    <cellStyle name="Note 5 4 3 4 2" xfId="61640"/>
    <cellStyle name="Note 5 4 3 4 2 2" xfId="61641"/>
    <cellStyle name="Note 5 4 3 4 2 3" xfId="61642"/>
    <cellStyle name="Note 5 4 3 4 3" xfId="61643"/>
    <cellStyle name="Note 5 4 3 4 3 2" xfId="61644"/>
    <cellStyle name="Note 5 4 3 4 4" xfId="61645"/>
    <cellStyle name="Note 5 4 3 4 5" xfId="61646"/>
    <cellStyle name="Note 5 4 3 5" xfId="61647"/>
    <cellStyle name="Note 5 4 3 5 2" xfId="61648"/>
    <cellStyle name="Note 5 4 3 5 3" xfId="61649"/>
    <cellStyle name="Note 5 4 3 6" xfId="61650"/>
    <cellStyle name="Note 5 4 3 6 2" xfId="61651"/>
    <cellStyle name="Note 5 4 3 6 3" xfId="61652"/>
    <cellStyle name="Note 5 4 3 7" xfId="61653"/>
    <cellStyle name="Note 5 4 3 7 2" xfId="61654"/>
    <cellStyle name="Note 5 4 3 8" xfId="61655"/>
    <cellStyle name="Note 5 4 3 9" xfId="61656"/>
    <cellStyle name="Note 5 4 4" xfId="61657"/>
    <cellStyle name="Note 5 4 4 2" xfId="61658"/>
    <cellStyle name="Note 5 4 4 2 2" xfId="61659"/>
    <cellStyle name="Note 5 4 4 2 2 2" xfId="61660"/>
    <cellStyle name="Note 5 4 4 2 2 3" xfId="61661"/>
    <cellStyle name="Note 5 4 4 2 3" xfId="61662"/>
    <cellStyle name="Note 5 4 4 2 3 2" xfId="61663"/>
    <cellStyle name="Note 5 4 4 2 3 3" xfId="61664"/>
    <cellStyle name="Note 5 4 4 2 4" xfId="61665"/>
    <cellStyle name="Note 5 4 4 2 4 2" xfId="61666"/>
    <cellStyle name="Note 5 4 4 2 5" xfId="61667"/>
    <cellStyle name="Note 5 4 4 2 6" xfId="61668"/>
    <cellStyle name="Note 5 4 4 3" xfId="61669"/>
    <cellStyle name="Note 5 4 4 3 2" xfId="61670"/>
    <cellStyle name="Note 5 4 4 3 2 2" xfId="61671"/>
    <cellStyle name="Note 5 4 4 3 2 3" xfId="61672"/>
    <cellStyle name="Note 5 4 4 3 3" xfId="61673"/>
    <cellStyle name="Note 5 4 4 3 3 2" xfId="61674"/>
    <cellStyle name="Note 5 4 4 3 3 3" xfId="61675"/>
    <cellStyle name="Note 5 4 4 3 4" xfId="61676"/>
    <cellStyle name="Note 5 4 4 3 4 2" xfId="61677"/>
    <cellStyle name="Note 5 4 4 3 5" xfId="61678"/>
    <cellStyle name="Note 5 4 4 3 6" xfId="61679"/>
    <cellStyle name="Note 5 4 4 4" xfId="61680"/>
    <cellStyle name="Note 5 4 4 4 2" xfId="61681"/>
    <cellStyle name="Note 5 4 4 4 2 2" xfId="61682"/>
    <cellStyle name="Note 5 4 4 4 2 3" xfId="61683"/>
    <cellStyle name="Note 5 4 4 4 3" xfId="61684"/>
    <cellStyle name="Note 5 4 4 4 3 2" xfId="61685"/>
    <cellStyle name="Note 5 4 4 4 4" xfId="61686"/>
    <cellStyle name="Note 5 4 4 4 5" xfId="61687"/>
    <cellStyle name="Note 5 4 4 5" xfId="61688"/>
    <cellStyle name="Note 5 4 4 5 2" xfId="61689"/>
    <cellStyle name="Note 5 4 4 5 3" xfId="61690"/>
    <cellStyle name="Note 5 4 4 6" xfId="61691"/>
    <cellStyle name="Note 5 4 4 6 2" xfId="61692"/>
    <cellStyle name="Note 5 4 4 6 3" xfId="61693"/>
    <cellStyle name="Note 5 4 4 7" xfId="61694"/>
    <cellStyle name="Note 5 4 4 7 2" xfId="61695"/>
    <cellStyle name="Note 5 4 4 8" xfId="61696"/>
    <cellStyle name="Note 5 4 4 9" xfId="61697"/>
    <cellStyle name="Note 5 4 5" xfId="61698"/>
    <cellStyle name="Note 5 4 5 2" xfId="61699"/>
    <cellStyle name="Note 5 4 5 2 2" xfId="61700"/>
    <cellStyle name="Note 5 4 5 2 3" xfId="61701"/>
    <cellStyle name="Note 5 4 5 3" xfId="61702"/>
    <cellStyle name="Note 5 4 5 3 2" xfId="61703"/>
    <cellStyle name="Note 5 4 5 3 3" xfId="61704"/>
    <cellStyle name="Note 5 4 5 4" xfId="61705"/>
    <cellStyle name="Note 5 4 5 4 2" xfId="61706"/>
    <cellStyle name="Note 5 4 5 5" xfId="61707"/>
    <cellStyle name="Note 5 4 5 6" xfId="61708"/>
    <cellStyle name="Note 5 4 6" xfId="61709"/>
    <cellStyle name="Note 5 4 6 2" xfId="61710"/>
    <cellStyle name="Note 5 4 6 2 2" xfId="61711"/>
    <cellStyle name="Note 5 4 6 2 3" xfId="61712"/>
    <cellStyle name="Note 5 4 6 3" xfId="61713"/>
    <cellStyle name="Note 5 4 6 3 2" xfId="61714"/>
    <cellStyle name="Note 5 4 6 3 3" xfId="61715"/>
    <cellStyle name="Note 5 4 6 4" xfId="61716"/>
    <cellStyle name="Note 5 4 6 4 2" xfId="61717"/>
    <cellStyle name="Note 5 4 6 5" xfId="61718"/>
    <cellStyle name="Note 5 4 6 6" xfId="61719"/>
    <cellStyle name="Note 5 4 7" xfId="61720"/>
    <cellStyle name="Note 5 4 7 2" xfId="61721"/>
    <cellStyle name="Note 5 4 7 2 2" xfId="61722"/>
    <cellStyle name="Note 5 4 7 2 3" xfId="61723"/>
    <cellStyle name="Note 5 4 7 3" xfId="61724"/>
    <cellStyle name="Note 5 4 7 3 2" xfId="61725"/>
    <cellStyle name="Note 5 4 7 4" xfId="61726"/>
    <cellStyle name="Note 5 4 7 5" xfId="61727"/>
    <cellStyle name="Note 5 4 8" xfId="61728"/>
    <cellStyle name="Note 5 4 8 2" xfId="61729"/>
    <cellStyle name="Note 5 4 8 3" xfId="61730"/>
    <cellStyle name="Note 5 4 9" xfId="61731"/>
    <cellStyle name="Note 5 4 9 2" xfId="61732"/>
    <cellStyle name="Note 5 4 9 3" xfId="61733"/>
    <cellStyle name="Note 5 5" xfId="10645"/>
    <cellStyle name="Note 5 5 10" xfId="61734"/>
    <cellStyle name="Note 5 5 2" xfId="10646"/>
    <cellStyle name="Note 5 5 2 2" xfId="61735"/>
    <cellStyle name="Note 5 5 2 2 2" xfId="61736"/>
    <cellStyle name="Note 5 5 2 2 2 2" xfId="61737"/>
    <cellStyle name="Note 5 5 2 2 2 3" xfId="61738"/>
    <cellStyle name="Note 5 5 2 2 3" xfId="61739"/>
    <cellStyle name="Note 5 5 2 2 3 2" xfId="61740"/>
    <cellStyle name="Note 5 5 2 2 3 3" xfId="61741"/>
    <cellStyle name="Note 5 5 2 2 4" xfId="61742"/>
    <cellStyle name="Note 5 5 2 2 4 2" xfId="61743"/>
    <cellStyle name="Note 5 5 2 2 5" xfId="61744"/>
    <cellStyle name="Note 5 5 2 2 6" xfId="61745"/>
    <cellStyle name="Note 5 5 2 3" xfId="61746"/>
    <cellStyle name="Note 5 5 2 3 2" xfId="61747"/>
    <cellStyle name="Note 5 5 2 3 2 2" xfId="61748"/>
    <cellStyle name="Note 5 5 2 3 2 3" xfId="61749"/>
    <cellStyle name="Note 5 5 2 3 3" xfId="61750"/>
    <cellStyle name="Note 5 5 2 3 3 2" xfId="61751"/>
    <cellStyle name="Note 5 5 2 3 3 3" xfId="61752"/>
    <cellStyle name="Note 5 5 2 3 4" xfId="61753"/>
    <cellStyle name="Note 5 5 2 3 4 2" xfId="61754"/>
    <cellStyle name="Note 5 5 2 3 5" xfId="61755"/>
    <cellStyle name="Note 5 5 2 3 6" xfId="61756"/>
    <cellStyle name="Note 5 5 2 4" xfId="61757"/>
    <cellStyle name="Note 5 5 2 4 2" xfId="61758"/>
    <cellStyle name="Note 5 5 2 4 2 2" xfId="61759"/>
    <cellStyle name="Note 5 5 2 4 2 3" xfId="61760"/>
    <cellStyle name="Note 5 5 2 4 3" xfId="61761"/>
    <cellStyle name="Note 5 5 2 4 3 2" xfId="61762"/>
    <cellStyle name="Note 5 5 2 4 4" xfId="61763"/>
    <cellStyle name="Note 5 5 2 4 5" xfId="61764"/>
    <cellStyle name="Note 5 5 2 5" xfId="61765"/>
    <cellStyle name="Note 5 5 2 5 2" xfId="61766"/>
    <cellStyle name="Note 5 5 2 5 3" xfId="61767"/>
    <cellStyle name="Note 5 5 2 6" xfId="61768"/>
    <cellStyle name="Note 5 5 2 6 2" xfId="61769"/>
    <cellStyle name="Note 5 5 2 6 3" xfId="61770"/>
    <cellStyle name="Note 5 5 2 7" xfId="61771"/>
    <cellStyle name="Note 5 5 2 7 2" xfId="61772"/>
    <cellStyle name="Note 5 5 2 8" xfId="61773"/>
    <cellStyle name="Note 5 5 2 9" xfId="61774"/>
    <cellStyle name="Note 5 5 3" xfId="61775"/>
    <cellStyle name="Note 5 5 3 2" xfId="61776"/>
    <cellStyle name="Note 5 5 3 2 2" xfId="61777"/>
    <cellStyle name="Note 5 5 3 2 3" xfId="61778"/>
    <cellStyle name="Note 5 5 3 3" xfId="61779"/>
    <cellStyle name="Note 5 5 3 3 2" xfId="61780"/>
    <cellStyle name="Note 5 5 3 3 3" xfId="61781"/>
    <cellStyle name="Note 5 5 3 4" xfId="61782"/>
    <cellStyle name="Note 5 5 3 4 2" xfId="61783"/>
    <cellStyle name="Note 5 5 3 5" xfId="61784"/>
    <cellStyle name="Note 5 5 3 6" xfId="61785"/>
    <cellStyle name="Note 5 5 4" xfId="61786"/>
    <cellStyle name="Note 5 5 4 2" xfId="61787"/>
    <cellStyle name="Note 5 5 4 2 2" xfId="61788"/>
    <cellStyle name="Note 5 5 4 2 3" xfId="61789"/>
    <cellStyle name="Note 5 5 4 3" xfId="61790"/>
    <cellStyle name="Note 5 5 4 3 2" xfId="61791"/>
    <cellStyle name="Note 5 5 4 3 3" xfId="61792"/>
    <cellStyle name="Note 5 5 4 4" xfId="61793"/>
    <cellStyle name="Note 5 5 4 4 2" xfId="61794"/>
    <cellStyle name="Note 5 5 4 5" xfId="61795"/>
    <cellStyle name="Note 5 5 4 6" xfId="61796"/>
    <cellStyle name="Note 5 5 5" xfId="61797"/>
    <cellStyle name="Note 5 5 5 2" xfId="61798"/>
    <cellStyle name="Note 5 5 5 2 2" xfId="61799"/>
    <cellStyle name="Note 5 5 5 2 3" xfId="61800"/>
    <cellStyle name="Note 5 5 5 3" xfId="61801"/>
    <cellStyle name="Note 5 5 5 3 2" xfId="61802"/>
    <cellStyle name="Note 5 5 5 4" xfId="61803"/>
    <cellStyle name="Note 5 5 5 5" xfId="61804"/>
    <cellStyle name="Note 5 5 6" xfId="61805"/>
    <cellStyle name="Note 5 5 6 2" xfId="61806"/>
    <cellStyle name="Note 5 5 6 3" xfId="61807"/>
    <cellStyle name="Note 5 5 7" xfId="61808"/>
    <cellStyle name="Note 5 5 7 2" xfId="61809"/>
    <cellStyle name="Note 5 5 7 3" xfId="61810"/>
    <cellStyle name="Note 5 5 8" xfId="61811"/>
    <cellStyle name="Note 5 5 8 2" xfId="61812"/>
    <cellStyle name="Note 5 5 9" xfId="61813"/>
    <cellStyle name="Note 5 6" xfId="10647"/>
    <cellStyle name="Note 5 6 2" xfId="10648"/>
    <cellStyle name="Note 5 6 2 2" xfId="61814"/>
    <cellStyle name="Note 5 6 2 2 2" xfId="61815"/>
    <cellStyle name="Note 5 6 2 2 3" xfId="61816"/>
    <cellStyle name="Note 5 6 2 3" xfId="61817"/>
    <cellStyle name="Note 5 6 2 3 2" xfId="61818"/>
    <cellStyle name="Note 5 6 2 3 3" xfId="61819"/>
    <cellStyle name="Note 5 6 2 4" xfId="61820"/>
    <cellStyle name="Note 5 6 2 4 2" xfId="61821"/>
    <cellStyle name="Note 5 6 2 5" xfId="61822"/>
    <cellStyle name="Note 5 6 2 6" xfId="61823"/>
    <cellStyle name="Note 5 6 3" xfId="61824"/>
    <cellStyle name="Note 5 6 3 2" xfId="61825"/>
    <cellStyle name="Note 5 6 3 2 2" xfId="61826"/>
    <cellStyle name="Note 5 6 3 2 3" xfId="61827"/>
    <cellStyle name="Note 5 6 3 3" xfId="61828"/>
    <cellStyle name="Note 5 6 3 3 2" xfId="61829"/>
    <cellStyle name="Note 5 6 3 3 3" xfId="61830"/>
    <cellStyle name="Note 5 6 3 4" xfId="61831"/>
    <cellStyle name="Note 5 6 3 4 2" xfId="61832"/>
    <cellStyle name="Note 5 6 3 5" xfId="61833"/>
    <cellStyle name="Note 5 6 3 6" xfId="61834"/>
    <cellStyle name="Note 5 6 4" xfId="61835"/>
    <cellStyle name="Note 5 6 4 2" xfId="61836"/>
    <cellStyle name="Note 5 6 4 2 2" xfId="61837"/>
    <cellStyle name="Note 5 6 4 2 3" xfId="61838"/>
    <cellStyle name="Note 5 6 4 3" xfId="61839"/>
    <cellStyle name="Note 5 6 4 3 2" xfId="61840"/>
    <cellStyle name="Note 5 6 4 4" xfId="61841"/>
    <cellStyle name="Note 5 6 4 5" xfId="61842"/>
    <cellStyle name="Note 5 6 5" xfId="61843"/>
    <cellStyle name="Note 5 6 5 2" xfId="61844"/>
    <cellStyle name="Note 5 6 5 3" xfId="61845"/>
    <cellStyle name="Note 5 6 6" xfId="61846"/>
    <cellStyle name="Note 5 6 6 2" xfId="61847"/>
    <cellStyle name="Note 5 6 6 3" xfId="61848"/>
    <cellStyle name="Note 5 6 7" xfId="61849"/>
    <cellStyle name="Note 5 6 7 2" xfId="61850"/>
    <cellStyle name="Note 5 6 8" xfId="61851"/>
    <cellStyle name="Note 5 6 9" xfId="61852"/>
    <cellStyle name="Note 5 7" xfId="10649"/>
    <cellStyle name="Note 5 7 2" xfId="10650"/>
    <cellStyle name="Note 5 7 2 2" xfId="61853"/>
    <cellStyle name="Note 5 7 2 2 2" xfId="61854"/>
    <cellStyle name="Note 5 7 2 2 3" xfId="61855"/>
    <cellStyle name="Note 5 7 2 3" xfId="61856"/>
    <cellStyle name="Note 5 7 2 3 2" xfId="61857"/>
    <cellStyle name="Note 5 7 2 3 3" xfId="61858"/>
    <cellStyle name="Note 5 7 2 4" xfId="61859"/>
    <cellStyle name="Note 5 7 2 4 2" xfId="61860"/>
    <cellStyle name="Note 5 7 2 5" xfId="61861"/>
    <cellStyle name="Note 5 7 2 6" xfId="61862"/>
    <cellStyle name="Note 5 7 3" xfId="61863"/>
    <cellStyle name="Note 5 7 3 2" xfId="61864"/>
    <cellStyle name="Note 5 7 3 2 2" xfId="61865"/>
    <cellStyle name="Note 5 7 3 2 3" xfId="61866"/>
    <cellStyle name="Note 5 7 3 3" xfId="61867"/>
    <cellStyle name="Note 5 7 3 3 2" xfId="61868"/>
    <cellStyle name="Note 5 7 3 3 3" xfId="61869"/>
    <cellStyle name="Note 5 7 3 4" xfId="61870"/>
    <cellStyle name="Note 5 7 3 4 2" xfId="61871"/>
    <cellStyle name="Note 5 7 3 5" xfId="61872"/>
    <cellStyle name="Note 5 7 3 6" xfId="61873"/>
    <cellStyle name="Note 5 7 4" xfId="61874"/>
    <cellStyle name="Note 5 7 4 2" xfId="61875"/>
    <cellStyle name="Note 5 7 4 2 2" xfId="61876"/>
    <cellStyle name="Note 5 7 4 2 3" xfId="61877"/>
    <cellStyle name="Note 5 7 4 3" xfId="61878"/>
    <cellStyle name="Note 5 7 4 3 2" xfId="61879"/>
    <cellStyle name="Note 5 7 4 4" xfId="61880"/>
    <cellStyle name="Note 5 7 4 5" xfId="61881"/>
    <cellStyle name="Note 5 7 5" xfId="61882"/>
    <cellStyle name="Note 5 7 5 2" xfId="61883"/>
    <cellStyle name="Note 5 7 5 3" xfId="61884"/>
    <cellStyle name="Note 5 7 6" xfId="61885"/>
    <cellStyle name="Note 5 7 6 2" xfId="61886"/>
    <cellStyle name="Note 5 7 6 3" xfId="61887"/>
    <cellStyle name="Note 5 7 7" xfId="61888"/>
    <cellStyle name="Note 5 7 7 2" xfId="61889"/>
    <cellStyle name="Note 5 7 8" xfId="61890"/>
    <cellStyle name="Note 5 7 9" xfId="61891"/>
    <cellStyle name="Note 5 8" xfId="10651"/>
    <cellStyle name="Note 5 8 2" xfId="10652"/>
    <cellStyle name="Note 5 8 2 2" xfId="61892"/>
    <cellStyle name="Note 5 8 2 3" xfId="61893"/>
    <cellStyle name="Note 5 8 3" xfId="61894"/>
    <cellStyle name="Note 5 8 3 2" xfId="61895"/>
    <cellStyle name="Note 5 8 3 3" xfId="61896"/>
    <cellStyle name="Note 5 8 4" xfId="61897"/>
    <cellStyle name="Note 5 8 4 2" xfId="61898"/>
    <cellStyle name="Note 5 8 5" xfId="61899"/>
    <cellStyle name="Note 5 8 6" xfId="61900"/>
    <cellStyle name="Note 5 9" xfId="10653"/>
    <cellStyle name="Note 5 9 2" xfId="10654"/>
    <cellStyle name="Note 5 9 2 2" xfId="61901"/>
    <cellStyle name="Note 5 9 2 3" xfId="61902"/>
    <cellStyle name="Note 5 9 3" xfId="61903"/>
    <cellStyle name="Note 5 9 3 2" xfId="61904"/>
    <cellStyle name="Note 5 9 3 3" xfId="61905"/>
    <cellStyle name="Note 5 9 4" xfId="61906"/>
    <cellStyle name="Note 5 9 4 2" xfId="61907"/>
    <cellStyle name="Note 5 9 5" xfId="61908"/>
    <cellStyle name="Note 5 9 6" xfId="61909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" xfId="61977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0"/>
    <cellStyle name="Output 5" xfId="10847"/>
    <cellStyle name="Output 5 2" xfId="61911"/>
    <cellStyle name="Output 6" xfId="10848"/>
    <cellStyle name="Output 6 2" xfId="61912"/>
    <cellStyle name="Output 7" xfId="10849"/>
    <cellStyle name="Output 7 2" xfId="61913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0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1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2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3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4"/>
    <cellStyle name="Percent 17" xfId="14625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4"/>
    <cellStyle name="Percent 2 4 3" xfId="61915"/>
    <cellStyle name="Percent 2 5" xfId="61916"/>
    <cellStyle name="Percent 2 5 2" xfId="61917"/>
    <cellStyle name="Percent 2 6" xfId="61918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19"/>
    <cellStyle name="Percent 3 5 3" xfId="11202"/>
    <cellStyle name="Percent 3 5 3 2" xfId="11203"/>
    <cellStyle name="Percent 3 5 3 2 2" xfId="11204"/>
    <cellStyle name="Percent 3 5 3 3" xfId="11205"/>
    <cellStyle name="Percent 3 5 3 3 2" xfId="61920"/>
    <cellStyle name="Percent 3 5 3 4" xfId="61921"/>
    <cellStyle name="Percent 3 5 3 5" xfId="61922"/>
    <cellStyle name="Percent 3 5 4" xfId="11206"/>
    <cellStyle name="Percent 3 5 4 2" xfId="11207"/>
    <cellStyle name="Percent 3 5 4 2 2" xfId="61923"/>
    <cellStyle name="Percent 3 5 4 2 2 2" xfId="61924"/>
    <cellStyle name="Percent 3 5 4 2 2 2 2" xfId="61925"/>
    <cellStyle name="Percent 3 5 4 2 2 2 3" xfId="61926"/>
    <cellStyle name="Percent 3 5 4 2 2 2 4" xfId="61927"/>
    <cellStyle name="Percent 3 5 4 2 2 3" xfId="61928"/>
    <cellStyle name="Percent 3 5 4 2 2 3 2" xfId="61929"/>
    <cellStyle name="Percent 3 5 4 2 2 3 3" xfId="61930"/>
    <cellStyle name="Percent 3 5 4 2 2 4" xfId="61931"/>
    <cellStyle name="Percent 3 5 4 2 2 4 2" xfId="61932"/>
    <cellStyle name="Percent 3 5 4 2 2 5" xfId="61933"/>
    <cellStyle name="Percent 3 5 4 2 2 6" xfId="61934"/>
    <cellStyle name="Percent 3 5 4 2 3" xfId="61935"/>
    <cellStyle name="Percent 3 5 4 2 3 2" xfId="61936"/>
    <cellStyle name="Percent 3 5 4 2 4" xfId="61937"/>
    <cellStyle name="Percent 3 5 4 2 5" xfId="61938"/>
    <cellStyle name="Percent 3 5 4 3" xfId="61939"/>
    <cellStyle name="Percent 3 5 4 3 2" xfId="61940"/>
    <cellStyle name="Percent 3 5 4 4" xfId="61941"/>
    <cellStyle name="Percent 3 5 4 4 2" xfId="61942"/>
    <cellStyle name="Percent 3 5 4 5" xfId="61943"/>
    <cellStyle name="Percent 3 5 4 6" xfId="61944"/>
    <cellStyle name="Percent 3 5 5" xfId="11208"/>
    <cellStyle name="Percent 3 5 5 2" xfId="61945"/>
    <cellStyle name="Percent 3 5 6" xfId="11209"/>
    <cellStyle name="Percent 3 5 6 2" xfId="61946"/>
    <cellStyle name="Percent 3 5 7" xfId="61947"/>
    <cellStyle name="Percent 3 5 8" xfId="61948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49"/>
    <cellStyle name="Percent 5 4" xfId="61950"/>
    <cellStyle name="Percent 5 5" xfId="61951"/>
    <cellStyle name="Percent 6" xfId="11268"/>
    <cellStyle name="Percent 6 2" xfId="11269"/>
    <cellStyle name="Percent 6 2 2" xfId="61952"/>
    <cellStyle name="Percent 6 3" xfId="11270"/>
    <cellStyle name="Percent 6 3 2" xfId="61953"/>
    <cellStyle name="Percent 6 4" xfId="61954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6"/>
    <cellStyle name="PSDate" xfId="11306"/>
    <cellStyle name="PSDec" xfId="11307"/>
    <cellStyle name="PSHeading" xfId="11308"/>
    <cellStyle name="PSHeading 2" xfId="61955"/>
    <cellStyle name="PSInt" xfId="11309"/>
    <cellStyle name="PSSpacer" xfId="11310"/>
    <cellStyle name="PSSpacer 2" xfId="61956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7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8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29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0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1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2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3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4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5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6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7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" xfId="61968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61984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7"/>
    <cellStyle name="Total 6" xfId="14377"/>
    <cellStyle name="Total 6 2" xfId="61958"/>
    <cellStyle name="Total 7" xfId="14378"/>
    <cellStyle name="Total 7 2" xfId="61959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8"/>
    <cellStyle name="Währung_KURSE3Q" xfId="14639"/>
    <cellStyle name="Warning Text" xfId="61981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0"/>
    <cellStyle name="Warning Text 2 5" xfId="61961"/>
    <cellStyle name="Warning Text 2 6" xfId="61962"/>
    <cellStyle name="Warning Text 3" xfId="14401"/>
    <cellStyle name="Warning Text 3 2" xfId="14402"/>
    <cellStyle name="Warning Text 3 3" xfId="61963"/>
    <cellStyle name="Warning Text 4" xfId="14403"/>
    <cellStyle name="Warning Text 4 2" xfId="14404"/>
    <cellStyle name="Warning Text 5" xfId="14405"/>
    <cellStyle name="Warning Text 5 2" xfId="61964"/>
    <cellStyle name="Warning Text 6" xfId="14406"/>
    <cellStyle name="Warning Text 6 2" xfId="61965"/>
    <cellStyle name="Warning Text 7" xfId="14407"/>
    <cellStyle name="Warning Text 7 2" xfId="61966"/>
    <cellStyle name="Warning Text 8" xfId="14408"/>
    <cellStyle name="Warning Text 8 2" xfId="61967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5"/>
  <sheetViews>
    <sheetView showGridLines="0" zoomScale="55" zoomScaleNormal="55" zoomScaleSheetLayoutView="40" workbookViewId="0">
      <selection activeCell="K33" sqref="K33"/>
    </sheetView>
  </sheetViews>
  <sheetFormatPr defaultColWidth="14" defaultRowHeight="15.75" x14ac:dyDescent="0.25"/>
  <cols>
    <col min="1" max="1" width="4.7109375" style="65" customWidth="1"/>
    <col min="2" max="2" width="68.42578125" style="64" customWidth="1"/>
    <col min="3" max="4" width="3" style="64" customWidth="1"/>
    <col min="5" max="5" width="21.42578125" style="64" customWidth="1"/>
    <col min="6" max="6" width="2.140625" style="64" customWidth="1"/>
    <col min="7" max="7" width="21.42578125" style="64" customWidth="1"/>
    <col min="8" max="8" width="2.140625" style="64" customWidth="1"/>
    <col min="9" max="9" width="21.42578125" style="64" customWidth="1"/>
    <col min="10" max="10" width="2.140625" style="64" customWidth="1"/>
    <col min="11" max="11" width="21.42578125" style="64" customWidth="1"/>
    <col min="12" max="12" width="2.140625" style="64" customWidth="1"/>
    <col min="13" max="13" width="21.42578125" style="64" customWidth="1"/>
    <col min="14" max="14" width="2.140625" style="64" customWidth="1"/>
    <col min="15" max="15" width="21.42578125" style="64" customWidth="1"/>
    <col min="16" max="16" width="2.28515625" style="64" customWidth="1"/>
    <col min="17" max="17" width="21.42578125" style="64" customWidth="1"/>
    <col min="18" max="18" width="2.28515625" style="64" customWidth="1"/>
    <col min="19" max="19" width="21.42578125" style="64" customWidth="1"/>
    <col min="20" max="20" width="2.28515625" style="64" customWidth="1"/>
    <col min="21" max="21" width="21.42578125" style="64" customWidth="1"/>
    <col min="22" max="22" width="2.140625" style="64" customWidth="1"/>
    <col min="23" max="23" width="21.42578125" style="64" customWidth="1"/>
    <col min="24" max="24" width="2.140625" style="64" customWidth="1"/>
    <col min="25" max="25" width="21.42578125" style="64" customWidth="1"/>
    <col min="26" max="26" width="2.140625" style="64" customWidth="1"/>
    <col min="27" max="27" width="21.42578125" style="64" customWidth="1"/>
    <col min="28" max="28" width="2.28515625" style="64" customWidth="1"/>
    <col min="29" max="29" width="21.42578125" style="64" customWidth="1"/>
    <col min="30" max="30" width="2.140625" style="64" customWidth="1"/>
    <col min="31" max="31" width="21.42578125" style="64" customWidth="1"/>
    <col min="32" max="32" width="14" style="64"/>
    <col min="33" max="33" width="17.28515625" style="64" bestFit="1" customWidth="1"/>
    <col min="34" max="34" width="15.42578125" style="64" bestFit="1" customWidth="1"/>
    <col min="35" max="35" width="14" style="64"/>
    <col min="36" max="37" width="15.42578125" style="64" bestFit="1" customWidth="1"/>
    <col min="38" max="16384" width="14" style="64"/>
  </cols>
  <sheetData>
    <row r="1" spans="1:36" x14ac:dyDescent="0.25">
      <c r="A1" s="61"/>
      <c r="B1" s="114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15" t="s">
        <v>351</v>
      </c>
    </row>
    <row r="2" spans="1:36" x14ac:dyDescent="0.25">
      <c r="A2" s="61"/>
      <c r="B2" s="116" t="s">
        <v>529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4" t="s">
        <v>527</v>
      </c>
    </row>
    <row r="3" spans="1:36" x14ac:dyDescent="0.25">
      <c r="A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115" t="s">
        <v>524</v>
      </c>
    </row>
    <row r="4" spans="1:36" x14ac:dyDescent="0.25">
      <c r="P4" s="66"/>
      <c r="R4" s="66"/>
      <c r="T4" s="66"/>
      <c r="AB4" s="66"/>
    </row>
    <row r="5" spans="1:36" x14ac:dyDescent="0.25">
      <c r="A5" s="67" t="s">
        <v>88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6" x14ac:dyDescent="0.25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6" x14ac:dyDescent="0.25">
      <c r="A7" s="205" t="s">
        <v>428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</row>
    <row r="8" spans="1:36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</row>
    <row r="9" spans="1:36" x14ac:dyDescent="0.25">
      <c r="A9" s="67"/>
      <c r="B9" s="68"/>
      <c r="C9" s="68"/>
      <c r="D9" s="68"/>
      <c r="E9" s="68"/>
      <c r="F9" s="68"/>
      <c r="G9" s="70"/>
      <c r="H9" s="68"/>
      <c r="I9" s="70"/>
      <c r="J9" s="68"/>
      <c r="K9" s="70"/>
      <c r="L9" s="68"/>
      <c r="M9" s="70"/>
      <c r="N9" s="68"/>
      <c r="O9" s="70"/>
      <c r="P9" s="68"/>
      <c r="Q9" s="68"/>
      <c r="R9" s="68"/>
      <c r="S9" s="68"/>
      <c r="T9" s="68"/>
      <c r="U9" s="70"/>
      <c r="V9" s="68"/>
      <c r="W9" s="70"/>
      <c r="X9" s="68"/>
      <c r="Y9" s="70"/>
      <c r="Z9" s="68"/>
      <c r="AA9" s="70"/>
      <c r="AB9" s="68"/>
      <c r="AC9" s="68"/>
      <c r="AD9" s="68"/>
      <c r="AE9" s="68"/>
    </row>
    <row r="10" spans="1:36" x14ac:dyDescent="0.25">
      <c r="A10" s="71"/>
      <c r="B10" s="63"/>
      <c r="D10" s="66"/>
      <c r="M10" s="72" t="s">
        <v>325</v>
      </c>
      <c r="O10" s="72" t="s">
        <v>115</v>
      </c>
      <c r="AA10" s="72" t="s">
        <v>115</v>
      </c>
    </row>
    <row r="11" spans="1:36" ht="21" customHeight="1" x14ac:dyDescent="0.25">
      <c r="B11" s="73" t="s">
        <v>116</v>
      </c>
      <c r="E11" s="74" t="s">
        <v>117</v>
      </c>
      <c r="F11" s="74"/>
      <c r="G11" s="72" t="s">
        <v>118</v>
      </c>
      <c r="H11" s="74"/>
      <c r="I11" s="72" t="s">
        <v>119</v>
      </c>
      <c r="J11" s="74"/>
      <c r="K11" s="72" t="s">
        <v>120</v>
      </c>
      <c r="L11" s="74"/>
      <c r="M11" s="72" t="s">
        <v>326</v>
      </c>
      <c r="N11" s="74"/>
      <c r="O11" s="72" t="s">
        <v>121</v>
      </c>
      <c r="P11" s="74"/>
      <c r="Q11" s="72" t="s">
        <v>122</v>
      </c>
      <c r="R11" s="74"/>
      <c r="S11" s="74" t="s">
        <v>123</v>
      </c>
      <c r="T11" s="74"/>
      <c r="U11" s="72" t="s">
        <v>124</v>
      </c>
      <c r="V11" s="74"/>
      <c r="W11" s="72" t="s">
        <v>119</v>
      </c>
      <c r="X11" s="74"/>
      <c r="Y11" s="72" t="s">
        <v>120</v>
      </c>
      <c r="Z11" s="74"/>
      <c r="AA11" s="72" t="s">
        <v>121</v>
      </c>
      <c r="AB11" s="74"/>
      <c r="AC11" s="72" t="s">
        <v>125</v>
      </c>
      <c r="AD11" s="74"/>
      <c r="AE11" s="74" t="s">
        <v>126</v>
      </c>
    </row>
    <row r="12" spans="1:36" x14ac:dyDescent="0.25">
      <c r="B12" s="75">
        <v>-1</v>
      </c>
      <c r="E12" s="76" t="s">
        <v>127</v>
      </c>
      <c r="F12" s="74"/>
      <c r="G12" s="76" t="s">
        <v>128</v>
      </c>
      <c r="H12" s="74"/>
      <c r="I12" s="76">
        <v>-4</v>
      </c>
      <c r="J12" s="74"/>
      <c r="K12" s="76">
        <v>-5</v>
      </c>
      <c r="L12" s="74"/>
      <c r="M12" s="76">
        <v>-6</v>
      </c>
      <c r="N12" s="74"/>
      <c r="O12" s="76">
        <v>-7</v>
      </c>
      <c r="P12" s="74"/>
      <c r="Q12" s="76">
        <v>-8</v>
      </c>
      <c r="R12" s="74"/>
      <c r="S12" s="76">
        <v>-9</v>
      </c>
      <c r="T12" s="74"/>
      <c r="U12" s="76">
        <v>-10</v>
      </c>
      <c r="V12" s="74"/>
      <c r="W12" s="76">
        <v>-11</v>
      </c>
      <c r="X12" s="74"/>
      <c r="Y12" s="76">
        <v>-12</v>
      </c>
      <c r="Z12" s="74"/>
      <c r="AA12" s="76">
        <v>-13</v>
      </c>
      <c r="AB12" s="74"/>
      <c r="AC12" s="77">
        <v>-14</v>
      </c>
      <c r="AD12" s="74"/>
      <c r="AE12" s="77">
        <v>-15</v>
      </c>
      <c r="AG12" s="78"/>
      <c r="AJ12" s="78"/>
    </row>
    <row r="13" spans="1:36" x14ac:dyDescent="0.25"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2" t="s">
        <v>405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2" t="s">
        <v>355</v>
      </c>
      <c r="AD13" s="79"/>
      <c r="AE13" s="72" t="s">
        <v>356</v>
      </c>
    </row>
    <row r="14" spans="1:36" ht="21" customHeight="1" x14ac:dyDescent="0.25">
      <c r="A14" s="80">
        <f>1</f>
        <v>1</v>
      </c>
      <c r="B14" s="64" t="s">
        <v>129</v>
      </c>
      <c r="E14" s="81">
        <v>6235896183.9674997</v>
      </c>
      <c r="F14" s="81"/>
      <c r="G14" s="81">
        <v>1500991528.9099998</v>
      </c>
      <c r="H14" s="81"/>
      <c r="I14" s="81">
        <v>8630851.6600000001</v>
      </c>
      <c r="J14" s="81"/>
      <c r="K14" s="81">
        <v>90326379.610000014</v>
      </c>
      <c r="L14" s="81"/>
      <c r="M14" s="81">
        <v>0</v>
      </c>
      <c r="N14" s="81"/>
      <c r="O14" s="81">
        <v>0</v>
      </c>
      <c r="P14" s="81"/>
      <c r="Q14" s="81">
        <f>E14-SUM(G14:O14)</f>
        <v>4635947423.7875004</v>
      </c>
      <c r="R14" s="81"/>
      <c r="S14" s="81">
        <v>1404570085.1824996</v>
      </c>
      <c r="T14" s="81"/>
      <c r="U14" s="81">
        <v>66521123.6599999</v>
      </c>
      <c r="V14" s="81"/>
      <c r="W14" s="81">
        <v>0</v>
      </c>
      <c r="X14" s="81"/>
      <c r="Y14" s="81">
        <v>22097905.769999899</v>
      </c>
      <c r="Z14" s="81"/>
      <c r="AA14" s="81">
        <v>0</v>
      </c>
      <c r="AB14" s="81"/>
      <c r="AC14" s="81">
        <v>1315951055.7524998</v>
      </c>
      <c r="AD14" s="81"/>
      <c r="AE14" s="82">
        <f>+E14+S14</f>
        <v>7640466269.1499996</v>
      </c>
    </row>
    <row r="15" spans="1:36" ht="12.75" customHeight="1" x14ac:dyDescent="0.25">
      <c r="A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6" ht="15" customHeight="1" x14ac:dyDescent="0.25">
      <c r="A16" s="80">
        <f>1+A14</f>
        <v>2</v>
      </c>
      <c r="B16" s="64" t="s">
        <v>130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1:37" ht="21" customHeight="1" x14ac:dyDescent="0.25">
      <c r="A17" s="80">
        <f>1+A16</f>
        <v>3</v>
      </c>
      <c r="B17" s="87" t="s">
        <v>131</v>
      </c>
      <c r="E17" s="64">
        <v>1879075367.5525746</v>
      </c>
      <c r="G17" s="64">
        <v>90365623.935716555</v>
      </c>
      <c r="I17" s="88">
        <v>3600684.4489480001</v>
      </c>
      <c r="K17" s="88">
        <v>46264186.57554023</v>
      </c>
      <c r="M17" s="88">
        <v>0</v>
      </c>
      <c r="O17" s="89">
        <v>0</v>
      </c>
      <c r="Q17" s="64">
        <f>E17-SUM(G17:O17)</f>
        <v>1738844872.5923698</v>
      </c>
      <c r="S17" s="64">
        <v>398286720.0986827</v>
      </c>
      <c r="U17" s="64">
        <v>-2654234.3213100992</v>
      </c>
      <c r="W17" s="64">
        <v>0</v>
      </c>
      <c r="Y17" s="64">
        <v>3396801.0944596557</v>
      </c>
      <c r="AA17" s="89">
        <v>0</v>
      </c>
      <c r="AC17" s="64">
        <v>397544153.32553315</v>
      </c>
      <c r="AE17" s="90">
        <f>+E17+S17</f>
        <v>2277362087.6512575</v>
      </c>
    </row>
    <row r="18" spans="1:37" ht="11.25" customHeight="1" x14ac:dyDescent="0.25">
      <c r="A18" s="91"/>
      <c r="E18" s="92"/>
      <c r="G18" s="92"/>
      <c r="I18" s="92"/>
      <c r="K18" s="92"/>
      <c r="M18" s="92"/>
      <c r="O18" s="92"/>
      <c r="Q18" s="92"/>
      <c r="S18" s="92"/>
      <c r="U18" s="92"/>
      <c r="W18" s="92"/>
      <c r="Y18" s="92"/>
      <c r="AA18" s="92"/>
      <c r="AC18" s="92"/>
      <c r="AE18" s="92"/>
    </row>
    <row r="19" spans="1:37" ht="21" customHeight="1" x14ac:dyDescent="0.25">
      <c r="A19" s="80">
        <f>1+A17</f>
        <v>4</v>
      </c>
      <c r="B19" s="64" t="s">
        <v>132</v>
      </c>
      <c r="E19" s="93">
        <f>+E14-E17</f>
        <v>4356820816.4149246</v>
      </c>
      <c r="F19" s="93"/>
      <c r="G19" s="93">
        <f>+G14-G17</f>
        <v>1410625904.9742832</v>
      </c>
      <c r="H19" s="93"/>
      <c r="I19" s="88">
        <f>+I14-I17</f>
        <v>5030167.2110520005</v>
      </c>
      <c r="J19" s="93"/>
      <c r="K19" s="88">
        <f>+K14-K17</f>
        <v>44062193.034459785</v>
      </c>
      <c r="L19" s="93"/>
      <c r="M19" s="88">
        <f>+M14-M17</f>
        <v>0</v>
      </c>
      <c r="N19" s="93"/>
      <c r="O19" s="89">
        <f>+O14-O17</f>
        <v>0</v>
      </c>
      <c r="P19" s="93"/>
      <c r="Q19" s="93">
        <f>+Q14-Q17</f>
        <v>2897102551.1951303</v>
      </c>
      <c r="R19" s="93"/>
      <c r="S19" s="93">
        <v>1006283365.083817</v>
      </c>
      <c r="T19" s="93"/>
      <c r="U19" s="93">
        <v>69175357.981309995</v>
      </c>
      <c r="V19" s="93"/>
      <c r="W19" s="93">
        <v>0</v>
      </c>
      <c r="X19" s="93"/>
      <c r="Y19" s="93">
        <v>18701104.675540242</v>
      </c>
      <c r="Z19" s="93"/>
      <c r="AA19" s="89">
        <v>0</v>
      </c>
      <c r="AB19" s="93"/>
      <c r="AC19" s="93">
        <v>918406902.42696667</v>
      </c>
      <c r="AD19" s="93"/>
      <c r="AE19" s="93">
        <f>+AE14-AE17</f>
        <v>5363104181.4987421</v>
      </c>
      <c r="AG19" s="93"/>
      <c r="AH19" s="93"/>
      <c r="AJ19" s="93"/>
      <c r="AK19" s="93"/>
    </row>
    <row r="20" spans="1:37" ht="9.75" customHeight="1" x14ac:dyDescent="0.25">
      <c r="A20" s="80"/>
      <c r="K20" s="94"/>
      <c r="M20" s="94"/>
    </row>
    <row r="21" spans="1:37" ht="15" customHeight="1" x14ac:dyDescent="0.25">
      <c r="A21" s="80">
        <f>1+A19</f>
        <v>5</v>
      </c>
      <c r="B21" s="64" t="s">
        <v>130</v>
      </c>
      <c r="K21" s="94"/>
      <c r="M21" s="94"/>
    </row>
    <row r="22" spans="1:37" ht="21" customHeight="1" x14ac:dyDescent="0.25">
      <c r="A22" s="80">
        <f>A21+1</f>
        <v>6</v>
      </c>
      <c r="B22" s="87" t="s">
        <v>133</v>
      </c>
      <c r="E22" s="64">
        <v>6462454.9470801083</v>
      </c>
      <c r="G22" s="89">
        <v>0</v>
      </c>
      <c r="H22" s="89"/>
      <c r="I22" s="89">
        <v>0</v>
      </c>
      <c r="J22" s="89"/>
      <c r="K22" s="88">
        <v>0</v>
      </c>
      <c r="L22" s="89"/>
      <c r="M22" s="88">
        <v>0</v>
      </c>
      <c r="O22" s="89">
        <v>0</v>
      </c>
      <c r="Q22" s="64">
        <f>E22-SUM(G22:O22)</f>
        <v>6462454.9470801083</v>
      </c>
      <c r="S22" s="64">
        <v>7666909.872919892</v>
      </c>
      <c r="U22" s="88">
        <v>0</v>
      </c>
      <c r="W22" s="89">
        <v>0</v>
      </c>
      <c r="Y22" s="89">
        <v>0</v>
      </c>
      <c r="AA22" s="89">
        <v>0</v>
      </c>
      <c r="AC22" s="64">
        <v>7666909.872919892</v>
      </c>
      <c r="AE22" s="64">
        <f>+E22+S22</f>
        <v>14129364.82</v>
      </c>
    </row>
    <row r="23" spans="1:37" ht="21" customHeight="1" x14ac:dyDescent="0.25">
      <c r="A23" s="80">
        <f>A22+1</f>
        <v>7</v>
      </c>
      <c r="B23" s="87" t="s">
        <v>134</v>
      </c>
      <c r="E23" s="64">
        <v>954474887.85043621</v>
      </c>
      <c r="G23" s="64">
        <v>278650776.61775905</v>
      </c>
      <c r="I23" s="88">
        <v>1345010.40723335</v>
      </c>
      <c r="K23" s="88">
        <v>0</v>
      </c>
      <c r="M23" s="88">
        <v>0</v>
      </c>
      <c r="O23" s="89">
        <v>0</v>
      </c>
      <c r="Q23" s="64">
        <f>E23-SUM(G23:O23)</f>
        <v>674479100.82544374</v>
      </c>
      <c r="S23" s="64">
        <v>229011299.22135589</v>
      </c>
      <c r="U23" s="64">
        <v>6539990.0387755493</v>
      </c>
      <c r="W23" s="64">
        <v>0</v>
      </c>
      <c r="Y23" s="89">
        <v>0</v>
      </c>
      <c r="AA23" s="89">
        <v>0</v>
      </c>
      <c r="AC23" s="64">
        <v>222471309.18258032</v>
      </c>
      <c r="AE23" s="64">
        <f>+E23+S23</f>
        <v>1183486187.0717921</v>
      </c>
    </row>
    <row r="24" spans="1:37" ht="12" customHeight="1" x14ac:dyDescent="0.25">
      <c r="A24" s="91"/>
      <c r="E24" s="92"/>
      <c r="G24" s="92"/>
      <c r="I24" s="92"/>
      <c r="K24" s="95"/>
      <c r="M24" s="95"/>
      <c r="O24" s="92"/>
      <c r="Q24" s="92"/>
      <c r="S24" s="92"/>
      <c r="U24" s="92"/>
      <c r="W24" s="92"/>
      <c r="Y24" s="92"/>
      <c r="AA24" s="92"/>
      <c r="AC24" s="92"/>
      <c r="AE24" s="92"/>
    </row>
    <row r="25" spans="1:37" ht="21" customHeight="1" x14ac:dyDescent="0.25">
      <c r="A25" s="80">
        <f>1+A23</f>
        <v>8</v>
      </c>
      <c r="B25" s="87" t="s">
        <v>135</v>
      </c>
      <c r="E25" s="93">
        <f>SUM(E22:E24)</f>
        <v>960937342.79751635</v>
      </c>
      <c r="F25" s="93"/>
      <c r="G25" s="93">
        <f>SUM(G22:G24)</f>
        <v>278650776.61775905</v>
      </c>
      <c r="H25" s="93"/>
      <c r="I25" s="88">
        <f>SUM(I22:I24)</f>
        <v>1345010.40723335</v>
      </c>
      <c r="J25" s="93"/>
      <c r="K25" s="88">
        <f>SUM(K22:K24)</f>
        <v>0</v>
      </c>
      <c r="L25" s="93"/>
      <c r="M25" s="88">
        <f>SUM(M22:M24)</f>
        <v>0</v>
      </c>
      <c r="N25" s="93"/>
      <c r="O25" s="89">
        <f>SUM(O22:O24)</f>
        <v>0</v>
      </c>
      <c r="P25" s="93"/>
      <c r="Q25" s="93">
        <f>SUM(Q22:Q24)</f>
        <v>680941555.77252388</v>
      </c>
      <c r="R25" s="93"/>
      <c r="S25" s="93">
        <v>236678209.09427577</v>
      </c>
      <c r="T25" s="93"/>
      <c r="U25" s="93">
        <v>6539990.0387755493</v>
      </c>
      <c r="V25" s="93"/>
      <c r="W25" s="93">
        <v>0</v>
      </c>
      <c r="X25" s="93"/>
      <c r="Y25" s="89">
        <v>0</v>
      </c>
      <c r="Z25" s="93"/>
      <c r="AA25" s="89">
        <v>0</v>
      </c>
      <c r="AB25" s="93"/>
      <c r="AC25" s="93">
        <v>230138219.05550021</v>
      </c>
      <c r="AD25" s="93"/>
      <c r="AE25" s="93">
        <f>SUM(AE22:AE24)</f>
        <v>1197615551.8917921</v>
      </c>
    </row>
    <row r="26" spans="1:37" ht="12" customHeight="1" x14ac:dyDescent="0.25">
      <c r="A26" s="91"/>
      <c r="K26" s="94"/>
      <c r="M26" s="94"/>
    </row>
    <row r="27" spans="1:37" ht="21" customHeight="1" x14ac:dyDescent="0.25">
      <c r="A27" s="80">
        <f>1+A25</f>
        <v>9</v>
      </c>
      <c r="B27" s="64" t="s">
        <v>136</v>
      </c>
      <c r="E27" s="93">
        <f>+E19-E25</f>
        <v>3395883473.6174083</v>
      </c>
      <c r="F27" s="93"/>
      <c r="G27" s="93">
        <f>+G19-G25</f>
        <v>1131975128.3565242</v>
      </c>
      <c r="H27" s="93"/>
      <c r="I27" s="88">
        <f>+I19-I25</f>
        <v>3685156.8038186505</v>
      </c>
      <c r="J27" s="93"/>
      <c r="K27" s="88">
        <f>+K19-K25</f>
        <v>44062193.034459785</v>
      </c>
      <c r="L27" s="93"/>
      <c r="M27" s="88">
        <f>+M19-M25</f>
        <v>0</v>
      </c>
      <c r="N27" s="93"/>
      <c r="O27" s="89">
        <f>+O19-O25</f>
        <v>0</v>
      </c>
      <c r="P27" s="93"/>
      <c r="Q27" s="64">
        <f t="shared" ref="Q27:Q33" si="0">E27-SUM(G27:O27)</f>
        <v>2216160995.4226055</v>
      </c>
      <c r="R27" s="93"/>
      <c r="S27" s="93">
        <v>769605155.98954129</v>
      </c>
      <c r="T27" s="93"/>
      <c r="U27" s="93">
        <v>62635367.942534447</v>
      </c>
      <c r="V27" s="93"/>
      <c r="W27" s="93">
        <v>0</v>
      </c>
      <c r="X27" s="93"/>
      <c r="Y27" s="88">
        <v>18701104.675540242</v>
      </c>
      <c r="Z27" s="93"/>
      <c r="AA27" s="89">
        <v>0</v>
      </c>
      <c r="AB27" s="93"/>
      <c r="AC27" s="93">
        <v>688268683.3714664</v>
      </c>
      <c r="AD27" s="93"/>
      <c r="AE27" s="93">
        <f>+AE19-AE25</f>
        <v>4165488629.6069498</v>
      </c>
    </row>
    <row r="28" spans="1:37" ht="12" customHeight="1" x14ac:dyDescent="0.25">
      <c r="A28" s="91"/>
      <c r="I28" s="89"/>
      <c r="K28" s="88"/>
      <c r="M28" s="88"/>
      <c r="O28" s="89"/>
      <c r="Y28" s="89"/>
      <c r="AA28" s="89"/>
    </row>
    <row r="29" spans="1:37" ht="14.25" customHeight="1" x14ac:dyDescent="0.25">
      <c r="A29" s="80">
        <f>1+A27</f>
        <v>10</v>
      </c>
      <c r="B29" s="64" t="s">
        <v>137</v>
      </c>
      <c r="I29" s="89"/>
      <c r="K29" s="88"/>
      <c r="M29" s="88"/>
      <c r="O29" s="89"/>
      <c r="Y29" s="89"/>
      <c r="AA29" s="89"/>
    </row>
    <row r="30" spans="1:37" ht="21" customHeight="1" x14ac:dyDescent="0.25">
      <c r="A30" s="80">
        <f>A29+1</f>
        <v>11</v>
      </c>
      <c r="B30" s="87" t="s">
        <v>327</v>
      </c>
      <c r="E30" s="64">
        <v>83136363.064537883</v>
      </c>
      <c r="G30" s="88">
        <v>143.21874786153847</v>
      </c>
      <c r="I30" s="89">
        <v>0</v>
      </c>
      <c r="K30" s="88">
        <v>0</v>
      </c>
      <c r="M30" s="88">
        <v>5791944.2607974773</v>
      </c>
      <c r="O30" s="89">
        <v>0</v>
      </c>
      <c r="Q30" s="64">
        <f t="shared" si="0"/>
        <v>77344275.584992543</v>
      </c>
      <c r="S30" s="64">
        <v>760151.99574230751</v>
      </c>
      <c r="U30" s="89">
        <v>0</v>
      </c>
      <c r="W30" s="89">
        <v>0</v>
      </c>
      <c r="Y30" s="89">
        <v>0</v>
      </c>
      <c r="AA30" s="89">
        <v>0</v>
      </c>
      <c r="AC30" s="64">
        <v>760151.99574230751</v>
      </c>
      <c r="AE30" s="64">
        <f>+E30+S30</f>
        <v>83896515.060280189</v>
      </c>
    </row>
    <row r="31" spans="1:37" ht="21" customHeight="1" x14ac:dyDescent="0.25">
      <c r="A31" s="80">
        <f>A30+1</f>
        <v>12</v>
      </c>
      <c r="B31" s="87" t="s">
        <v>138</v>
      </c>
      <c r="E31" s="89">
        <v>0</v>
      </c>
      <c r="G31" s="89">
        <v>0</v>
      </c>
      <c r="I31" s="89">
        <v>0</v>
      </c>
      <c r="K31" s="88">
        <v>0</v>
      </c>
      <c r="M31" s="88">
        <v>0</v>
      </c>
      <c r="O31" s="89">
        <v>0</v>
      </c>
      <c r="Q31" s="89">
        <f t="shared" si="0"/>
        <v>0</v>
      </c>
      <c r="S31" s="64">
        <v>30236000.641801473</v>
      </c>
      <c r="U31" s="89">
        <v>0</v>
      </c>
      <c r="W31" s="89">
        <v>0</v>
      </c>
      <c r="Y31" s="89">
        <v>0</v>
      </c>
      <c r="AA31" s="89">
        <v>0</v>
      </c>
      <c r="AC31" s="64">
        <v>30236000.641801473</v>
      </c>
      <c r="AE31" s="64">
        <f>+E31+S31</f>
        <v>30236000.641801473</v>
      </c>
    </row>
    <row r="32" spans="1:37" ht="21" customHeight="1" x14ac:dyDescent="0.25">
      <c r="A32" s="80">
        <f>A31+1</f>
        <v>13</v>
      </c>
      <c r="B32" s="87" t="s">
        <v>429</v>
      </c>
      <c r="E32" s="64">
        <v>13413067.252335452</v>
      </c>
      <c r="G32" s="89">
        <v>0</v>
      </c>
      <c r="I32" s="89">
        <v>0</v>
      </c>
      <c r="K32" s="88">
        <v>0</v>
      </c>
      <c r="M32" s="88">
        <v>0</v>
      </c>
      <c r="O32" s="89">
        <v>0</v>
      </c>
      <c r="Q32" s="64">
        <f t="shared" si="0"/>
        <v>13413067.252335452</v>
      </c>
      <c r="S32" s="64">
        <v>3176179.380813811</v>
      </c>
      <c r="U32" s="89">
        <v>0</v>
      </c>
      <c r="W32" s="89">
        <v>0</v>
      </c>
      <c r="Y32" s="89">
        <v>0</v>
      </c>
      <c r="AA32" s="89">
        <v>0</v>
      </c>
      <c r="AC32" s="64">
        <v>3176179.380813811</v>
      </c>
      <c r="AE32" s="64">
        <f>+E32+S32</f>
        <v>16589246.633149263</v>
      </c>
    </row>
    <row r="33" spans="1:31" ht="21" customHeight="1" x14ac:dyDescent="0.25">
      <c r="A33" s="80">
        <f>A32+1</f>
        <v>14</v>
      </c>
      <c r="B33" s="87" t="s">
        <v>525</v>
      </c>
      <c r="E33" s="64">
        <v>61111370.617969409</v>
      </c>
      <c r="G33" s="88">
        <v>817318.73749999981</v>
      </c>
      <c r="I33" s="89">
        <v>0</v>
      </c>
      <c r="K33" s="89">
        <v>0</v>
      </c>
      <c r="M33" s="89">
        <v>0</v>
      </c>
      <c r="O33" s="89">
        <v>0</v>
      </c>
      <c r="Q33" s="64">
        <f t="shared" si="0"/>
        <v>60294051.880469412</v>
      </c>
      <c r="S33" s="64">
        <v>7109619.5922503751</v>
      </c>
      <c r="U33" s="89">
        <v>0</v>
      </c>
      <c r="W33" s="89">
        <v>0</v>
      </c>
      <c r="Y33" s="89">
        <v>0</v>
      </c>
      <c r="AA33" s="89">
        <v>0</v>
      </c>
      <c r="AC33" s="64">
        <v>7109619.5922503751</v>
      </c>
      <c r="AE33" s="64">
        <f>+E33+S33</f>
        <v>68220990.210219786</v>
      </c>
    </row>
    <row r="34" spans="1:31" ht="21" customHeight="1" x14ac:dyDescent="0.25">
      <c r="A34" s="80">
        <f>A33+1</f>
        <v>15</v>
      </c>
      <c r="B34" s="87" t="s">
        <v>403</v>
      </c>
      <c r="E34" s="64">
        <v>17896505.194329631</v>
      </c>
      <c r="G34" s="64">
        <v>17896505.194329631</v>
      </c>
      <c r="I34" s="89">
        <v>0</v>
      </c>
      <c r="K34" s="88">
        <v>0</v>
      </c>
      <c r="M34" s="88">
        <v>0</v>
      </c>
      <c r="O34" s="89">
        <v>0</v>
      </c>
      <c r="Q34" s="89">
        <f>E34-SUM(G34:O34)</f>
        <v>0</v>
      </c>
      <c r="S34" s="89">
        <v>0</v>
      </c>
      <c r="U34" s="89">
        <v>0</v>
      </c>
      <c r="W34" s="89">
        <v>0</v>
      </c>
      <c r="Y34" s="89">
        <v>0</v>
      </c>
      <c r="AA34" s="89">
        <v>0</v>
      </c>
      <c r="AC34" s="89">
        <v>0</v>
      </c>
      <c r="AE34" s="64">
        <f>+E34+S34</f>
        <v>17896505.194329631</v>
      </c>
    </row>
    <row r="35" spans="1:31" ht="12" customHeight="1" x14ac:dyDescent="0.25">
      <c r="A35" s="91"/>
      <c r="E35" s="92"/>
      <c r="G35" s="92"/>
      <c r="I35" s="92"/>
      <c r="K35" s="95"/>
      <c r="M35" s="95"/>
      <c r="O35" s="92"/>
      <c r="Q35" s="92"/>
      <c r="S35" s="92"/>
      <c r="U35" s="92"/>
      <c r="W35" s="92"/>
      <c r="Y35" s="92"/>
      <c r="AA35" s="92"/>
      <c r="AC35" s="92"/>
      <c r="AE35" s="92"/>
    </row>
    <row r="36" spans="1:31" ht="21" customHeight="1" x14ac:dyDescent="0.25">
      <c r="A36" s="80">
        <f>A34+1</f>
        <v>16</v>
      </c>
      <c r="B36" s="87" t="s">
        <v>139</v>
      </c>
      <c r="E36" s="93">
        <f>SUM(E30:E35)</f>
        <v>175557306.12917238</v>
      </c>
      <c r="G36" s="93">
        <f>SUM(G30:G35)</f>
        <v>18713967.150577493</v>
      </c>
      <c r="I36" s="89">
        <f>SUM(I30:I35)</f>
        <v>0</v>
      </c>
      <c r="K36" s="88">
        <f>SUM(K30:K35)</f>
        <v>0</v>
      </c>
      <c r="M36" s="88">
        <f>SUM(M30:M35)</f>
        <v>5791944.2607974773</v>
      </c>
      <c r="O36" s="89">
        <f>SUM(O30:O35)</f>
        <v>0</v>
      </c>
      <c r="Q36" s="93">
        <f>SUM(Q30:Q35)</f>
        <v>151051394.7177974</v>
      </c>
      <c r="S36" s="93">
        <v>41281951.610607967</v>
      </c>
      <c r="U36" s="89">
        <v>0</v>
      </c>
      <c r="W36" s="89">
        <v>0</v>
      </c>
      <c r="Y36" s="89">
        <v>0</v>
      </c>
      <c r="AA36" s="89">
        <v>0</v>
      </c>
      <c r="AC36" s="93">
        <v>41281951.610607967</v>
      </c>
      <c r="AE36" s="93">
        <f>SUM(AE30:AE35)</f>
        <v>216839257.73978034</v>
      </c>
    </row>
    <row r="37" spans="1:31" ht="14.25" customHeight="1" x14ac:dyDescent="0.25">
      <c r="A37" s="91"/>
    </row>
    <row r="38" spans="1:31" ht="21" customHeight="1" thickBot="1" x14ac:dyDescent="0.3">
      <c r="A38" s="80">
        <f>1+A36</f>
        <v>17</v>
      </c>
      <c r="B38" s="64" t="s">
        <v>140</v>
      </c>
      <c r="E38" s="96">
        <f>+E27+E36</f>
        <v>3571440779.7465806</v>
      </c>
      <c r="G38" s="96">
        <f>+G27+G36</f>
        <v>1150689095.5071018</v>
      </c>
      <c r="I38" s="96">
        <f>+I27+I36</f>
        <v>3685156.8038186505</v>
      </c>
      <c r="K38" s="96">
        <f>+K27+K36</f>
        <v>44062193.034459785</v>
      </c>
      <c r="M38" s="96">
        <f>+M27+M36</f>
        <v>5791944.2607974773</v>
      </c>
      <c r="O38" s="96">
        <f>+O27+O36</f>
        <v>0</v>
      </c>
      <c r="Q38" s="96">
        <f>+Q27+Q36</f>
        <v>2367212390.1404028</v>
      </c>
      <c r="S38" s="96">
        <v>810887107.60014927</v>
      </c>
      <c r="U38" s="96">
        <v>62635367.942534447</v>
      </c>
      <c r="W38" s="96">
        <v>0</v>
      </c>
      <c r="Y38" s="96">
        <v>18701104.675540242</v>
      </c>
      <c r="AA38" s="96">
        <v>0</v>
      </c>
      <c r="AC38" s="96">
        <v>729550634.98207438</v>
      </c>
      <c r="AE38" s="96">
        <f>+AE27+AE36</f>
        <v>4382327887.3467302</v>
      </c>
    </row>
    <row r="39" spans="1:31" ht="12.75" customHeight="1" thickTop="1" x14ac:dyDescent="0.25">
      <c r="A39" s="91"/>
      <c r="E39" s="97"/>
      <c r="G39" s="97"/>
      <c r="I39" s="97"/>
      <c r="K39" s="97"/>
      <c r="M39" s="97"/>
      <c r="O39" s="97"/>
      <c r="Q39" s="97"/>
      <c r="S39" s="97"/>
      <c r="U39" s="97"/>
      <c r="W39" s="97"/>
      <c r="Y39" s="97"/>
      <c r="AA39" s="97"/>
      <c r="AC39" s="97"/>
      <c r="AE39" s="97"/>
    </row>
    <row r="40" spans="1:31" ht="21" customHeight="1" x14ac:dyDescent="0.25">
      <c r="A40" s="80">
        <f>1+A38</f>
        <v>18</v>
      </c>
      <c r="B40" s="87" t="s">
        <v>353</v>
      </c>
      <c r="K40" s="64">
        <f>-K38</f>
        <v>-44062193.034459785</v>
      </c>
      <c r="Q40" s="64">
        <f>E40-SUM(G40:O40)</f>
        <v>44062193.034459785</v>
      </c>
      <c r="Y40" s="64">
        <v>-18701104.675540242</v>
      </c>
      <c r="AC40" s="64">
        <v>18701104.675540242</v>
      </c>
      <c r="AE40" s="89">
        <f>+E40+S40</f>
        <v>0</v>
      </c>
    </row>
    <row r="41" spans="1:31" ht="14.25" customHeight="1" x14ac:dyDescent="0.25">
      <c r="A41" s="91"/>
    </row>
    <row r="42" spans="1:31" ht="21" customHeight="1" thickBot="1" x14ac:dyDescent="0.3">
      <c r="A42" s="80">
        <f>1+A40</f>
        <v>19</v>
      </c>
      <c r="B42" s="64" t="s">
        <v>354</v>
      </c>
      <c r="E42" s="96">
        <f>E38+E40</f>
        <v>3571440779.7465806</v>
      </c>
      <c r="G42" s="96">
        <f>G38+G40</f>
        <v>1150689095.5071018</v>
      </c>
      <c r="I42" s="96">
        <f>I38+I40</f>
        <v>3685156.8038186505</v>
      </c>
      <c r="K42" s="96">
        <f>K38+K40</f>
        <v>0</v>
      </c>
      <c r="M42" s="96">
        <f>M38+M40</f>
        <v>5791944.2607974773</v>
      </c>
      <c r="O42" s="96">
        <f>O38+O40</f>
        <v>0</v>
      </c>
      <c r="Q42" s="96">
        <f>Q38+Q40</f>
        <v>2411274583.1748624</v>
      </c>
      <c r="S42" s="96">
        <v>810887107.60014927</v>
      </c>
      <c r="U42" s="96">
        <v>62635367.942534447</v>
      </c>
      <c r="W42" s="96">
        <v>0</v>
      </c>
      <c r="Y42" s="96">
        <v>0</v>
      </c>
      <c r="AA42" s="96">
        <v>0</v>
      </c>
      <c r="AC42" s="96">
        <v>748251739.65761459</v>
      </c>
      <c r="AE42" s="96">
        <f>AE38+AE40</f>
        <v>4382327887.3467302</v>
      </c>
    </row>
    <row r="43" spans="1:31" ht="12.75" customHeight="1" thickTop="1" x14ac:dyDescent="0.25">
      <c r="A43" s="91"/>
      <c r="E43" s="97"/>
      <c r="G43" s="97"/>
      <c r="I43" s="97"/>
      <c r="K43" s="97"/>
      <c r="M43" s="97"/>
      <c r="O43" s="97"/>
      <c r="Q43" s="97"/>
      <c r="S43" s="97"/>
      <c r="U43" s="97"/>
      <c r="W43" s="97"/>
      <c r="Y43" s="97"/>
      <c r="AA43" s="97"/>
      <c r="AC43" s="97"/>
      <c r="AE43" s="97"/>
    </row>
    <row r="44" spans="1:31" ht="21" customHeight="1" thickBot="1" x14ac:dyDescent="0.3">
      <c r="A44" s="80">
        <f>1+A42</f>
        <v>20</v>
      </c>
      <c r="B44" s="78" t="s">
        <v>141</v>
      </c>
      <c r="E44" s="98">
        <f>ROUND(+E42/$AE42,4)</f>
        <v>0.81499999999999995</v>
      </c>
      <c r="F44" s="93"/>
      <c r="G44" s="98">
        <f>ROUND(+G42/$AE42,4)</f>
        <v>0.2626</v>
      </c>
      <c r="H44" s="93"/>
      <c r="I44" s="98">
        <f>ROUND(+I42/$AE42,4)</f>
        <v>8.0000000000000004E-4</v>
      </c>
      <c r="J44" s="93"/>
      <c r="K44" s="98">
        <f>ROUND(+K42/$AE42,4)</f>
        <v>0</v>
      </c>
      <c r="L44" s="93"/>
      <c r="M44" s="98">
        <f>ROUND(+M42/$AE42,4)</f>
        <v>1.2999999999999999E-3</v>
      </c>
      <c r="N44" s="93"/>
      <c r="O44" s="98">
        <f>ROUND(+O42/$AE42,4)</f>
        <v>0</v>
      </c>
      <c r="Q44" s="98">
        <f>ROUND(+Q42/$AE42,4)</f>
        <v>0.55020000000000002</v>
      </c>
      <c r="S44" s="98">
        <f>ROUND(+S42/$AE42,4)</f>
        <v>0.185</v>
      </c>
      <c r="U44" s="98">
        <f>ROUND(+U42/$AE42,4)</f>
        <v>1.43E-2</v>
      </c>
      <c r="V44" s="93"/>
      <c r="W44" s="98">
        <f>ROUND(+W42/$AE42,4)</f>
        <v>0</v>
      </c>
      <c r="X44" s="93"/>
      <c r="Y44" s="98">
        <f>ROUND(+Y42/$AE42,4)</f>
        <v>0</v>
      </c>
      <c r="Z44" s="93"/>
      <c r="AA44" s="98">
        <f>ROUND(+AA42/$AE42,4)</f>
        <v>0</v>
      </c>
      <c r="AC44" s="98">
        <f>ROUND(+AC42/$AE42,6)</f>
        <v>0.17074300000000001</v>
      </c>
      <c r="AD44" s="93"/>
      <c r="AE44" s="98">
        <f>ROUND(+AE42/$AE42,4)</f>
        <v>1</v>
      </c>
    </row>
    <row r="45" spans="1:31" ht="16.5" thickTop="1" x14ac:dyDescent="0.25">
      <c r="A45" s="91"/>
      <c r="Q45" s="99"/>
      <c r="AC45" s="99"/>
    </row>
    <row r="46" spans="1:31" x14ac:dyDescent="0.25">
      <c r="A46" s="100"/>
      <c r="Q46" s="99"/>
      <c r="R46" s="93"/>
      <c r="S46" s="99"/>
      <c r="AC46" s="99"/>
    </row>
    <row r="47" spans="1:31" ht="18.95" customHeight="1" x14ac:dyDescent="0.25">
      <c r="A47" s="101" t="s">
        <v>142</v>
      </c>
      <c r="B47" s="78" t="s">
        <v>430</v>
      </c>
      <c r="Q47" s="102"/>
      <c r="S47" s="102"/>
      <c r="AC47" s="102"/>
    </row>
    <row r="48" spans="1:31" ht="18.95" customHeight="1" x14ac:dyDescent="0.25">
      <c r="A48" s="101" t="s">
        <v>143</v>
      </c>
      <c r="B48" s="64" t="s">
        <v>144</v>
      </c>
    </row>
    <row r="49" spans="1:31" ht="18.95" customHeight="1" x14ac:dyDescent="0.25">
      <c r="A49" s="101" t="s">
        <v>145</v>
      </c>
      <c r="B49" s="64" t="s">
        <v>148</v>
      </c>
    </row>
    <row r="50" spans="1:31" ht="18.95" customHeight="1" x14ac:dyDescent="0.25">
      <c r="A50" s="101" t="s">
        <v>147</v>
      </c>
      <c r="B50" s="64" t="s">
        <v>146</v>
      </c>
    </row>
    <row r="51" spans="1:31" ht="18.95" customHeight="1" x14ac:dyDescent="0.25">
      <c r="A51" s="101"/>
    </row>
    <row r="52" spans="1:31" x14ac:dyDescent="0.25">
      <c r="A52" s="101"/>
    </row>
    <row r="53" spans="1:31" x14ac:dyDescent="0.25">
      <c r="C53" s="93"/>
      <c r="D53" s="93"/>
    </row>
    <row r="54" spans="1:31" x14ac:dyDescent="0.25">
      <c r="A54" s="103"/>
      <c r="B54" s="104"/>
      <c r="C54" s="93"/>
      <c r="D54" s="93"/>
      <c r="E54" s="93"/>
      <c r="F54" s="93"/>
      <c r="G54" s="97"/>
      <c r="H54" s="93"/>
      <c r="I54" s="97"/>
      <c r="J54" s="93"/>
      <c r="K54" s="97"/>
      <c r="L54" s="93"/>
      <c r="M54" s="97"/>
      <c r="N54" s="93"/>
      <c r="O54" s="97"/>
      <c r="P54" s="93"/>
      <c r="Q54" s="93"/>
      <c r="R54" s="93"/>
      <c r="S54" s="93"/>
      <c r="T54" s="93"/>
      <c r="U54" s="97"/>
      <c r="V54" s="93"/>
      <c r="W54" s="97"/>
      <c r="X54" s="93"/>
      <c r="Y54" s="97"/>
      <c r="Z54" s="93"/>
      <c r="AA54" s="97"/>
      <c r="AB54" s="93"/>
      <c r="AC54" s="93"/>
      <c r="AD54" s="93"/>
      <c r="AE54" s="93"/>
    </row>
    <row r="55" spans="1:31" x14ac:dyDescent="0.25">
      <c r="A55" s="103"/>
      <c r="B55" s="104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 t="s">
        <v>528</v>
      </c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topLeftCell="A52" zoomScaleNormal="100" workbookViewId="0">
      <selection activeCell="C60" sqref="C60"/>
    </sheetView>
  </sheetViews>
  <sheetFormatPr defaultRowHeight="12.75" x14ac:dyDescent="0.25"/>
  <cols>
    <col min="1" max="1" width="6.85546875" style="15" customWidth="1"/>
    <col min="2" max="2" width="42.85546875" style="15" customWidth="1"/>
    <col min="3" max="3" width="19" style="15" customWidth="1"/>
    <col min="4" max="4" width="10.85546875" style="15" customWidth="1"/>
    <col min="5" max="5" width="22.42578125" style="15" customWidth="1"/>
    <col min="6" max="6" width="14" style="15" customWidth="1"/>
    <col min="7" max="7" width="1.85546875" style="15" customWidth="1"/>
    <col min="8" max="16384" width="9.140625" style="15"/>
  </cols>
  <sheetData>
    <row r="1" spans="1:6" s="3" customFormat="1" ht="20.100000000000001" customHeight="1" x14ac:dyDescent="0.2">
      <c r="A1" s="209" t="str">
        <f>'Rate Case Constants'!C9</f>
        <v>LOUISVILLE GAS AND ELECTRIC COMPANY</v>
      </c>
      <c r="B1" s="209"/>
      <c r="C1" s="209"/>
      <c r="D1" s="209"/>
      <c r="E1" s="209"/>
      <c r="F1" s="19"/>
    </row>
    <row r="2" spans="1:6" s="3" customFormat="1" ht="20.100000000000001" customHeight="1" x14ac:dyDescent="0.2">
      <c r="A2" s="209" t="str">
        <f>'Rate Case Constants'!C10</f>
        <v>CASE NO. 2018-00295</v>
      </c>
      <c r="B2" s="209"/>
      <c r="C2" s="209"/>
      <c r="D2" s="209"/>
      <c r="E2" s="209"/>
      <c r="F2" s="19"/>
    </row>
    <row r="3" spans="1:6" s="3" customFormat="1" ht="20.100000000000001" customHeight="1" x14ac:dyDescent="0.2">
      <c r="A3" s="209" t="s">
        <v>55</v>
      </c>
      <c r="B3" s="209"/>
      <c r="C3" s="209"/>
      <c r="D3" s="209"/>
      <c r="E3" s="209"/>
      <c r="F3" s="19"/>
    </row>
    <row r="4" spans="1:6" s="3" customFormat="1" ht="20.100000000000001" customHeight="1" x14ac:dyDescent="0.2">
      <c r="A4" s="209" t="str">
        <f>'Rate Case Constants'!C12</f>
        <v>AS OF DECEMBER 31, 2018</v>
      </c>
      <c r="B4" s="209"/>
      <c r="C4" s="209"/>
      <c r="D4" s="209"/>
      <c r="E4" s="209"/>
      <c r="F4" s="19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56</v>
      </c>
    </row>
    <row r="8" spans="1:6" s="3" customFormat="1" ht="20.100000000000001" customHeight="1" x14ac:dyDescent="0.2">
      <c r="A8" s="3" t="str">
        <f>'Rate Case Constants'!C29</f>
        <v>TYPE OF FILING: _____ ORIGINAL  _____ UPDATED  __X__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D. K. ARBOUGH</v>
      </c>
    </row>
    <row r="10" spans="1:6" s="3" customFormat="1" ht="20.100000000000001" customHeight="1" x14ac:dyDescent="0.2"/>
    <row r="11" spans="1:6" ht="66" customHeight="1" x14ac:dyDescent="0.2">
      <c r="A11" s="20" t="s">
        <v>7</v>
      </c>
      <c r="B11" s="20" t="s">
        <v>57</v>
      </c>
      <c r="C11" s="20" t="s">
        <v>58</v>
      </c>
      <c r="D11" s="20" t="s">
        <v>59</v>
      </c>
      <c r="E11" s="20" t="s">
        <v>60</v>
      </c>
      <c r="F11" s="14"/>
    </row>
    <row r="12" spans="1:6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61</v>
      </c>
      <c r="F12" s="8"/>
    </row>
    <row r="13" spans="1:6" ht="18.95" customHeight="1" x14ac:dyDescent="0.2">
      <c r="A13" s="7"/>
      <c r="B13" s="9"/>
      <c r="C13" s="10" t="s">
        <v>37</v>
      </c>
      <c r="D13" s="10" t="s">
        <v>36</v>
      </c>
      <c r="E13" s="10" t="s">
        <v>37</v>
      </c>
      <c r="F13" s="10"/>
    </row>
    <row r="14" spans="1:6" ht="18.95" customHeight="1" x14ac:dyDescent="0.2">
      <c r="A14" s="11"/>
      <c r="C14" s="13"/>
      <c r="D14" s="13"/>
      <c r="E14" s="13"/>
      <c r="F14" s="13"/>
    </row>
    <row r="15" spans="1:6" ht="18.95" customHeight="1" x14ac:dyDescent="0.2">
      <c r="A15" s="11">
        <v>1</v>
      </c>
      <c r="B15" s="12" t="s">
        <v>62</v>
      </c>
      <c r="C15" s="13">
        <f>BS!N186*1000</f>
        <v>279108101.36840302</v>
      </c>
      <c r="D15" s="21">
        <f>Rates!H10</f>
        <v>2.5936299999999999E-2</v>
      </c>
      <c r="E15" s="13">
        <f>C15*D15</f>
        <v>7239031.4495213106</v>
      </c>
      <c r="F15" s="13"/>
    </row>
    <row r="16" spans="1:6" ht="18.95" customHeight="1" x14ac:dyDescent="0.2">
      <c r="A16" s="11">
        <f>A15+1</f>
        <v>2</v>
      </c>
      <c r="B16" s="22"/>
      <c r="C16" s="13"/>
      <c r="D16" s="21"/>
      <c r="E16" s="13">
        <f>C16*D16</f>
        <v>0</v>
      </c>
      <c r="F16" s="13"/>
    </row>
    <row r="17" spans="1:6" ht="18.95" customHeight="1" x14ac:dyDescent="0.2">
      <c r="A17" s="11">
        <f>A16+1</f>
        <v>3</v>
      </c>
      <c r="B17" s="22"/>
      <c r="C17" s="23"/>
      <c r="D17" s="21"/>
      <c r="E17" s="23">
        <f>C17*D17</f>
        <v>0</v>
      </c>
      <c r="F17" s="13"/>
    </row>
    <row r="18" spans="1:6" ht="18.95" customHeight="1" x14ac:dyDescent="0.2">
      <c r="A18" s="11"/>
      <c r="B18" s="12"/>
    </row>
    <row r="19" spans="1:6" ht="18.95" customHeight="1" x14ac:dyDescent="0.2">
      <c r="A19" s="11">
        <f>A17+1</f>
        <v>4</v>
      </c>
      <c r="B19" s="24" t="s">
        <v>63</v>
      </c>
      <c r="C19" s="23">
        <f>SUM(C15:C18)</f>
        <v>279108101.36840302</v>
      </c>
      <c r="D19" s="21">
        <f>+D15</f>
        <v>2.5936299999999999E-2</v>
      </c>
      <c r="E19" s="23">
        <f>SUM(E15:E18)</f>
        <v>7239031.4495213106</v>
      </c>
      <c r="F19" s="13"/>
    </row>
    <row r="20" spans="1:6" ht="18.95" customHeight="1" x14ac:dyDescent="0.2">
      <c r="B20" s="24"/>
    </row>
    <row r="21" spans="1:6" ht="18.95" customHeight="1" thickBot="1" x14ac:dyDescent="0.25">
      <c r="A21" s="11">
        <f>A19+1</f>
        <v>5</v>
      </c>
      <c r="B21" s="24" t="s">
        <v>64</v>
      </c>
      <c r="C21" s="25">
        <f>D19</f>
        <v>2.5936299999999999E-2</v>
      </c>
      <c r="D21" s="26"/>
      <c r="E21" s="26"/>
      <c r="F21" s="27"/>
    </row>
    <row r="22" spans="1:6" ht="18.95" customHeight="1" thickTop="1" x14ac:dyDescent="0.25"/>
    <row r="23" spans="1:6" s="3" customFormat="1" ht="20.100000000000001" customHeight="1" x14ac:dyDescent="0.2">
      <c r="A23" s="210" t="str">
        <f>'Rate Case Constants'!C9</f>
        <v>LOUISVILLE GAS AND ELECTRIC COMPANY</v>
      </c>
      <c r="B23" s="209"/>
      <c r="C23" s="209"/>
      <c r="D23" s="209"/>
      <c r="E23" s="209"/>
      <c r="F23" s="19"/>
    </row>
    <row r="24" spans="1:6" s="3" customFormat="1" ht="20.100000000000001" customHeight="1" x14ac:dyDescent="0.2">
      <c r="A24" s="210" t="str">
        <f>'Rate Case Constants'!C10</f>
        <v>CASE NO. 2018-00295</v>
      </c>
      <c r="B24" s="209"/>
      <c r="C24" s="209"/>
      <c r="D24" s="209"/>
      <c r="E24" s="209"/>
      <c r="F24" s="19"/>
    </row>
    <row r="25" spans="1:6" s="3" customFormat="1" ht="20.100000000000001" customHeight="1" x14ac:dyDescent="0.2">
      <c r="A25" s="209" t="s">
        <v>55</v>
      </c>
      <c r="B25" s="209"/>
      <c r="C25" s="209"/>
      <c r="D25" s="209"/>
      <c r="E25" s="209"/>
      <c r="F25" s="19"/>
    </row>
    <row r="26" spans="1:6" s="3" customFormat="1" ht="20.100000000000001" customHeight="1" x14ac:dyDescent="0.2">
      <c r="A26" s="209" t="str">
        <f>'Rate Case Constants'!C18</f>
        <v>AS OF APRIL 30, 2020</v>
      </c>
      <c r="B26" s="209"/>
      <c r="C26" s="209"/>
      <c r="D26" s="209"/>
      <c r="E26" s="209"/>
      <c r="F26" s="19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39</v>
      </c>
      <c r="E28" s="4"/>
    </row>
    <row r="29" spans="1:6" s="3" customFormat="1" ht="20.100000000000001" customHeight="1" x14ac:dyDescent="0.2">
      <c r="A29" s="2" t="s">
        <v>40</v>
      </c>
      <c r="E29" s="4" t="s">
        <v>56</v>
      </c>
    </row>
    <row r="30" spans="1:6" s="3" customFormat="1" ht="20.100000000000001" customHeight="1" x14ac:dyDescent="0.2">
      <c r="A30" s="3" t="str">
        <f>'Rate Case Constants'!C29</f>
        <v>TYPE OF FILING: _____ ORIGINAL  _____ UPDATED  __X__ REVISED</v>
      </c>
      <c r="E30" s="4" t="s">
        <v>41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D. K. ARBOUGH</v>
      </c>
    </row>
    <row r="32" spans="1:6" s="3" customFormat="1" ht="20.100000000000001" customHeight="1" x14ac:dyDescent="0.2"/>
    <row r="33" spans="1:6" ht="66" customHeight="1" x14ac:dyDescent="0.2">
      <c r="A33" s="20" t="s">
        <v>7</v>
      </c>
      <c r="B33" s="20" t="s">
        <v>57</v>
      </c>
      <c r="C33" s="20" t="s">
        <v>58</v>
      </c>
      <c r="D33" s="20" t="s">
        <v>59</v>
      </c>
      <c r="E33" s="20" t="s">
        <v>60</v>
      </c>
      <c r="F33" s="14"/>
    </row>
    <row r="34" spans="1:6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61</v>
      </c>
      <c r="F34" s="8"/>
    </row>
    <row r="35" spans="1:6" ht="18.95" customHeight="1" x14ac:dyDescent="0.2">
      <c r="A35" s="7"/>
      <c r="B35" s="9"/>
      <c r="C35" s="10" t="s">
        <v>37</v>
      </c>
      <c r="D35" s="10" t="s">
        <v>36</v>
      </c>
      <c r="E35" s="10" t="s">
        <v>37</v>
      </c>
      <c r="F35" s="10"/>
    </row>
    <row r="36" spans="1:6" ht="18.95" customHeight="1" x14ac:dyDescent="0.2">
      <c r="A36" s="11"/>
      <c r="C36" s="13"/>
      <c r="D36" s="13"/>
      <c r="E36" s="13"/>
      <c r="F36" s="13"/>
    </row>
    <row r="37" spans="1:6" ht="18.95" customHeight="1" x14ac:dyDescent="0.2">
      <c r="A37" s="11">
        <v>1</v>
      </c>
      <c r="B37" s="12" t="s">
        <v>62</v>
      </c>
      <c r="C37" s="13">
        <f>BS!AB186*1000</f>
        <v>97017186.120886698</v>
      </c>
      <c r="D37" s="21">
        <f>Rates!X10</f>
        <v>3.4922000000000002E-2</v>
      </c>
      <c r="E37" s="13">
        <f>C37*D37</f>
        <v>3388034.1737136054</v>
      </c>
      <c r="F37" s="13"/>
    </row>
    <row r="38" spans="1:6" ht="18.95" customHeight="1" x14ac:dyDescent="0.2">
      <c r="A38" s="11">
        <f>A37+1</f>
        <v>2</v>
      </c>
      <c r="B38" s="22"/>
      <c r="C38" s="13"/>
      <c r="D38" s="21"/>
      <c r="E38" s="13">
        <f>C38*D38</f>
        <v>0</v>
      </c>
      <c r="F38" s="13"/>
    </row>
    <row r="39" spans="1:6" ht="18.95" customHeight="1" x14ac:dyDescent="0.2">
      <c r="A39" s="11">
        <f>A38+1</f>
        <v>3</v>
      </c>
      <c r="B39" s="22"/>
      <c r="C39" s="23"/>
      <c r="D39" s="21"/>
      <c r="E39" s="23">
        <f>C39*D39</f>
        <v>0</v>
      </c>
      <c r="F39" s="13"/>
    </row>
    <row r="40" spans="1:6" ht="18.95" customHeight="1" x14ac:dyDescent="0.2">
      <c r="A40" s="11"/>
      <c r="B40" s="12"/>
    </row>
    <row r="41" spans="1:6" ht="18.95" customHeight="1" x14ac:dyDescent="0.2">
      <c r="A41" s="11">
        <f>A39+1</f>
        <v>4</v>
      </c>
      <c r="B41" s="24" t="s">
        <v>63</v>
      </c>
      <c r="C41" s="23">
        <f>SUM(C37:C40)</f>
        <v>97017186.120886698</v>
      </c>
      <c r="D41" s="21">
        <f>E41/C41</f>
        <v>3.4922000000000002E-2</v>
      </c>
      <c r="E41" s="23">
        <f>SUM(E37:E40)</f>
        <v>3388034.1737136054</v>
      </c>
      <c r="F41" s="13"/>
    </row>
    <row r="42" spans="1:6" ht="18.95" customHeight="1" x14ac:dyDescent="0.2">
      <c r="B42" s="24"/>
    </row>
    <row r="43" spans="1:6" ht="18.95" customHeight="1" thickBot="1" x14ac:dyDescent="0.25">
      <c r="A43" s="11">
        <f>A41+1</f>
        <v>5</v>
      </c>
      <c r="B43" s="24" t="s">
        <v>64</v>
      </c>
      <c r="C43" s="25">
        <f>D41</f>
        <v>3.4922000000000002E-2</v>
      </c>
      <c r="D43" s="26"/>
      <c r="E43" s="26"/>
      <c r="F43" s="27"/>
    </row>
    <row r="44" spans="1:6" ht="18.95" customHeight="1" thickTop="1" x14ac:dyDescent="0.25"/>
    <row r="45" spans="1:6" s="3" customFormat="1" ht="20.100000000000001" customHeight="1" x14ac:dyDescent="0.2">
      <c r="A45" s="209" t="str">
        <f>'Rate Case Constants'!C9</f>
        <v>LOUISVILLE GAS AND ELECTRIC COMPANY</v>
      </c>
      <c r="B45" s="209"/>
      <c r="C45" s="209"/>
      <c r="D45" s="209"/>
      <c r="E45" s="209"/>
      <c r="F45" s="19"/>
    </row>
    <row r="46" spans="1:6" s="3" customFormat="1" ht="20.100000000000001" customHeight="1" x14ac:dyDescent="0.2">
      <c r="A46" s="209" t="str">
        <f>'Rate Case Constants'!C10</f>
        <v>CASE NO. 2018-00295</v>
      </c>
      <c r="B46" s="209"/>
      <c r="C46" s="209"/>
      <c r="D46" s="209"/>
      <c r="E46" s="209"/>
      <c r="F46" s="19"/>
    </row>
    <row r="47" spans="1:6" s="3" customFormat="1" ht="20.100000000000001" customHeight="1" x14ac:dyDescent="0.2">
      <c r="A47" s="209" t="s">
        <v>55</v>
      </c>
      <c r="B47" s="209"/>
      <c r="C47" s="209"/>
      <c r="D47" s="209"/>
      <c r="E47" s="209"/>
      <c r="F47" s="19"/>
    </row>
    <row r="48" spans="1:6" s="3" customFormat="1" ht="20.100000000000001" customHeight="1" x14ac:dyDescent="0.2">
      <c r="A48" s="209" t="s">
        <v>42</v>
      </c>
      <c r="B48" s="209"/>
      <c r="C48" s="209"/>
      <c r="D48" s="209"/>
      <c r="E48" s="209"/>
      <c r="F48" s="19"/>
    </row>
    <row r="49" spans="1:6" s="3" customFormat="1" ht="20.100000000000001" customHeight="1" x14ac:dyDescent="0.2">
      <c r="A49" s="210" t="str">
        <f>'Rate Case Constants'!C20</f>
        <v>FROM MAY 1, 2019 TO APRIL 30, 2020</v>
      </c>
      <c r="B49" s="209"/>
      <c r="C49" s="209"/>
      <c r="D49" s="209"/>
      <c r="E49" s="209"/>
      <c r="F49" s="19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39</v>
      </c>
      <c r="E51" s="4"/>
    </row>
    <row r="52" spans="1:6" s="3" customFormat="1" ht="20.100000000000001" customHeight="1" x14ac:dyDescent="0.2">
      <c r="A52" s="2" t="s">
        <v>43</v>
      </c>
      <c r="E52" s="4" t="s">
        <v>56</v>
      </c>
    </row>
    <row r="53" spans="1:6" s="3" customFormat="1" ht="20.100000000000001" customHeight="1" x14ac:dyDescent="0.2">
      <c r="A53" s="3" t="str">
        <f>'Rate Case Constants'!C29</f>
        <v>TYPE OF FILING: _____ ORIGINAL  _____ UPDATED  __X__ REVISED</v>
      </c>
      <c r="E53" s="4" t="s">
        <v>44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D. K. ARBOUGH</v>
      </c>
    </row>
    <row r="55" spans="1:6" s="3" customFormat="1" ht="20.100000000000001" customHeight="1" x14ac:dyDescent="0.2"/>
    <row r="56" spans="1:6" ht="66" customHeight="1" x14ac:dyDescent="0.2">
      <c r="A56" s="20" t="s">
        <v>7</v>
      </c>
      <c r="B56" s="20" t="s">
        <v>57</v>
      </c>
      <c r="C56" s="20" t="s">
        <v>58</v>
      </c>
      <c r="D56" s="20" t="s">
        <v>59</v>
      </c>
      <c r="E56" s="20" t="s">
        <v>60</v>
      </c>
      <c r="F56" s="14"/>
    </row>
    <row r="57" spans="1:6" ht="18.95" customHeight="1" x14ac:dyDescent="0.2">
      <c r="A57" s="7"/>
      <c r="B57" s="8" t="s">
        <v>23</v>
      </c>
      <c r="C57" s="8" t="s">
        <v>24</v>
      </c>
      <c r="D57" s="8" t="s">
        <v>25</v>
      </c>
      <c r="E57" s="8" t="s">
        <v>61</v>
      </c>
      <c r="F57" s="8"/>
    </row>
    <row r="58" spans="1:6" ht="18.95" customHeight="1" x14ac:dyDescent="0.2">
      <c r="A58" s="7"/>
      <c r="B58" s="9"/>
      <c r="C58" s="10" t="s">
        <v>37</v>
      </c>
      <c r="D58" s="10" t="s">
        <v>36</v>
      </c>
      <c r="E58" s="10" t="s">
        <v>37</v>
      </c>
      <c r="F58" s="10"/>
    </row>
    <row r="59" spans="1:6" ht="18.95" customHeight="1" x14ac:dyDescent="0.2">
      <c r="A59" s="11"/>
      <c r="B59" s="12" t="s">
        <v>65</v>
      </c>
      <c r="C59" s="13"/>
      <c r="D59" s="13"/>
      <c r="E59" s="13"/>
      <c r="F59" s="13"/>
    </row>
    <row r="60" spans="1:6" ht="18.95" customHeight="1" x14ac:dyDescent="0.2">
      <c r="A60" s="11">
        <v>1</v>
      </c>
      <c r="B60" s="22">
        <v>43556</v>
      </c>
      <c r="C60" s="13">
        <f>BS!P$186*1000-'SCH J-3'!F122+'SCH J-3'!F31+'SCH J-3'!F30</f>
        <v>2500962.3351989985</v>
      </c>
      <c r="D60" s="21">
        <v>2.9384800000000003E-2</v>
      </c>
      <c r="E60" s="13">
        <f>C60*D60</f>
        <v>73490.27802735554</v>
      </c>
      <c r="F60" s="13"/>
    </row>
    <row r="61" spans="1:6" ht="18.95" customHeight="1" x14ac:dyDescent="0.2">
      <c r="A61" s="11">
        <f>A60+1</f>
        <v>2</v>
      </c>
      <c r="B61" s="22">
        <v>43586</v>
      </c>
      <c r="C61" s="13">
        <f>BS!Q$186*1000</f>
        <v>22087902.8042663</v>
      </c>
      <c r="D61" s="21">
        <v>3.0113800000000003E-2</v>
      </c>
      <c r="E61" s="13">
        <f>C61*D61</f>
        <v>665150.68746711453</v>
      </c>
      <c r="F61" s="13"/>
    </row>
    <row r="62" spans="1:6" ht="18.95" customHeight="1" x14ac:dyDescent="0.2">
      <c r="A62" s="11">
        <f>A61+1</f>
        <v>3</v>
      </c>
      <c r="B62" s="22">
        <v>43617</v>
      </c>
      <c r="C62" s="13">
        <f>BS!R$186*1000</f>
        <v>28580096.714968402</v>
      </c>
      <c r="D62" s="21">
        <v>3.0753000000000003E-2</v>
      </c>
      <c r="E62" s="13">
        <f t="shared" ref="E62:E72" si="0">C62*D62</f>
        <v>878923.71427542332</v>
      </c>
      <c r="F62" s="13"/>
    </row>
    <row r="63" spans="1:6" ht="18.95" customHeight="1" x14ac:dyDescent="0.2">
      <c r="A63" s="11">
        <f t="shared" ref="A63:A72" si="1">A62+1</f>
        <v>4</v>
      </c>
      <c r="B63" s="22">
        <v>43647</v>
      </c>
      <c r="C63" s="13">
        <f>BS!S$186*1000</f>
        <v>33735763.340483204</v>
      </c>
      <c r="D63" s="21">
        <v>3.1392499999999997E-2</v>
      </c>
      <c r="E63" s="13">
        <f t="shared" si="0"/>
        <v>1059049.9506661189</v>
      </c>
    </row>
    <row r="64" spans="1:6" ht="18.95" customHeight="1" x14ac:dyDescent="0.2">
      <c r="A64" s="11">
        <f t="shared" si="1"/>
        <v>5</v>
      </c>
      <c r="B64" s="22">
        <v>43678</v>
      </c>
      <c r="C64" s="13">
        <f>BS!T$186*1000</f>
        <v>33657995.138840698</v>
      </c>
      <c r="D64" s="21">
        <v>3.2033899999999997E-2</v>
      </c>
      <c r="E64" s="13">
        <f t="shared" si="0"/>
        <v>1078196.850478109</v>
      </c>
      <c r="F64" s="16"/>
    </row>
    <row r="65" spans="1:6" ht="18.95" customHeight="1" x14ac:dyDescent="0.2">
      <c r="A65" s="11">
        <f t="shared" si="1"/>
        <v>6</v>
      </c>
      <c r="B65" s="22">
        <v>43709</v>
      </c>
      <c r="C65" s="13">
        <f>BS!U$186*1000</f>
        <v>56372809.826218501</v>
      </c>
      <c r="D65" s="21">
        <v>3.2546900000000004E-2</v>
      </c>
      <c r="E65" s="13">
        <f t="shared" si="0"/>
        <v>1834760.2041329511</v>
      </c>
    </row>
    <row r="66" spans="1:6" ht="18.95" customHeight="1" x14ac:dyDescent="0.2">
      <c r="A66" s="11">
        <f t="shared" si="1"/>
        <v>7</v>
      </c>
      <c r="B66" s="22">
        <v>43739</v>
      </c>
      <c r="C66" s="13">
        <f>BS!V$186*1000</f>
        <v>89619642.666684598</v>
      </c>
      <c r="D66" s="21">
        <v>3.2984899999999998E-2</v>
      </c>
      <c r="E66" s="13">
        <f t="shared" si="0"/>
        <v>2956094.9513963247</v>
      </c>
      <c r="F66" s="17"/>
    </row>
    <row r="67" spans="1:6" ht="18.95" customHeight="1" x14ac:dyDescent="0.2">
      <c r="A67" s="11">
        <f t="shared" si="1"/>
        <v>8</v>
      </c>
      <c r="B67" s="22">
        <v>43770</v>
      </c>
      <c r="C67" s="13">
        <f>BS!W$186*1000</f>
        <v>136019882.26536399</v>
      </c>
      <c r="D67" s="21">
        <v>3.35781E-2</v>
      </c>
      <c r="E67" s="13">
        <f t="shared" si="0"/>
        <v>4567289.2086946182</v>
      </c>
      <c r="F67" s="13"/>
    </row>
    <row r="68" spans="1:6" ht="18.95" customHeight="1" x14ac:dyDescent="0.2">
      <c r="A68" s="11">
        <f t="shared" si="1"/>
        <v>9</v>
      </c>
      <c r="B68" s="22">
        <v>43800</v>
      </c>
      <c r="C68" s="13">
        <f>BS!X$186*1000</f>
        <v>112497806.979065</v>
      </c>
      <c r="D68" s="21">
        <v>3.4009999999999999E-2</v>
      </c>
      <c r="E68" s="13">
        <f t="shared" si="0"/>
        <v>3826050.4153580004</v>
      </c>
      <c r="F68" s="13"/>
    </row>
    <row r="69" spans="1:6" ht="18.95" customHeight="1" x14ac:dyDescent="0.2">
      <c r="A69" s="11">
        <f t="shared" si="1"/>
        <v>10</v>
      </c>
      <c r="B69" s="22">
        <v>43831</v>
      </c>
      <c r="C69" s="13">
        <f>BS!Y$186*1000</f>
        <v>81948346.678712696</v>
      </c>
      <c r="D69" s="21">
        <v>3.4364300000000007E-2</v>
      </c>
      <c r="E69" s="13">
        <f t="shared" si="0"/>
        <v>2816097.5697712875</v>
      </c>
      <c r="F69" s="13"/>
    </row>
    <row r="70" spans="1:6" ht="18.95" customHeight="1" x14ac:dyDescent="0.2">
      <c r="A70" s="11">
        <f t="shared" si="1"/>
        <v>11</v>
      </c>
      <c r="B70" s="22">
        <v>43862</v>
      </c>
      <c r="C70" s="13">
        <f>BS!Z$186*1000</f>
        <v>45204076.797528803</v>
      </c>
      <c r="D70" s="21">
        <v>3.4835199999999997E-2</v>
      </c>
      <c r="E70" s="13">
        <f t="shared" si="0"/>
        <v>1574693.0560572753</v>
      </c>
      <c r="F70" s="18"/>
    </row>
    <row r="71" spans="1:6" ht="18.95" customHeight="1" x14ac:dyDescent="0.2">
      <c r="A71" s="11">
        <f t="shared" si="1"/>
        <v>12</v>
      </c>
      <c r="B71" s="22">
        <v>43891</v>
      </c>
      <c r="C71" s="13">
        <f>BS!AA$186*1000</f>
        <v>96540935.328839406</v>
      </c>
      <c r="D71" s="21">
        <v>3.4840499999999996E-2</v>
      </c>
      <c r="E71" s="13">
        <f t="shared" si="0"/>
        <v>3363534.4573244289</v>
      </c>
    </row>
    <row r="72" spans="1:6" ht="18.95" customHeight="1" x14ac:dyDescent="0.2">
      <c r="A72" s="11">
        <f t="shared" si="1"/>
        <v>13</v>
      </c>
      <c r="B72" s="22">
        <v>43922</v>
      </c>
      <c r="C72" s="23">
        <f>BS!AB$186*1000</f>
        <v>97017186.120886698</v>
      </c>
      <c r="D72" s="21">
        <v>3.4922000000000002E-2</v>
      </c>
      <c r="E72" s="23">
        <f t="shared" si="0"/>
        <v>3388034.1737136054</v>
      </c>
      <c r="F72" s="13"/>
    </row>
    <row r="73" spans="1:6" ht="18.95" customHeight="1" x14ac:dyDescent="0.2">
      <c r="A73" s="11"/>
      <c r="B73" s="12"/>
    </row>
    <row r="74" spans="1:6" ht="18.95" customHeight="1" x14ac:dyDescent="0.2">
      <c r="A74" s="11">
        <f>A72+1</f>
        <v>14</v>
      </c>
      <c r="B74" s="24" t="s">
        <v>63</v>
      </c>
      <c r="C74" s="23">
        <f>SUM(C60:C73)</f>
        <v>835783406.9970572</v>
      </c>
      <c r="D74" s="13"/>
      <c r="E74" s="23">
        <f>SUM(E60:E73)</f>
        <v>28081365.517362613</v>
      </c>
      <c r="F74" s="13"/>
    </row>
    <row r="75" spans="1:6" ht="18.95" customHeight="1" x14ac:dyDescent="0.2">
      <c r="B75" s="24"/>
    </row>
    <row r="76" spans="1:6" ht="18.95" customHeight="1" thickBot="1" x14ac:dyDescent="0.25">
      <c r="A76" s="11">
        <f>A74+1</f>
        <v>15</v>
      </c>
      <c r="B76" s="24" t="s">
        <v>66</v>
      </c>
      <c r="C76" s="28">
        <f>C74/13</f>
        <v>64291031.307465941</v>
      </c>
      <c r="D76" s="25">
        <f>E76/C76</f>
        <v>3.3598855017064826E-2</v>
      </c>
      <c r="E76" s="28">
        <f>E74/13</f>
        <v>2160105.039797124</v>
      </c>
      <c r="F76" s="13"/>
    </row>
    <row r="77" spans="1:6" ht="18.95" customHeight="1" thickTop="1" x14ac:dyDescent="0.2">
      <c r="B77" s="24"/>
    </row>
    <row r="78" spans="1:6" ht="18.95" customHeight="1" thickBot="1" x14ac:dyDescent="0.25">
      <c r="A78" s="11">
        <f>A76+1</f>
        <v>16</v>
      </c>
      <c r="B78" s="24" t="s">
        <v>64</v>
      </c>
      <c r="C78" s="25">
        <f>D76</f>
        <v>3.3598855017064826E-2</v>
      </c>
      <c r="D78" s="26"/>
      <c r="E78" s="26"/>
      <c r="F78" s="27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96" zoomScale="85" zoomScaleNormal="85" zoomScaleSheetLayoutView="80" workbookViewId="0">
      <selection activeCell="P90" sqref="P90"/>
    </sheetView>
  </sheetViews>
  <sheetFormatPr defaultRowHeight="15" x14ac:dyDescent="0.25"/>
  <cols>
    <col min="1" max="1" width="6.85546875" style="185" customWidth="1"/>
    <col min="2" max="2" width="64.28515625" style="183" bestFit="1" customWidth="1"/>
    <col min="3" max="3" width="10.85546875" style="183" customWidth="1"/>
    <col min="4" max="4" width="14.85546875" style="183" customWidth="1"/>
    <col min="5" max="5" width="13.85546875" style="183" customWidth="1"/>
    <col min="6" max="6" width="15.85546875" style="183" customWidth="1"/>
    <col min="7" max="7" width="17.42578125" style="183" customWidth="1"/>
    <col min="8" max="10" width="14.7109375" style="183" customWidth="1"/>
    <col min="11" max="11" width="13.7109375" style="183" customWidth="1"/>
    <col min="12" max="12" width="17.42578125" style="183" customWidth="1"/>
    <col min="13" max="15" width="14.7109375" style="183" customWidth="1"/>
    <col min="16" max="16" width="15.85546875" style="183" customWidth="1"/>
    <col min="17" max="16384" width="9.140625" style="183"/>
  </cols>
  <sheetData>
    <row r="1" spans="1:16" x14ac:dyDescent="0.25">
      <c r="A1" s="209" t="str">
        <f>'Rate Case Constants'!C9</f>
        <v>LOUISVILLE GAS AND ELECTRIC COMPANY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x14ac:dyDescent="0.25">
      <c r="A2" s="209" t="str">
        <f>'Rate Case Constants'!C10</f>
        <v>CASE NO. 2018-00295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x14ac:dyDescent="0.25">
      <c r="A4" s="210" t="str">
        <f>'Rate Case Constants'!C12</f>
        <v>AS OF DECEMBER 31, 2018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 t="s">
        <v>3</v>
      </c>
    </row>
    <row r="8" spans="1:16" x14ac:dyDescent="0.25">
      <c r="A8" s="2" t="str">
        <f>'Rate Case Constants'!C29</f>
        <v>TYPE OF FILING: _____ ORIGINAL  _____ UPDATED  __X__ REVISED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 t="s">
        <v>4</v>
      </c>
    </row>
    <row r="9" spans="1:16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 t="str">
        <f>'Rate Case Constants'!C39</f>
        <v>WITNESS:   D. K. ARBOUGH</v>
      </c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211" t="s">
        <v>6</v>
      </c>
      <c r="L11" s="211"/>
      <c r="M11" s="211"/>
      <c r="N11" s="211"/>
      <c r="O11" s="211"/>
      <c r="P11" s="211"/>
    </row>
    <row r="12" spans="1:16" ht="59.25" customHeight="1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x14ac:dyDescent="0.25">
      <c r="A13" s="14"/>
      <c r="B13" s="8"/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27</v>
      </c>
      <c r="H13" s="8" t="s">
        <v>28</v>
      </c>
      <c r="I13" s="8" t="s">
        <v>29</v>
      </c>
      <c r="J13" s="8" t="s">
        <v>365</v>
      </c>
      <c r="K13" s="8" t="s">
        <v>30</v>
      </c>
      <c r="L13" s="8" t="s">
        <v>31</v>
      </c>
      <c r="M13" s="8" t="s">
        <v>32</v>
      </c>
      <c r="N13" s="8" t="s">
        <v>33</v>
      </c>
      <c r="O13" s="8" t="s">
        <v>34</v>
      </c>
      <c r="P13" s="8" t="s">
        <v>35</v>
      </c>
    </row>
    <row r="14" spans="1:16" x14ac:dyDescent="0.25">
      <c r="A14" s="14"/>
      <c r="B14" s="9"/>
      <c r="C14" s="178" t="s">
        <v>36</v>
      </c>
      <c r="D14" s="9"/>
      <c r="E14" s="9"/>
      <c r="F14" s="178" t="s">
        <v>37</v>
      </c>
      <c r="G14" s="178" t="s">
        <v>37</v>
      </c>
      <c r="H14" s="178" t="s">
        <v>37</v>
      </c>
      <c r="I14" s="178" t="s">
        <v>37</v>
      </c>
      <c r="J14" s="178" t="s">
        <v>37</v>
      </c>
      <c r="K14" s="178" t="s">
        <v>37</v>
      </c>
      <c r="L14" s="178" t="s">
        <v>37</v>
      </c>
      <c r="M14" s="178" t="s">
        <v>37</v>
      </c>
      <c r="N14" s="178" t="s">
        <v>37</v>
      </c>
      <c r="O14" s="178" t="s">
        <v>37</v>
      </c>
      <c r="P14" s="178" t="s">
        <v>37</v>
      </c>
    </row>
    <row r="15" spans="1:16" x14ac:dyDescent="0.25">
      <c r="A15" s="179"/>
      <c r="B15" s="12"/>
      <c r="C15" s="162"/>
      <c r="D15" s="14"/>
      <c r="E15" s="1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</row>
    <row r="16" spans="1:16" x14ac:dyDescent="0.25">
      <c r="A16" s="184">
        <v>1</v>
      </c>
      <c r="B16" s="2" t="s">
        <v>504</v>
      </c>
      <c r="C16" s="159">
        <v>2.0702224999999998E-2</v>
      </c>
      <c r="D16" s="14" t="s">
        <v>358</v>
      </c>
      <c r="E16" s="14" t="s">
        <v>46</v>
      </c>
      <c r="F16" s="160">
        <v>22500000</v>
      </c>
      <c r="G16" s="161"/>
      <c r="H16" s="161">
        <v>76822.81</v>
      </c>
      <c r="I16" s="161">
        <v>593545.71</v>
      </c>
      <c r="J16" s="162">
        <v>21829631.48</v>
      </c>
      <c r="K16" s="162">
        <v>465800.06249999994</v>
      </c>
      <c r="L16" s="162"/>
      <c r="M16" s="162">
        <v>9353.6548387096573</v>
      </c>
      <c r="N16" s="162">
        <v>77400.604838709682</v>
      </c>
      <c r="O16" s="162">
        <v>22500</v>
      </c>
      <c r="P16" s="162">
        <f t="shared" ref="P16:P40" si="0">SUM(K16:O16)</f>
        <v>575054.32217741932</v>
      </c>
    </row>
    <row r="17" spans="1:16" x14ac:dyDescent="0.25">
      <c r="A17" s="184">
        <f>A16+1</f>
        <v>2</v>
      </c>
      <c r="B17" s="2" t="s">
        <v>505</v>
      </c>
      <c r="C17" s="159">
        <v>2.1999999999999999E-2</v>
      </c>
      <c r="D17" s="112" t="s">
        <v>361</v>
      </c>
      <c r="E17" s="14" t="s">
        <v>49</v>
      </c>
      <c r="F17" s="160">
        <v>40000000</v>
      </c>
      <c r="G17" s="161"/>
      <c r="H17" s="161">
        <v>44596.420000000013</v>
      </c>
      <c r="I17" s="161">
        <v>1360867.2099999997</v>
      </c>
      <c r="J17" s="162">
        <v>38594536.369999997</v>
      </c>
      <c r="K17" s="162">
        <v>880000</v>
      </c>
      <c r="L17" s="162"/>
      <c r="M17" s="162">
        <v>76242.141935483698</v>
      </c>
      <c r="N17" s="162">
        <v>84561.904838709685</v>
      </c>
      <c r="O17" s="162"/>
      <c r="P17" s="162">
        <f t="shared" si="0"/>
        <v>1040804.0467741934</v>
      </c>
    </row>
    <row r="18" spans="1:16" x14ac:dyDescent="0.25">
      <c r="A18" s="184">
        <f t="shared" ref="A18:A44" si="1">A17+1</f>
        <v>3</v>
      </c>
      <c r="B18" s="2" t="s">
        <v>506</v>
      </c>
      <c r="C18" s="159">
        <v>2.5499999999999998E-2</v>
      </c>
      <c r="D18" s="14" t="s">
        <v>359</v>
      </c>
      <c r="E18" s="14" t="s">
        <v>47</v>
      </c>
      <c r="F18" s="160">
        <v>35000000</v>
      </c>
      <c r="G18" s="161"/>
      <c r="H18" s="161">
        <v>175152.13</v>
      </c>
      <c r="I18" s="161">
        <v>530361.04</v>
      </c>
      <c r="J18" s="162">
        <v>34294486.829999998</v>
      </c>
      <c r="K18" s="162">
        <v>892500</v>
      </c>
      <c r="L18" s="162"/>
      <c r="M18" s="162">
        <v>27992.32096774194</v>
      </c>
      <c r="N18" s="162">
        <v>60025.42741935479</v>
      </c>
      <c r="O18" s="162"/>
      <c r="P18" s="162">
        <f t="shared" si="0"/>
        <v>980517.74838709668</v>
      </c>
    </row>
    <row r="19" spans="1:16" x14ac:dyDescent="0.25">
      <c r="A19" s="184">
        <f t="shared" si="1"/>
        <v>4</v>
      </c>
      <c r="B19" s="2" t="s">
        <v>507</v>
      </c>
      <c r="C19" s="159">
        <v>1.4999999999999999E-2</v>
      </c>
      <c r="D19" s="14" t="s">
        <v>360</v>
      </c>
      <c r="E19" s="14" t="s">
        <v>48</v>
      </c>
      <c r="F19" s="160">
        <v>128000000</v>
      </c>
      <c r="G19" s="161"/>
      <c r="H19" s="161">
        <v>99465.169999999984</v>
      </c>
      <c r="I19" s="161">
        <v>4601343.59</v>
      </c>
      <c r="J19" s="162">
        <v>123299191.23999999</v>
      </c>
      <c r="K19" s="162">
        <v>1920000</v>
      </c>
      <c r="L19" s="162"/>
      <c r="M19" s="162">
        <v>383482.18709677388</v>
      </c>
      <c r="N19" s="162">
        <v>313571.85322580789</v>
      </c>
      <c r="O19" s="162"/>
      <c r="P19" s="162">
        <f t="shared" si="0"/>
        <v>2617054.0403225813</v>
      </c>
    </row>
    <row r="20" spans="1:16" x14ac:dyDescent="0.25">
      <c r="A20" s="184">
        <f t="shared" si="1"/>
        <v>5</v>
      </c>
      <c r="B20" s="173" t="s">
        <v>508</v>
      </c>
      <c r="C20" s="159">
        <v>1.2500000000000001E-2</v>
      </c>
      <c r="D20" s="175" t="s">
        <v>357</v>
      </c>
      <c r="E20" s="14" t="s">
        <v>45</v>
      </c>
      <c r="F20" s="160">
        <v>35200000</v>
      </c>
      <c r="G20" s="161"/>
      <c r="H20" s="161">
        <v>69031.260000000009</v>
      </c>
      <c r="I20" s="161">
        <v>473353.81000000006</v>
      </c>
      <c r="J20" s="162">
        <v>34657614.93</v>
      </c>
      <c r="K20" s="162">
        <v>440000</v>
      </c>
      <c r="L20" s="162"/>
      <c r="M20" s="162">
        <v>154585.03548387112</v>
      </c>
      <c r="N20" s="162">
        <v>32821.977419354931</v>
      </c>
      <c r="O20" s="162"/>
      <c r="P20" s="162">
        <f t="shared" si="0"/>
        <v>627407.01290322607</v>
      </c>
    </row>
    <row r="21" spans="1:16" x14ac:dyDescent="0.25">
      <c r="A21" s="184">
        <f t="shared" si="1"/>
        <v>6</v>
      </c>
      <c r="B21" s="2" t="s">
        <v>509</v>
      </c>
      <c r="C21" s="159">
        <v>1.2500000000000001E-2</v>
      </c>
      <c r="D21" s="14" t="s">
        <v>357</v>
      </c>
      <c r="E21" s="14" t="s">
        <v>45</v>
      </c>
      <c r="F21" s="160">
        <v>31000000</v>
      </c>
      <c r="G21" s="161"/>
      <c r="H21" s="161">
        <v>65887.750000000029</v>
      </c>
      <c r="I21" s="161">
        <v>509800.76</v>
      </c>
      <c r="J21" s="162">
        <v>30424311.489999998</v>
      </c>
      <c r="K21" s="162">
        <v>387500</v>
      </c>
      <c r="L21" s="162"/>
      <c r="M21" s="162">
        <v>147545.48064516106</v>
      </c>
      <c r="N21" s="162">
        <v>35349.072580645246</v>
      </c>
      <c r="O21" s="162"/>
      <c r="P21" s="162">
        <f t="shared" si="0"/>
        <v>570394.55322580633</v>
      </c>
    </row>
    <row r="22" spans="1:16" x14ac:dyDescent="0.25">
      <c r="A22" s="184">
        <f t="shared" si="1"/>
        <v>7</v>
      </c>
      <c r="B22" s="2" t="s">
        <v>510</v>
      </c>
      <c r="C22" s="159">
        <v>2.5499999999999998E-2</v>
      </c>
      <c r="D22" s="14" t="s">
        <v>359</v>
      </c>
      <c r="E22" s="14" t="s">
        <v>47</v>
      </c>
      <c r="F22" s="160">
        <v>35000000</v>
      </c>
      <c r="G22" s="161"/>
      <c r="H22" s="161">
        <v>168508.83000000002</v>
      </c>
      <c r="I22" s="161">
        <v>528752.60000000009</v>
      </c>
      <c r="J22" s="162">
        <v>34302738.57</v>
      </c>
      <c r="K22" s="162">
        <v>892500</v>
      </c>
      <c r="L22" s="162"/>
      <c r="M22" s="162">
        <v>42024.333870967726</v>
      </c>
      <c r="N22" s="162">
        <v>59843.398387096902</v>
      </c>
      <c r="O22" s="162"/>
      <c r="P22" s="162">
        <f t="shared" si="0"/>
        <v>994367.73225806467</v>
      </c>
    </row>
    <row r="23" spans="1:16" x14ac:dyDescent="0.25">
      <c r="A23" s="184">
        <f t="shared" si="1"/>
        <v>8</v>
      </c>
      <c r="B23" s="2" t="s">
        <v>511</v>
      </c>
      <c r="C23" s="159">
        <v>2.3E-2</v>
      </c>
      <c r="D23" s="175" t="s">
        <v>358</v>
      </c>
      <c r="E23" s="14" t="s">
        <v>46</v>
      </c>
      <c r="F23" s="160">
        <v>27500000</v>
      </c>
      <c r="G23" s="161"/>
      <c r="H23" s="161">
        <v>238858</v>
      </c>
      <c r="I23" s="161">
        <v>584019.89999999991</v>
      </c>
      <c r="J23" s="162">
        <v>26677122.100000001</v>
      </c>
      <c r="K23" s="162">
        <v>632500</v>
      </c>
      <c r="L23" s="162"/>
      <c r="M23" s="162">
        <v>50628.20806451609</v>
      </c>
      <c r="N23" s="162">
        <v>76158.3096774195</v>
      </c>
      <c r="O23" s="162"/>
      <c r="P23" s="162">
        <f t="shared" si="0"/>
        <v>759286.51774193556</v>
      </c>
    </row>
    <row r="24" spans="1:16" x14ac:dyDescent="0.25">
      <c r="A24" s="184">
        <f t="shared" si="1"/>
        <v>9</v>
      </c>
      <c r="B24" s="2" t="s">
        <v>512</v>
      </c>
      <c r="C24" s="159">
        <v>2.0702224999999998E-2</v>
      </c>
      <c r="D24" s="175" t="s">
        <v>393</v>
      </c>
      <c r="E24" s="14" t="s">
        <v>394</v>
      </c>
      <c r="F24" s="160">
        <v>125000000</v>
      </c>
      <c r="G24" s="161"/>
      <c r="H24" s="161">
        <v>825355.34</v>
      </c>
      <c r="I24" s="161">
        <v>3697578.18</v>
      </c>
      <c r="J24" s="162">
        <v>120477066.47999999</v>
      </c>
      <c r="K24" s="162">
        <v>2587778.1249999995</v>
      </c>
      <c r="L24" s="162"/>
      <c r="M24" s="162">
        <v>25188.532258064548</v>
      </c>
      <c r="N24" s="162">
        <v>143959.06129032263</v>
      </c>
      <c r="O24" s="162">
        <v>125000.00000000001</v>
      </c>
      <c r="P24" s="162">
        <f t="shared" si="0"/>
        <v>2881925.7185483868</v>
      </c>
    </row>
    <row r="25" spans="1:16" x14ac:dyDescent="0.25">
      <c r="A25" s="184">
        <f t="shared" si="1"/>
        <v>10</v>
      </c>
      <c r="B25" s="2" t="s">
        <v>513</v>
      </c>
      <c r="C25" s="159">
        <v>3.7499999999999999E-2</v>
      </c>
      <c r="D25" s="14" t="s">
        <v>357</v>
      </c>
      <c r="E25" s="14" t="s">
        <v>45</v>
      </c>
      <c r="F25" s="160">
        <v>60000000</v>
      </c>
      <c r="G25" s="161"/>
      <c r="H25" s="162">
        <v>636401.86</v>
      </c>
      <c r="I25" s="161">
        <v>1371512.5099999998</v>
      </c>
      <c r="J25" s="162">
        <v>57992085.630000003</v>
      </c>
      <c r="K25" s="162">
        <v>2250000</v>
      </c>
      <c r="L25" s="162"/>
      <c r="M25" s="162">
        <v>44095.76774193543</v>
      </c>
      <c r="N25" s="162">
        <v>95099.219354838511</v>
      </c>
      <c r="O25" s="162">
        <v>0</v>
      </c>
      <c r="P25" s="162">
        <f t="shared" si="0"/>
        <v>2389194.9870967739</v>
      </c>
    </row>
    <row r="26" spans="1:16" x14ac:dyDescent="0.25">
      <c r="A26" s="184">
        <f t="shared" si="1"/>
        <v>11</v>
      </c>
      <c r="B26" s="2" t="s">
        <v>514</v>
      </c>
      <c r="C26" s="159">
        <v>5.1249999999999997E-2</v>
      </c>
      <c r="D26" s="111" t="s">
        <v>362</v>
      </c>
      <c r="E26" s="14" t="s">
        <v>50</v>
      </c>
      <c r="F26" s="160">
        <v>285000000</v>
      </c>
      <c r="G26" s="161">
        <v>-2260864.3999999994</v>
      </c>
      <c r="H26" s="162">
        <v>2607789.4299999997</v>
      </c>
      <c r="I26" s="161"/>
      <c r="J26" s="162">
        <v>280131346.17000002</v>
      </c>
      <c r="K26" s="162">
        <v>14606250</v>
      </c>
      <c r="L26" s="162">
        <v>103293.94032258102</v>
      </c>
      <c r="M26" s="162">
        <v>119144.12419354937</v>
      </c>
      <c r="N26" s="162"/>
      <c r="O26" s="162"/>
      <c r="P26" s="162">
        <f t="shared" si="0"/>
        <v>14828688.064516131</v>
      </c>
    </row>
    <row r="27" spans="1:16" x14ac:dyDescent="0.25">
      <c r="A27" s="184">
        <f t="shared" si="1"/>
        <v>12</v>
      </c>
      <c r="B27" s="2" t="s">
        <v>515</v>
      </c>
      <c r="C27" s="159">
        <v>4.6499999999999896E-2</v>
      </c>
      <c r="D27" s="111" t="s">
        <v>363</v>
      </c>
      <c r="E27" s="14" t="s">
        <v>51</v>
      </c>
      <c r="F27" s="160">
        <v>250000000</v>
      </c>
      <c r="G27" s="161">
        <v>-1492170.1</v>
      </c>
      <c r="H27" s="162">
        <v>2269228.9000000004</v>
      </c>
      <c r="I27" s="161"/>
      <c r="J27" s="162">
        <v>246238601</v>
      </c>
      <c r="K27" s="162">
        <v>11624999.999999974</v>
      </c>
      <c r="L27" s="162">
        <v>59956.195161290816</v>
      </c>
      <c r="M27" s="162">
        <v>91178.766129031705</v>
      </c>
      <c r="N27" s="162"/>
      <c r="O27" s="162"/>
      <c r="P27" s="162">
        <f t="shared" si="0"/>
        <v>11776134.961290296</v>
      </c>
    </row>
    <row r="28" spans="1:16" x14ac:dyDescent="0.25">
      <c r="A28" s="184">
        <f t="shared" si="1"/>
        <v>13</v>
      </c>
      <c r="B28" s="2" t="s">
        <v>516</v>
      </c>
      <c r="C28" s="159">
        <v>3.3000000000000002E-2</v>
      </c>
      <c r="D28" s="14" t="s">
        <v>379</v>
      </c>
      <c r="E28" s="14" t="s">
        <v>380</v>
      </c>
      <c r="F28" s="160">
        <v>300000000</v>
      </c>
      <c r="G28" s="161">
        <v>-86976.199999999983</v>
      </c>
      <c r="H28" s="162">
        <v>1603062.9100000001</v>
      </c>
      <c r="I28" s="161"/>
      <c r="J28" s="162">
        <v>298309960.88999999</v>
      </c>
      <c r="K28" s="162">
        <v>9900000</v>
      </c>
      <c r="L28" s="162">
        <v>12878.84838709677</v>
      </c>
      <c r="M28" s="162">
        <v>237370.44999999978</v>
      </c>
      <c r="N28" s="162"/>
      <c r="O28" s="162"/>
      <c r="P28" s="162">
        <f t="shared" si="0"/>
        <v>10150249.298387095</v>
      </c>
    </row>
    <row r="29" spans="1:16" x14ac:dyDescent="0.25">
      <c r="A29" s="184">
        <f t="shared" si="1"/>
        <v>14</v>
      </c>
      <c r="B29" s="2" t="s">
        <v>517</v>
      </c>
      <c r="C29" s="159">
        <v>4.3749999999999997E-2</v>
      </c>
      <c r="D29" s="14" t="s">
        <v>379</v>
      </c>
      <c r="E29" s="14" t="s">
        <v>381</v>
      </c>
      <c r="F29" s="160">
        <v>250000000</v>
      </c>
      <c r="G29" s="161">
        <v>-184953.47</v>
      </c>
      <c r="H29" s="162">
        <v>2291533.25</v>
      </c>
      <c r="I29" s="161"/>
      <c r="J29" s="162">
        <v>247523513.28</v>
      </c>
      <c r="K29" s="162">
        <v>10937500</v>
      </c>
      <c r="L29" s="162">
        <v>6909.6854838709505</v>
      </c>
      <c r="M29" s="162">
        <v>85610.043548386981</v>
      </c>
      <c r="N29" s="162"/>
      <c r="O29" s="162"/>
      <c r="P29" s="162">
        <f t="shared" si="0"/>
        <v>11030019.729032258</v>
      </c>
    </row>
    <row r="30" spans="1:16" x14ac:dyDescent="0.25">
      <c r="A30" s="184">
        <f t="shared" si="1"/>
        <v>15</v>
      </c>
      <c r="B30" s="2" t="s">
        <v>518</v>
      </c>
      <c r="C30" s="159">
        <v>2.9936299999999999E-2</v>
      </c>
      <c r="D30" s="14" t="s">
        <v>500</v>
      </c>
      <c r="E30" s="163" t="s">
        <v>501</v>
      </c>
      <c r="F30" s="160">
        <v>100000000</v>
      </c>
      <c r="G30" s="164"/>
      <c r="H30" s="161">
        <v>47118.450000000004</v>
      </c>
      <c r="I30" s="161"/>
      <c r="J30" s="162">
        <v>99952881.549999997</v>
      </c>
      <c r="K30" s="162">
        <v>2993630</v>
      </c>
      <c r="L30" s="162"/>
      <c r="M30" s="162">
        <v>57224.229032258052</v>
      </c>
      <c r="N30" s="162"/>
      <c r="O30" s="162">
        <v>0</v>
      </c>
      <c r="P30" s="162">
        <f t="shared" si="0"/>
        <v>3050854.229032258</v>
      </c>
    </row>
    <row r="31" spans="1:16" x14ac:dyDescent="0.25">
      <c r="A31" s="184">
        <f t="shared" si="1"/>
        <v>16</v>
      </c>
      <c r="B31" s="2" t="s">
        <v>519</v>
      </c>
      <c r="C31" s="159">
        <v>2.9936299999999999E-2</v>
      </c>
      <c r="D31" s="14" t="s">
        <v>502</v>
      </c>
      <c r="E31" s="163" t="s">
        <v>501</v>
      </c>
      <c r="F31" s="160">
        <v>100000000</v>
      </c>
      <c r="G31" s="161"/>
      <c r="H31" s="161"/>
      <c r="I31" s="161"/>
      <c r="J31" s="162">
        <v>100000000</v>
      </c>
      <c r="K31" s="162">
        <v>2993630</v>
      </c>
      <c r="L31" s="162"/>
      <c r="M31" s="162"/>
      <c r="N31" s="162"/>
      <c r="O31" s="162">
        <v>0</v>
      </c>
      <c r="P31" s="162">
        <f t="shared" si="0"/>
        <v>2993630</v>
      </c>
    </row>
    <row r="32" spans="1:16" x14ac:dyDescent="0.25">
      <c r="A32" s="184">
        <f t="shared" si="1"/>
        <v>17</v>
      </c>
      <c r="B32" s="2" t="s">
        <v>52</v>
      </c>
      <c r="C32" s="165"/>
      <c r="D32" s="14"/>
      <c r="E32" s="14"/>
      <c r="F32" s="160"/>
      <c r="G32" s="161">
        <v>0</v>
      </c>
      <c r="H32" s="161">
        <v>1955537.3499999999</v>
      </c>
      <c r="I32" s="161">
        <v>103720.36</v>
      </c>
      <c r="J32" s="162">
        <v>-2059257.71</v>
      </c>
      <c r="K32" s="162">
        <v>0</v>
      </c>
      <c r="L32" s="162">
        <v>0</v>
      </c>
      <c r="M32" s="162">
        <v>480330.58064516145</v>
      </c>
      <c r="N32" s="162">
        <v>25476.41129032258</v>
      </c>
      <c r="O32" s="162">
        <v>506944.44444444444</v>
      </c>
      <c r="P32" s="162">
        <f t="shared" si="0"/>
        <v>1012751.4363799285</v>
      </c>
    </row>
    <row r="33" spans="1:16" x14ac:dyDescent="0.25">
      <c r="A33" s="184">
        <f t="shared" si="1"/>
        <v>18</v>
      </c>
      <c r="B33" s="2" t="s">
        <v>503</v>
      </c>
      <c r="C33" s="165"/>
      <c r="D33" s="14"/>
      <c r="E33" s="14"/>
      <c r="F33" s="160"/>
      <c r="G33" s="161"/>
      <c r="H33" s="161"/>
      <c r="I33" s="161">
        <v>184098.06999999992</v>
      </c>
      <c r="J33" s="162">
        <v>-184098.06999999992</v>
      </c>
      <c r="K33" s="162"/>
      <c r="L33" s="162"/>
      <c r="M33" s="162"/>
      <c r="N33" s="162">
        <v>21230.872580645184</v>
      </c>
      <c r="O33" s="162"/>
      <c r="P33" s="162">
        <f t="shared" si="0"/>
        <v>21230.872580645184</v>
      </c>
    </row>
    <row r="34" spans="1:16" x14ac:dyDescent="0.25">
      <c r="A34" s="184">
        <f t="shared" si="1"/>
        <v>19</v>
      </c>
      <c r="B34" s="2" t="s">
        <v>408</v>
      </c>
      <c r="C34" s="166"/>
      <c r="D34" s="14"/>
      <c r="E34" s="14" t="s">
        <v>53</v>
      </c>
      <c r="F34" s="167"/>
      <c r="G34" s="161"/>
      <c r="H34" s="161"/>
      <c r="I34" s="161"/>
      <c r="J34" s="162"/>
      <c r="K34" s="162">
        <v>2963867.0438524871</v>
      </c>
      <c r="L34" s="162"/>
      <c r="M34" s="162"/>
      <c r="N34" s="162"/>
      <c r="O34" s="162"/>
      <c r="P34" s="162">
        <f t="shared" si="0"/>
        <v>2963867.0438524871</v>
      </c>
    </row>
    <row r="35" spans="1:16" x14ac:dyDescent="0.25">
      <c r="A35" s="184">
        <f t="shared" si="1"/>
        <v>20</v>
      </c>
      <c r="B35" s="2" t="s">
        <v>409</v>
      </c>
      <c r="C35" s="166"/>
      <c r="D35" s="14"/>
      <c r="E35" s="14" t="s">
        <v>54</v>
      </c>
      <c r="F35" s="167"/>
      <c r="G35" s="161"/>
      <c r="H35" s="161"/>
      <c r="I35" s="161"/>
      <c r="J35" s="162"/>
      <c r="K35" s="162">
        <v>615815.94322580646</v>
      </c>
      <c r="L35" s="162"/>
      <c r="M35" s="162"/>
      <c r="N35" s="162"/>
      <c r="O35" s="162"/>
      <c r="P35" s="162">
        <f t="shared" si="0"/>
        <v>615815.94322580646</v>
      </c>
    </row>
    <row r="36" spans="1:16" x14ac:dyDescent="0.25">
      <c r="A36" s="184">
        <f t="shared" si="1"/>
        <v>21</v>
      </c>
      <c r="B36" s="2" t="s">
        <v>410</v>
      </c>
      <c r="C36" s="166"/>
      <c r="D36" s="14"/>
      <c r="E36" s="14" t="s">
        <v>54</v>
      </c>
      <c r="F36" s="167"/>
      <c r="G36" s="161"/>
      <c r="H36" s="161"/>
      <c r="I36" s="161"/>
      <c r="J36" s="162"/>
      <c r="K36" s="162">
        <v>612048.20129032258</v>
      </c>
      <c r="L36" s="162"/>
      <c r="M36" s="162"/>
      <c r="N36" s="162"/>
      <c r="O36" s="162"/>
      <c r="P36" s="162">
        <f t="shared" si="0"/>
        <v>612048.20129032258</v>
      </c>
    </row>
    <row r="37" spans="1:16" x14ac:dyDescent="0.25">
      <c r="A37" s="184">
        <f t="shared" si="1"/>
        <v>22</v>
      </c>
      <c r="B37" s="2" t="s">
        <v>411</v>
      </c>
      <c r="C37" s="166"/>
      <c r="D37" s="14"/>
      <c r="E37" s="14"/>
      <c r="F37" s="167"/>
      <c r="G37" s="161"/>
      <c r="H37" s="161"/>
      <c r="I37" s="161"/>
      <c r="J37" s="162"/>
      <c r="K37" s="162">
        <v>558950.05000000005</v>
      </c>
      <c r="L37" s="162"/>
      <c r="M37" s="162"/>
      <c r="N37" s="162"/>
      <c r="O37" s="162"/>
      <c r="P37" s="162">
        <f t="shared" si="0"/>
        <v>558950.05000000005</v>
      </c>
    </row>
    <row r="38" spans="1:16" x14ac:dyDescent="0.25">
      <c r="A38" s="184">
        <f t="shared" si="1"/>
        <v>23</v>
      </c>
      <c r="B38" s="2" t="s">
        <v>412</v>
      </c>
      <c r="C38" s="168"/>
      <c r="D38" s="14"/>
      <c r="E38" s="14"/>
      <c r="F38" s="167"/>
      <c r="G38" s="161"/>
      <c r="H38" s="161"/>
      <c r="I38" s="161"/>
      <c r="J38" s="162"/>
      <c r="K38" s="162">
        <v>-1433703.9870967742</v>
      </c>
      <c r="L38" s="162"/>
      <c r="M38" s="162"/>
      <c r="N38" s="162"/>
      <c r="O38" s="162"/>
      <c r="P38" s="162">
        <f t="shared" si="0"/>
        <v>-1433703.9870967742</v>
      </c>
    </row>
    <row r="39" spans="1:16" x14ac:dyDescent="0.25">
      <c r="A39" s="184">
        <f t="shared" si="1"/>
        <v>24</v>
      </c>
      <c r="B39" s="173" t="s">
        <v>413</v>
      </c>
      <c r="C39" s="172"/>
      <c r="D39" s="172"/>
      <c r="E39" s="172"/>
      <c r="F39" s="172"/>
      <c r="G39" s="172"/>
      <c r="H39" s="172"/>
      <c r="I39" s="172"/>
      <c r="J39" s="172"/>
      <c r="K39" s="162">
        <v>1405379.7516129033</v>
      </c>
      <c r="L39" s="172"/>
      <c r="M39" s="172"/>
      <c r="N39" s="172"/>
      <c r="O39" s="172"/>
      <c r="P39" s="162">
        <f t="shared" si="0"/>
        <v>1405379.7516129033</v>
      </c>
    </row>
    <row r="40" spans="1:16" x14ac:dyDescent="0.25">
      <c r="A40" s="184">
        <f t="shared" si="1"/>
        <v>25</v>
      </c>
      <c r="B40" s="173" t="s">
        <v>414</v>
      </c>
      <c r="C40" s="172"/>
      <c r="D40" s="172"/>
      <c r="E40" s="172"/>
      <c r="F40" s="172"/>
      <c r="G40" s="172"/>
      <c r="H40" s="172"/>
      <c r="I40" s="172"/>
      <c r="J40" s="172"/>
      <c r="K40" s="162">
        <v>986056.21290322579</v>
      </c>
      <c r="L40" s="172"/>
      <c r="M40" s="172"/>
      <c r="N40" s="172"/>
      <c r="O40" s="172"/>
      <c r="P40" s="162">
        <f t="shared" si="0"/>
        <v>986056.21290322579</v>
      </c>
    </row>
    <row r="41" spans="1:16" x14ac:dyDescent="0.25">
      <c r="A41" s="184">
        <f t="shared" si="1"/>
        <v>26</v>
      </c>
      <c r="B41" s="12"/>
      <c r="C41" s="169"/>
      <c r="D41" s="14"/>
      <c r="E41" s="14"/>
      <c r="F41" s="169"/>
      <c r="G41" s="170"/>
      <c r="H41" s="170"/>
      <c r="I41" s="170"/>
      <c r="J41" s="162"/>
      <c r="K41" s="162"/>
      <c r="L41" s="162"/>
      <c r="M41" s="162"/>
      <c r="N41" s="162"/>
      <c r="O41" s="162"/>
      <c r="P41" s="162"/>
    </row>
    <row r="42" spans="1:16" ht="15.75" thickBot="1" x14ac:dyDescent="0.3">
      <c r="A42" s="184">
        <f t="shared" si="1"/>
        <v>27</v>
      </c>
      <c r="B42" s="12"/>
      <c r="C42" s="162"/>
      <c r="D42" s="5" t="s">
        <v>38</v>
      </c>
      <c r="E42" s="169"/>
      <c r="F42" s="180">
        <f t="shared" ref="F42:P42" si="2">SUM(F16:F41)</f>
        <v>1824200000</v>
      </c>
      <c r="G42" s="180">
        <f t="shared" si="2"/>
        <v>-4024964.17</v>
      </c>
      <c r="H42" s="180">
        <f t="shared" si="2"/>
        <v>13174349.859999999</v>
      </c>
      <c r="I42" s="180">
        <f t="shared" si="2"/>
        <v>14538953.739999998</v>
      </c>
      <c r="J42" s="180">
        <f t="shared" si="2"/>
        <v>1792461732.2299998</v>
      </c>
      <c r="K42" s="180">
        <f t="shared" si="2"/>
        <v>70113001.403287947</v>
      </c>
      <c r="L42" s="180">
        <f t="shared" si="2"/>
        <v>183038.66935483957</v>
      </c>
      <c r="M42" s="180">
        <f t="shared" si="2"/>
        <v>2031995.8564516124</v>
      </c>
      <c r="N42" s="180">
        <f t="shared" si="2"/>
        <v>1025498.1129032273</v>
      </c>
      <c r="O42" s="180">
        <f t="shared" si="2"/>
        <v>654444.4444444445</v>
      </c>
      <c r="P42" s="180">
        <f t="shared" si="2"/>
        <v>74007978.486442074</v>
      </c>
    </row>
    <row r="43" spans="1:16" ht="15.75" thickTop="1" x14ac:dyDescent="0.25">
      <c r="A43" s="184">
        <f t="shared" si="1"/>
        <v>28</v>
      </c>
      <c r="B43" s="12"/>
      <c r="C43" s="169"/>
      <c r="D43" s="14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ht="15.75" thickBot="1" x14ac:dyDescent="0.3">
      <c r="A44" s="184">
        <f t="shared" si="1"/>
        <v>29</v>
      </c>
      <c r="B44" s="171"/>
      <c r="C44" s="162"/>
      <c r="D44" s="172"/>
      <c r="E44" s="14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81">
        <f>P42/J42</f>
        <v>4.1288456626836223E-2</v>
      </c>
    </row>
    <row r="45" spans="1:16" ht="15.75" thickTop="1" x14ac:dyDescent="0.25">
      <c r="A45" s="169"/>
      <c r="B45" s="171"/>
      <c r="C45" s="169"/>
      <c r="D45" s="14"/>
      <c r="E45" s="14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x14ac:dyDescent="0.25">
      <c r="A46" s="210" t="str">
        <f>'Rate Case Constants'!C9</f>
        <v>LOUISVILLE GAS AND ELECTRIC COMPANY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</row>
    <row r="47" spans="1:16" x14ac:dyDescent="0.25">
      <c r="A47" s="210" t="str">
        <f>'Rate Case Constants'!C10</f>
        <v>CASE NO. 2018-00295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</row>
    <row r="48" spans="1:16" x14ac:dyDescent="0.25">
      <c r="A48" s="209" t="s">
        <v>0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</row>
    <row r="49" spans="1:16" x14ac:dyDescent="0.25">
      <c r="A49" s="209" t="str">
        <f>'Rate Case Constants'!C18</f>
        <v>AS OF APRIL 30, 2020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</row>
    <row r="50" spans="1:16" x14ac:dyDescent="0.2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</row>
    <row r="51" spans="1:16" x14ac:dyDescent="0.25">
      <c r="A51" s="2" t="s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 t="s">
        <v>3</v>
      </c>
    </row>
    <row r="53" spans="1:16" x14ac:dyDescent="0.25">
      <c r="A53" s="2" t="str">
        <f>'Rate Case Constants'!C29</f>
        <v>TYPE OF FILING: _____ ORIGINAL  _____ UPDATED  __X__ REVISED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 t="s">
        <v>41</v>
      </c>
    </row>
    <row r="54" spans="1:16" x14ac:dyDescent="0.25">
      <c r="A54" s="2" t="s">
        <v>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 t="str">
        <f>'Rate Case Constants'!C39</f>
        <v>WITNESS:   D. K. ARBOUGH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211" t="s">
        <v>6</v>
      </c>
      <c r="L56" s="211"/>
      <c r="M56" s="211"/>
      <c r="N56" s="211"/>
      <c r="O56" s="211"/>
      <c r="P56" s="211"/>
    </row>
    <row r="57" spans="1:16" ht="59.25" customHeight="1" x14ac:dyDescent="0.25">
      <c r="A57" s="6" t="s">
        <v>7</v>
      </c>
      <c r="B57" s="6" t="s">
        <v>8</v>
      </c>
      <c r="C57" s="6" t="s">
        <v>9</v>
      </c>
      <c r="D57" s="6" t="s">
        <v>10</v>
      </c>
      <c r="E57" s="6" t="s">
        <v>11</v>
      </c>
      <c r="F57" s="6" t="s">
        <v>12</v>
      </c>
      <c r="G57" s="6" t="s">
        <v>13</v>
      </c>
      <c r="H57" s="6" t="s">
        <v>14</v>
      </c>
      <c r="I57" s="6" t="s">
        <v>15</v>
      </c>
      <c r="J57" s="6" t="s">
        <v>16</v>
      </c>
      <c r="K57" s="6" t="s">
        <v>17</v>
      </c>
      <c r="L57" s="6" t="s">
        <v>18</v>
      </c>
      <c r="M57" s="6" t="s">
        <v>19</v>
      </c>
      <c r="N57" s="6" t="s">
        <v>20</v>
      </c>
      <c r="O57" s="6" t="s">
        <v>21</v>
      </c>
      <c r="P57" s="6" t="s">
        <v>22</v>
      </c>
    </row>
    <row r="58" spans="1:16" x14ac:dyDescent="0.25">
      <c r="A58" s="14"/>
      <c r="B58" s="8"/>
      <c r="C58" s="8" t="s">
        <v>23</v>
      </c>
      <c r="D58" s="8" t="s">
        <v>24</v>
      </c>
      <c r="E58" s="8" t="s">
        <v>25</v>
      </c>
      <c r="F58" s="8" t="s">
        <v>26</v>
      </c>
      <c r="G58" s="8" t="s">
        <v>27</v>
      </c>
      <c r="H58" s="8" t="s">
        <v>28</v>
      </c>
      <c r="I58" s="8" t="s">
        <v>29</v>
      </c>
      <c r="J58" s="8" t="s">
        <v>365</v>
      </c>
      <c r="K58" s="8" t="s">
        <v>30</v>
      </c>
      <c r="L58" s="8" t="s">
        <v>31</v>
      </c>
      <c r="M58" s="8" t="s">
        <v>32</v>
      </c>
      <c r="N58" s="8" t="s">
        <v>33</v>
      </c>
      <c r="O58" s="8" t="s">
        <v>34</v>
      </c>
      <c r="P58" s="8" t="s">
        <v>35</v>
      </c>
    </row>
    <row r="59" spans="1:16" x14ac:dyDescent="0.25">
      <c r="A59" s="14"/>
      <c r="B59" s="9"/>
      <c r="C59" s="178" t="s">
        <v>36</v>
      </c>
      <c r="D59" s="9"/>
      <c r="E59" s="9"/>
      <c r="F59" s="178" t="s">
        <v>37</v>
      </c>
      <c r="G59" s="178" t="s">
        <v>37</v>
      </c>
      <c r="H59" s="178" t="s">
        <v>37</v>
      </c>
      <c r="I59" s="178" t="s">
        <v>37</v>
      </c>
      <c r="J59" s="178" t="s">
        <v>37</v>
      </c>
      <c r="K59" s="178" t="s">
        <v>37</v>
      </c>
      <c r="L59" s="178" t="s">
        <v>37</v>
      </c>
      <c r="M59" s="178" t="s">
        <v>37</v>
      </c>
      <c r="N59" s="178" t="s">
        <v>37</v>
      </c>
      <c r="O59" s="178" t="s">
        <v>37</v>
      </c>
      <c r="P59" s="178" t="s">
        <v>37</v>
      </c>
    </row>
    <row r="60" spans="1:16" x14ac:dyDescent="0.25">
      <c r="A60" s="179"/>
      <c r="B60" s="12"/>
      <c r="C60" s="162"/>
      <c r="D60" s="14"/>
      <c r="E60" s="14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</row>
    <row r="61" spans="1:16" x14ac:dyDescent="0.25">
      <c r="A61" s="184">
        <v>1</v>
      </c>
      <c r="B61" s="2" t="s">
        <v>504</v>
      </c>
      <c r="C61" s="159">
        <v>2.7441500000000001E-2</v>
      </c>
      <c r="D61" s="14" t="s">
        <v>358</v>
      </c>
      <c r="E61" s="14" t="s">
        <v>46</v>
      </c>
      <c r="F61" s="160">
        <v>22500000</v>
      </c>
      <c r="G61" s="161"/>
      <c r="H61" s="161">
        <v>64236.260000000038</v>
      </c>
      <c r="I61" s="161">
        <v>490486.33000000007</v>
      </c>
      <c r="J61" s="162">
        <f>F61+G61-H61-I61</f>
        <v>21945277.409999996</v>
      </c>
      <c r="K61" s="162">
        <f>C61*F61</f>
        <v>617433.75</v>
      </c>
      <c r="L61" s="162"/>
      <c r="M61" s="162">
        <v>9562.5133333333215</v>
      </c>
      <c r="N61" s="162">
        <v>77400.56166666669</v>
      </c>
      <c r="O61" s="162">
        <v>22500</v>
      </c>
      <c r="P61" s="162">
        <f t="shared" ref="P61:P86" si="3">SUM(K61:O61)</f>
        <v>726896.82499999995</v>
      </c>
    </row>
    <row r="62" spans="1:16" x14ac:dyDescent="0.25">
      <c r="A62" s="184">
        <f>A61+1</f>
        <v>2</v>
      </c>
      <c r="B62" s="2" t="s">
        <v>505</v>
      </c>
      <c r="C62" s="159">
        <v>2.2353655995930363E-2</v>
      </c>
      <c r="D62" s="112" t="s">
        <v>361</v>
      </c>
      <c r="E62" s="14" t="s">
        <v>49</v>
      </c>
      <c r="F62" s="160">
        <v>40000000</v>
      </c>
      <c r="G62" s="161"/>
      <c r="H62" s="161">
        <v>293589.04109589028</v>
      </c>
      <c r="I62" s="161">
        <v>1248400.7499999991</v>
      </c>
      <c r="J62" s="162">
        <f t="shared" ref="J62:J79" si="4">F62+G62-H62-I62</f>
        <v>38458010.20890411</v>
      </c>
      <c r="K62" s="162">
        <f t="shared" ref="K62:K77" si="5">C62*F62</f>
        <v>894146.23983721447</v>
      </c>
      <c r="L62" s="162"/>
      <c r="M62" s="162">
        <v>235000</v>
      </c>
      <c r="N62" s="162">
        <v>84561.861666666402</v>
      </c>
      <c r="O62" s="162"/>
      <c r="P62" s="162">
        <f t="shared" si="3"/>
        <v>1213708.1015038807</v>
      </c>
    </row>
    <row r="63" spans="1:16" x14ac:dyDescent="0.25">
      <c r="A63" s="184">
        <f t="shared" ref="A63:A90" si="6">A62+1</f>
        <v>3</v>
      </c>
      <c r="B63" s="2" t="s">
        <v>506</v>
      </c>
      <c r="C63" s="159">
        <v>2.5499999999999998E-2</v>
      </c>
      <c r="D63" s="14" t="s">
        <v>359</v>
      </c>
      <c r="E63" s="14" t="s">
        <v>47</v>
      </c>
      <c r="F63" s="160">
        <v>35000000</v>
      </c>
      <c r="G63" s="161"/>
      <c r="H63" s="161">
        <v>128610.01000000004</v>
      </c>
      <c r="I63" s="161">
        <v>450436.87000000011</v>
      </c>
      <c r="J63" s="162">
        <f t="shared" si="4"/>
        <v>34420953.120000005</v>
      </c>
      <c r="K63" s="162">
        <f t="shared" si="5"/>
        <v>892500</v>
      </c>
      <c r="L63" s="162"/>
      <c r="M63" s="162">
        <v>41979.258333333317</v>
      </c>
      <c r="N63" s="162">
        <v>60025.345000000139</v>
      </c>
      <c r="O63" s="162"/>
      <c r="P63" s="162">
        <f t="shared" si="3"/>
        <v>994504.60333333339</v>
      </c>
    </row>
    <row r="64" spans="1:16" x14ac:dyDescent="0.25">
      <c r="A64" s="184">
        <f t="shared" si="6"/>
        <v>4</v>
      </c>
      <c r="B64" s="2" t="s">
        <v>507</v>
      </c>
      <c r="C64" s="159">
        <v>2.2353655995930363E-2</v>
      </c>
      <c r="D64" s="14" t="s">
        <v>360</v>
      </c>
      <c r="E64" s="14" t="s">
        <v>48</v>
      </c>
      <c r="F64" s="160">
        <v>128000000</v>
      </c>
      <c r="G64" s="161"/>
      <c r="H64" s="161">
        <v>335830.1369863014</v>
      </c>
      <c r="I64" s="161">
        <v>4183820.6200000006</v>
      </c>
      <c r="J64" s="162">
        <f t="shared" si="4"/>
        <v>123480349.24301369</v>
      </c>
      <c r="K64" s="162">
        <f t="shared" si="5"/>
        <v>2861267.9674790865</v>
      </c>
      <c r="L64" s="162"/>
      <c r="M64" s="162">
        <v>367000</v>
      </c>
      <c r="N64" s="162">
        <v>313571.86500000034</v>
      </c>
      <c r="O64" s="162"/>
      <c r="P64" s="162">
        <f t="shared" si="3"/>
        <v>3541839.8324790867</v>
      </c>
    </row>
    <row r="65" spans="1:16" x14ac:dyDescent="0.25">
      <c r="A65" s="184">
        <f t="shared" si="6"/>
        <v>5</v>
      </c>
      <c r="B65" s="173" t="s">
        <v>508</v>
      </c>
      <c r="C65" s="159">
        <v>2.2353655995930363E-2</v>
      </c>
      <c r="D65" s="175" t="s">
        <v>357</v>
      </c>
      <c r="E65" s="14" t="s">
        <v>45</v>
      </c>
      <c r="F65" s="160">
        <v>35200000</v>
      </c>
      <c r="G65" s="161"/>
      <c r="H65" s="161">
        <v>246339.72602739726</v>
      </c>
      <c r="I65" s="161">
        <v>429651.31000000006</v>
      </c>
      <c r="J65" s="162">
        <f t="shared" si="4"/>
        <v>34524008.963972598</v>
      </c>
      <c r="K65" s="162">
        <f t="shared" si="5"/>
        <v>786848.69105674874</v>
      </c>
      <c r="L65" s="162"/>
      <c r="M65" s="162">
        <v>228000</v>
      </c>
      <c r="N65" s="162">
        <v>32821.894999999851</v>
      </c>
      <c r="O65" s="162"/>
      <c r="P65" s="162">
        <f t="shared" si="3"/>
        <v>1047670.5860567486</v>
      </c>
    </row>
    <row r="66" spans="1:16" x14ac:dyDescent="0.25">
      <c r="A66" s="184">
        <f t="shared" si="6"/>
        <v>6</v>
      </c>
      <c r="B66" s="2" t="s">
        <v>509</v>
      </c>
      <c r="C66" s="159">
        <v>2.2353655995930363E-2</v>
      </c>
      <c r="D66" s="14" t="s">
        <v>357</v>
      </c>
      <c r="E66" s="14" t="s">
        <v>45</v>
      </c>
      <c r="F66" s="160">
        <v>31000000</v>
      </c>
      <c r="G66" s="161"/>
      <c r="H66" s="161">
        <v>239705.47945205486</v>
      </c>
      <c r="I66" s="161">
        <v>462733.28999999992</v>
      </c>
      <c r="J66" s="162">
        <f t="shared" si="4"/>
        <v>30297561.230547946</v>
      </c>
      <c r="K66" s="162">
        <f t="shared" si="5"/>
        <v>692963.33587384119</v>
      </c>
      <c r="L66" s="162"/>
      <c r="M66" s="162">
        <v>221500</v>
      </c>
      <c r="N66" s="162">
        <v>35349.033333333216</v>
      </c>
      <c r="O66" s="162"/>
      <c r="P66" s="162">
        <f t="shared" si="3"/>
        <v>949812.3692071744</v>
      </c>
    </row>
    <row r="67" spans="1:16" x14ac:dyDescent="0.25">
      <c r="A67" s="184">
        <f t="shared" si="6"/>
        <v>7</v>
      </c>
      <c r="B67" s="2" t="s">
        <v>510</v>
      </c>
      <c r="C67" s="159">
        <v>2.5499999999999998E-2</v>
      </c>
      <c r="D67" s="14" t="s">
        <v>359</v>
      </c>
      <c r="E67" s="14" t="s">
        <v>47</v>
      </c>
      <c r="F67" s="160">
        <v>35000000</v>
      </c>
      <c r="G67" s="161"/>
      <c r="H67" s="161">
        <v>98635.850000000035</v>
      </c>
      <c r="I67" s="161">
        <v>449070.82000000018</v>
      </c>
      <c r="J67" s="162">
        <f t="shared" si="4"/>
        <v>34452293.329999998</v>
      </c>
      <c r="K67" s="162">
        <f t="shared" si="5"/>
        <v>892500</v>
      </c>
      <c r="L67" s="162"/>
      <c r="M67" s="162">
        <v>63022.724999999969</v>
      </c>
      <c r="N67" s="162">
        <v>59843.331666666905</v>
      </c>
      <c r="O67" s="162"/>
      <c r="P67" s="162">
        <f t="shared" si="3"/>
        <v>1015366.0566666669</v>
      </c>
    </row>
    <row r="68" spans="1:16" x14ac:dyDescent="0.25">
      <c r="A68" s="184">
        <f t="shared" si="6"/>
        <v>8</v>
      </c>
      <c r="B68" s="2" t="s">
        <v>511</v>
      </c>
      <c r="C68" s="159">
        <v>2.3E-2</v>
      </c>
      <c r="D68" s="175" t="s">
        <v>358</v>
      </c>
      <c r="E68" s="14" t="s">
        <v>46</v>
      </c>
      <c r="F68" s="160">
        <v>27500000</v>
      </c>
      <c r="G68" s="161"/>
      <c r="H68" s="161">
        <v>156032.4</v>
      </c>
      <c r="I68" s="161">
        <v>482614.51</v>
      </c>
      <c r="J68" s="162">
        <f t="shared" si="4"/>
        <v>26861353.09</v>
      </c>
      <c r="K68" s="162">
        <f t="shared" si="5"/>
        <v>632500</v>
      </c>
      <c r="L68" s="162"/>
      <c r="M68" s="162">
        <v>74705.401666666832</v>
      </c>
      <c r="N68" s="162">
        <v>76158.34499999987</v>
      </c>
      <c r="O68" s="162"/>
      <c r="P68" s="162">
        <f t="shared" si="3"/>
        <v>783363.7466666667</v>
      </c>
    </row>
    <row r="69" spans="1:16" x14ac:dyDescent="0.25">
      <c r="A69" s="184">
        <f t="shared" si="6"/>
        <v>9</v>
      </c>
      <c r="B69" s="2" t="s">
        <v>512</v>
      </c>
      <c r="C69" s="159">
        <v>2.7441500000000001E-2</v>
      </c>
      <c r="D69" s="175" t="s">
        <v>393</v>
      </c>
      <c r="E69" s="14" t="s">
        <v>394</v>
      </c>
      <c r="F69" s="160">
        <v>125000000</v>
      </c>
      <c r="G69" s="161"/>
      <c r="H69" s="161">
        <v>791380.63</v>
      </c>
      <c r="I69" s="161">
        <v>3505895.7200000016</v>
      </c>
      <c r="J69" s="162">
        <f t="shared" si="4"/>
        <v>120702723.65000001</v>
      </c>
      <c r="K69" s="162">
        <f t="shared" si="5"/>
        <v>3430187.5</v>
      </c>
      <c r="L69" s="162"/>
      <c r="M69" s="162">
        <v>25807.203333333506</v>
      </c>
      <c r="N69" s="162">
        <v>143959.1633333331</v>
      </c>
      <c r="O69" s="162">
        <v>125000</v>
      </c>
      <c r="P69" s="162">
        <f t="shared" si="3"/>
        <v>3724953.8666666667</v>
      </c>
    </row>
    <row r="70" spans="1:16" x14ac:dyDescent="0.25">
      <c r="A70" s="184">
        <f t="shared" si="6"/>
        <v>10</v>
      </c>
      <c r="B70" s="2" t="s">
        <v>513</v>
      </c>
      <c r="C70" s="159">
        <v>3.7499999999999999E-2</v>
      </c>
      <c r="D70" s="14" t="s">
        <v>357</v>
      </c>
      <c r="E70" s="14" t="s">
        <v>45</v>
      </c>
      <c r="F70" s="160">
        <v>60000000</v>
      </c>
      <c r="G70" s="161"/>
      <c r="H70" s="161">
        <v>577687.94999999995</v>
      </c>
      <c r="I70" s="161">
        <v>1244887.31</v>
      </c>
      <c r="J70" s="162">
        <f t="shared" si="4"/>
        <v>58177424.739999995</v>
      </c>
      <c r="K70" s="162">
        <f t="shared" si="5"/>
        <v>2250000</v>
      </c>
      <c r="L70" s="162"/>
      <c r="M70" s="162">
        <v>44095.893333333421</v>
      </c>
      <c r="N70" s="162">
        <v>95099.168333333291</v>
      </c>
      <c r="O70" s="162">
        <v>0</v>
      </c>
      <c r="P70" s="162">
        <f t="shared" si="3"/>
        <v>2389195.061666667</v>
      </c>
    </row>
    <row r="71" spans="1:16" x14ac:dyDescent="0.25">
      <c r="A71" s="184">
        <f t="shared" si="6"/>
        <v>11</v>
      </c>
      <c r="B71" s="2" t="s">
        <v>514</v>
      </c>
      <c r="C71" s="159">
        <v>5.1249999999999997E-2</v>
      </c>
      <c r="D71" s="111" t="s">
        <v>362</v>
      </c>
      <c r="E71" s="14" t="s">
        <v>50</v>
      </c>
      <c r="F71" s="160">
        <v>285000000</v>
      </c>
      <c r="G71" s="161">
        <v>-2123327.7699999986</v>
      </c>
      <c r="H71" s="162">
        <v>2449474.5199999996</v>
      </c>
      <c r="I71" s="161"/>
      <c r="J71" s="162">
        <f t="shared" si="4"/>
        <v>280427197.71000004</v>
      </c>
      <c r="K71" s="162">
        <f t="shared" si="5"/>
        <v>14606250</v>
      </c>
      <c r="L71" s="162">
        <v>103294.02666666577</v>
      </c>
      <c r="M71" s="162">
        <v>119144.27333333324</v>
      </c>
      <c r="N71" s="162"/>
      <c r="O71" s="162"/>
      <c r="P71" s="162">
        <f t="shared" si="3"/>
        <v>14828688.299999999</v>
      </c>
    </row>
    <row r="72" spans="1:16" x14ac:dyDescent="0.25">
      <c r="A72" s="184">
        <f t="shared" si="6"/>
        <v>12</v>
      </c>
      <c r="B72" s="2" t="s">
        <v>515</v>
      </c>
      <c r="C72" s="159">
        <v>4.6500000000000007E-2</v>
      </c>
      <c r="D72" s="111" t="s">
        <v>363</v>
      </c>
      <c r="E72" s="14" t="s">
        <v>51</v>
      </c>
      <c r="F72" s="160">
        <v>250000000</v>
      </c>
      <c r="G72" s="161">
        <v>-1412338.0200000009</v>
      </c>
      <c r="H72" s="162">
        <v>2147823.6500000013</v>
      </c>
      <c r="I72" s="161"/>
      <c r="J72" s="162">
        <f t="shared" si="4"/>
        <v>246439838.32999998</v>
      </c>
      <c r="K72" s="162">
        <f t="shared" si="5"/>
        <v>11625000.000000002</v>
      </c>
      <c r="L72" s="162">
        <v>59956.116666666239</v>
      </c>
      <c r="M72" s="162">
        <v>91178.825000000288</v>
      </c>
      <c r="N72" s="162"/>
      <c r="O72" s="162"/>
      <c r="P72" s="162">
        <f t="shared" si="3"/>
        <v>11776134.94166667</v>
      </c>
    </row>
    <row r="73" spans="1:16" x14ac:dyDescent="0.25">
      <c r="A73" s="184">
        <f t="shared" si="6"/>
        <v>13</v>
      </c>
      <c r="B73" s="2" t="s">
        <v>516</v>
      </c>
      <c r="C73" s="159">
        <v>3.3000000000000002E-2</v>
      </c>
      <c r="D73" s="14" t="s">
        <v>379</v>
      </c>
      <c r="E73" s="14" t="s">
        <v>380</v>
      </c>
      <c r="F73" s="160">
        <v>300000000</v>
      </c>
      <c r="G73" s="161">
        <v>-69827.949999999924</v>
      </c>
      <c r="H73" s="162">
        <v>1287002.6399999999</v>
      </c>
      <c r="I73" s="161"/>
      <c r="J73" s="162">
        <f t="shared" si="4"/>
        <v>298643169.41000003</v>
      </c>
      <c r="K73" s="162">
        <f t="shared" si="5"/>
        <v>9900000</v>
      </c>
      <c r="L73" s="162">
        <v>12878.903333333343</v>
      </c>
      <c r="M73" s="162">
        <v>237370.32833333209</v>
      </c>
      <c r="N73" s="162"/>
      <c r="O73" s="162"/>
      <c r="P73" s="162">
        <f t="shared" si="3"/>
        <v>10150249.231666666</v>
      </c>
    </row>
    <row r="74" spans="1:16" x14ac:dyDescent="0.25">
      <c r="A74" s="184">
        <f t="shared" si="6"/>
        <v>14</v>
      </c>
      <c r="B74" s="2" t="s">
        <v>517</v>
      </c>
      <c r="C74" s="159">
        <v>4.3749999999999997E-2</v>
      </c>
      <c r="D74" s="14" t="s">
        <v>379</v>
      </c>
      <c r="E74" s="14" t="s">
        <v>381</v>
      </c>
      <c r="F74" s="160">
        <v>250000000</v>
      </c>
      <c r="G74" s="161">
        <v>-175753.12000000002</v>
      </c>
      <c r="H74" s="162">
        <v>2177542.9599999995</v>
      </c>
      <c r="I74" s="161"/>
      <c r="J74" s="162">
        <f t="shared" si="4"/>
        <v>247646703.91999999</v>
      </c>
      <c r="K74" s="162">
        <f t="shared" si="5"/>
        <v>10937500</v>
      </c>
      <c r="L74" s="162">
        <v>6909.8150000000032</v>
      </c>
      <c r="M74" s="162">
        <v>85610.020000000033</v>
      </c>
      <c r="N74" s="162"/>
      <c r="O74" s="162"/>
      <c r="P74" s="162">
        <f t="shared" si="3"/>
        <v>11030019.834999999</v>
      </c>
    </row>
    <row r="75" spans="1:16" x14ac:dyDescent="0.25">
      <c r="A75" s="184">
        <f t="shared" si="6"/>
        <v>15</v>
      </c>
      <c r="B75" s="2" t="s">
        <v>522</v>
      </c>
      <c r="C75" s="159">
        <v>4.2500000000000003E-2</v>
      </c>
      <c r="D75" s="163" t="s">
        <v>520</v>
      </c>
      <c r="E75" s="163" t="s">
        <v>521</v>
      </c>
      <c r="F75" s="160">
        <v>500000000</v>
      </c>
      <c r="G75" s="161"/>
      <c r="H75" s="162">
        <v>4677158.8144444413</v>
      </c>
      <c r="I75" s="161"/>
      <c r="J75" s="162">
        <f t="shared" si="4"/>
        <v>495322841.18555558</v>
      </c>
      <c r="K75" s="162">
        <f t="shared" si="5"/>
        <v>21250000</v>
      </c>
      <c r="L75" s="162"/>
      <c r="M75" s="162">
        <v>163521.31129629628</v>
      </c>
      <c r="N75" s="162"/>
      <c r="O75" s="162"/>
      <c r="P75" s="162">
        <f t="shared" si="3"/>
        <v>21413521.311296295</v>
      </c>
    </row>
    <row r="76" spans="1:16" x14ac:dyDescent="0.25">
      <c r="A76" s="184">
        <f t="shared" si="6"/>
        <v>16</v>
      </c>
      <c r="B76" s="2" t="s">
        <v>518</v>
      </c>
      <c r="C76" s="159">
        <v>3.8921999999999998E-2</v>
      </c>
      <c r="D76" s="14" t="s">
        <v>500</v>
      </c>
      <c r="E76" s="163" t="s">
        <v>501</v>
      </c>
      <c r="F76" s="160">
        <v>0</v>
      </c>
      <c r="G76" s="164"/>
      <c r="H76" s="162">
        <v>7.2759576141834259E-12</v>
      </c>
      <c r="I76" s="161"/>
      <c r="J76" s="162">
        <f t="shared" si="4"/>
        <v>-7.2759576141834259E-12</v>
      </c>
      <c r="K76" s="162">
        <f t="shared" si="5"/>
        <v>0</v>
      </c>
      <c r="L76" s="162"/>
      <c r="M76" s="162">
        <v>0</v>
      </c>
      <c r="N76" s="162"/>
      <c r="O76" s="162">
        <v>0</v>
      </c>
      <c r="P76" s="162">
        <f t="shared" si="3"/>
        <v>0</v>
      </c>
    </row>
    <row r="77" spans="1:16" x14ac:dyDescent="0.25">
      <c r="A77" s="184">
        <f t="shared" si="6"/>
        <v>17</v>
      </c>
      <c r="B77" s="2" t="s">
        <v>519</v>
      </c>
      <c r="C77" s="159">
        <v>3.8921999999999998E-2</v>
      </c>
      <c r="D77" s="14" t="s">
        <v>502</v>
      </c>
      <c r="E77" s="163" t="s">
        <v>501</v>
      </c>
      <c r="F77" s="160">
        <v>0</v>
      </c>
      <c r="G77" s="161"/>
      <c r="H77" s="161"/>
      <c r="I77" s="161"/>
      <c r="J77" s="162">
        <f t="shared" si="4"/>
        <v>0</v>
      </c>
      <c r="K77" s="162">
        <f t="shared" si="5"/>
        <v>0</v>
      </c>
      <c r="L77" s="162"/>
      <c r="M77" s="162"/>
      <c r="N77" s="162"/>
      <c r="O77" s="162">
        <v>0</v>
      </c>
      <c r="P77" s="162">
        <f t="shared" si="3"/>
        <v>0</v>
      </c>
    </row>
    <row r="78" spans="1:16" x14ac:dyDescent="0.25">
      <c r="A78" s="184">
        <f t="shared" si="6"/>
        <v>18</v>
      </c>
      <c r="B78" s="2" t="s">
        <v>52</v>
      </c>
      <c r="C78" s="165"/>
      <c r="D78" s="14"/>
      <c r="E78" s="14"/>
      <c r="F78" s="160"/>
      <c r="G78" s="161">
        <v>0</v>
      </c>
      <c r="H78" s="161">
        <v>1789668.2797525995</v>
      </c>
      <c r="I78" s="161">
        <v>370731.25861048605</v>
      </c>
      <c r="J78" s="162">
        <f t="shared" si="4"/>
        <v>-2160399.5383630856</v>
      </c>
      <c r="K78" s="162">
        <v>0</v>
      </c>
      <c r="L78" s="162">
        <v>0</v>
      </c>
      <c r="M78" s="162">
        <v>425162.81007334363</v>
      </c>
      <c r="N78" s="162">
        <v>100293.5380733443</v>
      </c>
      <c r="O78" s="162">
        <v>506944.44444444444</v>
      </c>
      <c r="P78" s="162">
        <f t="shared" si="3"/>
        <v>1032400.7925911325</v>
      </c>
    </row>
    <row r="79" spans="1:16" x14ac:dyDescent="0.25">
      <c r="A79" s="184">
        <f t="shared" si="6"/>
        <v>19</v>
      </c>
      <c r="B79" s="2" t="s">
        <v>503</v>
      </c>
      <c r="C79" s="165"/>
      <c r="D79" s="14"/>
      <c r="E79" s="14"/>
      <c r="F79" s="160"/>
      <c r="G79" s="161"/>
      <c r="H79" s="161"/>
      <c r="I79" s="161">
        <v>155829.00999999998</v>
      </c>
      <c r="J79" s="162">
        <f t="shared" si="4"/>
        <v>-155829.00999999998</v>
      </c>
      <c r="K79" s="162"/>
      <c r="L79" s="162"/>
      <c r="M79" s="162"/>
      <c r="N79" s="162">
        <v>21230.833333333332</v>
      </c>
      <c r="O79" s="162"/>
      <c r="P79" s="162">
        <f t="shared" si="3"/>
        <v>21230.833333333332</v>
      </c>
    </row>
    <row r="80" spans="1:16" x14ac:dyDescent="0.25">
      <c r="A80" s="184">
        <f t="shared" si="6"/>
        <v>20</v>
      </c>
      <c r="B80" s="2" t="s">
        <v>408</v>
      </c>
      <c r="C80" s="166"/>
      <c r="D80" s="14"/>
      <c r="E80" s="14" t="s">
        <v>53</v>
      </c>
      <c r="F80" s="167"/>
      <c r="G80" s="161"/>
      <c r="H80" s="161"/>
      <c r="I80" s="161"/>
      <c r="J80" s="162"/>
      <c r="K80" s="162">
        <v>2412817.6326276883</v>
      </c>
      <c r="L80" s="162"/>
      <c r="M80" s="162"/>
      <c r="N80" s="162"/>
      <c r="O80" s="162"/>
      <c r="P80" s="162">
        <f t="shared" si="3"/>
        <v>2412817.6326276883</v>
      </c>
    </row>
    <row r="81" spans="1:16" x14ac:dyDescent="0.25">
      <c r="A81" s="184">
        <f t="shared" si="6"/>
        <v>21</v>
      </c>
      <c r="B81" s="2" t="s">
        <v>409</v>
      </c>
      <c r="C81" s="166"/>
      <c r="D81" s="14"/>
      <c r="E81" s="14" t="s">
        <v>54</v>
      </c>
      <c r="F81" s="167"/>
      <c r="G81" s="161"/>
      <c r="H81" s="161"/>
      <c r="I81" s="161"/>
      <c r="J81" s="162"/>
      <c r="K81" s="162">
        <v>438098.63111111108</v>
      </c>
      <c r="L81" s="162"/>
      <c r="M81" s="162"/>
      <c r="N81" s="162"/>
      <c r="O81" s="162"/>
      <c r="P81" s="162">
        <f t="shared" si="3"/>
        <v>438098.63111111108</v>
      </c>
    </row>
    <row r="82" spans="1:16" x14ac:dyDescent="0.25">
      <c r="A82" s="184">
        <f t="shared" si="6"/>
        <v>22</v>
      </c>
      <c r="B82" s="2" t="s">
        <v>410</v>
      </c>
      <c r="C82" s="166"/>
      <c r="D82" s="14"/>
      <c r="E82" s="14" t="s">
        <v>54</v>
      </c>
      <c r="F82" s="167"/>
      <c r="G82" s="161"/>
      <c r="H82" s="161"/>
      <c r="I82" s="161"/>
      <c r="J82" s="162"/>
      <c r="K82" s="162">
        <v>434205.29777777783</v>
      </c>
      <c r="L82" s="162"/>
      <c r="M82" s="162"/>
      <c r="N82" s="162"/>
      <c r="O82" s="162"/>
      <c r="P82" s="162">
        <f t="shared" si="3"/>
        <v>434205.29777777783</v>
      </c>
    </row>
    <row r="83" spans="1:16" x14ac:dyDescent="0.25">
      <c r="A83" s="184">
        <f t="shared" si="6"/>
        <v>23</v>
      </c>
      <c r="B83" s="2" t="s">
        <v>411</v>
      </c>
      <c r="C83" s="166"/>
      <c r="D83" s="14"/>
      <c r="E83" s="14"/>
      <c r="F83" s="167"/>
      <c r="G83" s="161"/>
      <c r="H83" s="161"/>
      <c r="I83" s="161"/>
      <c r="J83" s="162"/>
      <c r="K83" s="162">
        <v>558950.04999999993</v>
      </c>
      <c r="L83" s="162"/>
      <c r="M83" s="162"/>
      <c r="N83" s="162"/>
      <c r="O83" s="162"/>
      <c r="P83" s="162">
        <f t="shared" si="3"/>
        <v>558950.04999999993</v>
      </c>
    </row>
    <row r="84" spans="1:16" x14ac:dyDescent="0.25">
      <c r="A84" s="184">
        <f t="shared" si="6"/>
        <v>24</v>
      </c>
      <c r="B84" s="2" t="s">
        <v>412</v>
      </c>
      <c r="C84" s="168"/>
      <c r="D84" s="14"/>
      <c r="E84" s="14"/>
      <c r="F84" s="167"/>
      <c r="G84" s="161"/>
      <c r="H84" s="161"/>
      <c r="I84" s="161"/>
      <c r="J84" s="162"/>
      <c r="K84" s="162">
        <v>-1433703.8183333334</v>
      </c>
      <c r="L84" s="162"/>
      <c r="M84" s="162"/>
      <c r="N84" s="162"/>
      <c r="O84" s="162"/>
      <c r="P84" s="162">
        <f t="shared" si="3"/>
        <v>-1433703.8183333334</v>
      </c>
    </row>
    <row r="85" spans="1:16" x14ac:dyDescent="0.25">
      <c r="A85" s="184">
        <f t="shared" si="6"/>
        <v>25</v>
      </c>
      <c r="B85" s="173" t="s">
        <v>413</v>
      </c>
      <c r="C85" s="173"/>
      <c r="D85" s="173"/>
      <c r="E85" s="173"/>
      <c r="F85" s="173"/>
      <c r="G85" s="173"/>
      <c r="H85" s="173"/>
      <c r="I85" s="173"/>
      <c r="J85" s="173"/>
      <c r="K85" s="162">
        <v>1405379.6966666668</v>
      </c>
      <c r="L85" s="173"/>
      <c r="M85" s="173"/>
      <c r="N85" s="173"/>
      <c r="O85" s="173"/>
      <c r="P85" s="162">
        <f t="shared" si="3"/>
        <v>1405379.6966666668</v>
      </c>
    </row>
    <row r="86" spans="1:16" x14ac:dyDescent="0.25">
      <c r="A86" s="184">
        <f t="shared" si="6"/>
        <v>26</v>
      </c>
      <c r="B86" s="173" t="s">
        <v>414</v>
      </c>
      <c r="C86" s="173"/>
      <c r="D86" s="173"/>
      <c r="E86" s="173"/>
      <c r="F86" s="173"/>
      <c r="G86" s="173"/>
      <c r="H86" s="173"/>
      <c r="I86" s="173"/>
      <c r="J86" s="173"/>
      <c r="K86" s="162">
        <v>986056.13833333342</v>
      </c>
      <c r="L86" s="173"/>
      <c r="M86" s="173"/>
      <c r="N86" s="173"/>
      <c r="O86" s="173"/>
      <c r="P86" s="162">
        <f t="shared" si="3"/>
        <v>986056.13833333342</v>
      </c>
    </row>
    <row r="87" spans="1:16" x14ac:dyDescent="0.25">
      <c r="A87" s="184">
        <f t="shared" si="6"/>
        <v>27</v>
      </c>
      <c r="B87" s="12"/>
      <c r="C87" s="169"/>
      <c r="D87" s="14"/>
      <c r="E87" s="14"/>
      <c r="F87" s="169"/>
      <c r="G87" s="170"/>
      <c r="H87" s="170"/>
      <c r="I87" s="170"/>
      <c r="J87" s="162"/>
      <c r="K87" s="162"/>
      <c r="L87" s="162"/>
      <c r="M87" s="162"/>
      <c r="N87" s="162"/>
      <c r="O87" s="162"/>
      <c r="P87" s="162"/>
    </row>
    <row r="88" spans="1:16" ht="15.75" thickBot="1" x14ac:dyDescent="0.3">
      <c r="A88" s="184">
        <f t="shared" si="6"/>
        <v>28</v>
      </c>
      <c r="B88" s="12"/>
      <c r="C88" s="162"/>
      <c r="D88" s="5" t="s">
        <v>38</v>
      </c>
      <c r="E88" s="169"/>
      <c r="F88" s="180">
        <f t="shared" ref="F88:P88" si="7">SUM(F61:F87)</f>
        <v>2124200000</v>
      </c>
      <c r="G88" s="180">
        <f t="shared" si="7"/>
        <v>-3781246.8599999994</v>
      </c>
      <c r="H88" s="180">
        <f t="shared" si="7"/>
        <v>17460718.347758684</v>
      </c>
      <c r="I88" s="180">
        <f t="shared" si="7"/>
        <v>13474557.798610488</v>
      </c>
      <c r="J88" s="180">
        <f t="shared" si="7"/>
        <v>2089483476.9936311</v>
      </c>
      <c r="K88" s="180">
        <f t="shared" si="7"/>
        <v>87070901.11243014</v>
      </c>
      <c r="L88" s="180">
        <f t="shared" si="7"/>
        <v>183038.86166666535</v>
      </c>
      <c r="M88" s="180">
        <f t="shared" si="7"/>
        <v>2432660.5630363054</v>
      </c>
      <c r="N88" s="180">
        <f t="shared" si="7"/>
        <v>1100314.9414066775</v>
      </c>
      <c r="O88" s="180">
        <f t="shared" si="7"/>
        <v>654444.4444444445</v>
      </c>
      <c r="P88" s="180">
        <f t="shared" si="7"/>
        <v>91441359.922984228</v>
      </c>
    </row>
    <row r="89" spans="1:16" ht="15.75" thickTop="1" x14ac:dyDescent="0.25">
      <c r="A89" s="184">
        <f t="shared" si="6"/>
        <v>29</v>
      </c>
      <c r="B89" s="12"/>
      <c r="C89" s="169"/>
      <c r="D89" s="14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</row>
    <row r="90" spans="1:16" ht="15.75" thickBot="1" x14ac:dyDescent="0.3">
      <c r="A90" s="184">
        <f t="shared" si="6"/>
        <v>30</v>
      </c>
      <c r="B90" s="171"/>
      <c r="C90" s="162"/>
      <c r="D90" s="173"/>
      <c r="E90" s="14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81">
        <f>P88/J88</f>
        <v>4.3762662365988622E-2</v>
      </c>
    </row>
    <row r="91" spans="1:16" ht="15.75" thickTop="1" x14ac:dyDescent="0.25">
      <c r="A91" s="169"/>
      <c r="B91" s="171"/>
      <c r="C91" s="169"/>
      <c r="D91" s="14"/>
      <c r="E91" s="14"/>
      <c r="F91" s="169"/>
      <c r="G91" s="169"/>
      <c r="H91" s="169"/>
      <c r="I91" s="169"/>
      <c r="J91" s="204"/>
      <c r="K91" s="204"/>
      <c r="L91" s="169"/>
      <c r="M91" s="169"/>
      <c r="N91" s="169"/>
      <c r="O91" s="169"/>
      <c r="P91" s="169"/>
    </row>
    <row r="92" spans="1:16" x14ac:dyDescent="0.25">
      <c r="A92" s="209" t="str">
        <f>'Rate Case Constants'!C9</f>
        <v>LOUISVILLE GAS AND ELECTRIC COMPANY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</row>
    <row r="93" spans="1:16" x14ac:dyDescent="0.25">
      <c r="A93" s="209" t="str">
        <f>'Rate Case Constants'!C10</f>
        <v>CASE NO. 2018-00295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</row>
    <row r="94" spans="1:16" x14ac:dyDescent="0.25">
      <c r="A94" s="209" t="s">
        <v>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</row>
    <row r="95" spans="1:16" x14ac:dyDescent="0.25">
      <c r="A95" s="209" t="s">
        <v>42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</row>
    <row r="96" spans="1:16" x14ac:dyDescent="0.25">
      <c r="A96" s="210" t="str">
        <f>'Rate Case Constants'!C20</f>
        <v>FROM MAY 1, 2019 TO APRIL 30, 2020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</row>
    <row r="97" spans="1:16" x14ac:dyDescent="0.2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16" x14ac:dyDescent="0.25">
      <c r="A98" s="2" t="s">
        <v>39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 t="s">
        <v>43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 t="s">
        <v>3</v>
      </c>
    </row>
    <row r="100" spans="1:16" x14ac:dyDescent="0.25">
      <c r="A100" s="2" t="str">
        <f>'Rate Case Constants'!C29</f>
        <v>TYPE OF FILING: _____ ORIGINAL  _____ UPDATED  __X__ REVISED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 t="s">
        <v>44</v>
      </c>
    </row>
    <row r="101" spans="1:16" x14ac:dyDescent="0.25">
      <c r="A101" s="2" t="s">
        <v>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 t="str">
        <f>'Rate Case Constants'!C37</f>
        <v>WITNESS:   D. K. ARBOUGH</v>
      </c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211" t="s">
        <v>6</v>
      </c>
      <c r="L103" s="211"/>
      <c r="M103" s="211"/>
      <c r="N103" s="211"/>
      <c r="O103" s="211"/>
      <c r="P103" s="211"/>
    </row>
    <row r="104" spans="1:16" ht="59.25" customHeight="1" x14ac:dyDescent="0.25">
      <c r="A104" s="6" t="s">
        <v>7</v>
      </c>
      <c r="B104" s="6" t="s">
        <v>8</v>
      </c>
      <c r="C104" s="6" t="s">
        <v>9</v>
      </c>
      <c r="D104" s="6" t="s">
        <v>10</v>
      </c>
      <c r="E104" s="6" t="s">
        <v>11</v>
      </c>
      <c r="F104" s="6" t="s">
        <v>378</v>
      </c>
      <c r="G104" s="6" t="s">
        <v>13</v>
      </c>
      <c r="H104" s="6" t="s">
        <v>14</v>
      </c>
      <c r="I104" s="6" t="s">
        <v>15</v>
      </c>
      <c r="J104" s="6" t="s">
        <v>16</v>
      </c>
      <c r="K104" s="6" t="s">
        <v>17</v>
      </c>
      <c r="L104" s="6" t="s">
        <v>18</v>
      </c>
      <c r="M104" s="6" t="s">
        <v>19</v>
      </c>
      <c r="N104" s="6" t="s">
        <v>20</v>
      </c>
      <c r="O104" s="6" t="s">
        <v>21</v>
      </c>
      <c r="P104" s="6" t="s">
        <v>22</v>
      </c>
    </row>
    <row r="105" spans="1:16" x14ac:dyDescent="0.25">
      <c r="A105" s="14"/>
      <c r="B105" s="8"/>
      <c r="C105" s="8" t="s">
        <v>23</v>
      </c>
      <c r="D105" s="8" t="s">
        <v>24</v>
      </c>
      <c r="E105" s="8" t="s">
        <v>25</v>
      </c>
      <c r="F105" s="8" t="s">
        <v>26</v>
      </c>
      <c r="G105" s="8" t="s">
        <v>27</v>
      </c>
      <c r="H105" s="8" t="s">
        <v>28</v>
      </c>
      <c r="I105" s="8" t="s">
        <v>29</v>
      </c>
      <c r="J105" s="8" t="s">
        <v>365</v>
      </c>
      <c r="K105" s="8" t="s">
        <v>30</v>
      </c>
      <c r="L105" s="8" t="s">
        <v>31</v>
      </c>
      <c r="M105" s="8" t="s">
        <v>32</v>
      </c>
      <c r="N105" s="8" t="s">
        <v>33</v>
      </c>
      <c r="O105" s="8" t="s">
        <v>34</v>
      </c>
      <c r="P105" s="8" t="s">
        <v>35</v>
      </c>
    </row>
    <row r="106" spans="1:16" x14ac:dyDescent="0.25">
      <c r="A106" s="14"/>
      <c r="B106" s="9"/>
      <c r="C106" s="178" t="s">
        <v>36</v>
      </c>
      <c r="D106" s="9"/>
      <c r="E106" s="9"/>
      <c r="F106" s="178" t="s">
        <v>37</v>
      </c>
      <c r="G106" s="178" t="s">
        <v>37</v>
      </c>
      <c r="H106" s="178" t="s">
        <v>37</v>
      </c>
      <c r="I106" s="178" t="s">
        <v>37</v>
      </c>
      <c r="J106" s="178" t="s">
        <v>37</v>
      </c>
      <c r="K106" s="178" t="s">
        <v>37</v>
      </c>
      <c r="L106" s="178" t="s">
        <v>37</v>
      </c>
      <c r="M106" s="178" t="s">
        <v>37</v>
      </c>
      <c r="N106" s="178" t="s">
        <v>37</v>
      </c>
      <c r="O106" s="178" t="s">
        <v>37</v>
      </c>
      <c r="P106" s="178" t="s">
        <v>37</v>
      </c>
    </row>
    <row r="107" spans="1:16" x14ac:dyDescent="0.25">
      <c r="A107" s="179"/>
      <c r="B107" s="12"/>
      <c r="C107" s="162"/>
      <c r="D107" s="14"/>
      <c r="E107" s="14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</row>
    <row r="108" spans="1:16" x14ac:dyDescent="0.25">
      <c r="A108" s="184">
        <v>1</v>
      </c>
      <c r="B108" s="2" t="s">
        <v>504</v>
      </c>
      <c r="C108" s="159">
        <v>2.602344375E-2</v>
      </c>
      <c r="D108" s="14" t="s">
        <v>358</v>
      </c>
      <c r="E108" s="14" t="s">
        <v>46</v>
      </c>
      <c r="F108" s="160">
        <v>22500000</v>
      </c>
      <c r="G108" s="161"/>
      <c r="H108" s="161">
        <v>68989.511538461564</v>
      </c>
      <c r="I108" s="161">
        <v>529178.45538461558</v>
      </c>
      <c r="J108" s="162">
        <f>F108+G108-H108-I108</f>
        <v>21901832.033076923</v>
      </c>
      <c r="K108" s="162">
        <f>C108*F108</f>
        <v>585527.484375</v>
      </c>
      <c r="L108" s="162"/>
      <c r="M108" s="162">
        <v>9507.5400000000009</v>
      </c>
      <c r="N108" s="162">
        <v>77612.62</v>
      </c>
      <c r="O108" s="162">
        <v>22561.64383561644</v>
      </c>
      <c r="P108" s="162">
        <f t="shared" ref="P108:P133" si="8">SUM(K108:O108)</f>
        <v>695209.28821061645</v>
      </c>
    </row>
    <row r="109" spans="1:16" x14ac:dyDescent="0.25">
      <c r="A109" s="184">
        <f>A108+1</f>
        <v>2</v>
      </c>
      <c r="B109" s="2" t="s">
        <v>505</v>
      </c>
      <c r="C109" s="159">
        <v>2.2265241996947776E-2</v>
      </c>
      <c r="D109" s="112" t="s">
        <v>361</v>
      </c>
      <c r="E109" s="14" t="s">
        <v>49</v>
      </c>
      <c r="F109" s="160">
        <v>40000000</v>
      </c>
      <c r="G109" s="161"/>
      <c r="H109" s="161">
        <v>260298.99253951519</v>
      </c>
      <c r="I109" s="161">
        <v>1290574.1099999994</v>
      </c>
      <c r="J109" s="162">
        <f t="shared" ref="J109:J126" si="9">F109+G109-H109-I109</f>
        <v>38449126.897460483</v>
      </c>
      <c r="K109" s="162">
        <f t="shared" ref="K109:K125" si="10">C109*F109</f>
        <v>890609.679877911</v>
      </c>
      <c r="L109" s="162"/>
      <c r="M109" s="162">
        <v>195756.7089041096</v>
      </c>
      <c r="N109" s="162">
        <v>84665.290000000008</v>
      </c>
      <c r="O109" s="162"/>
      <c r="P109" s="162">
        <f t="shared" si="8"/>
        <v>1171031.6787820207</v>
      </c>
    </row>
    <row r="110" spans="1:16" x14ac:dyDescent="0.25">
      <c r="A110" s="184">
        <f t="shared" ref="A110:A137" si="11">A109+1</f>
        <v>3</v>
      </c>
      <c r="B110" s="2" t="s">
        <v>506</v>
      </c>
      <c r="C110" s="159">
        <v>2.5500000000000005E-2</v>
      </c>
      <c r="D110" s="14" t="s">
        <v>359</v>
      </c>
      <c r="E110" s="14" t="s">
        <v>47</v>
      </c>
      <c r="F110" s="160">
        <v>35000000</v>
      </c>
      <c r="G110" s="161"/>
      <c r="H110" s="161">
        <v>147560.49769230772</v>
      </c>
      <c r="I110" s="161">
        <v>480443.22076923092</v>
      </c>
      <c r="J110" s="162">
        <f t="shared" si="9"/>
        <v>34371996.281538457</v>
      </c>
      <c r="K110" s="162">
        <f t="shared" si="10"/>
        <v>892500.00000000023</v>
      </c>
      <c r="L110" s="162"/>
      <c r="M110" s="162">
        <v>36738.019999999997</v>
      </c>
      <c r="N110" s="162">
        <v>60189.81</v>
      </c>
      <c r="O110" s="162"/>
      <c r="P110" s="162">
        <f t="shared" si="8"/>
        <v>989427.83000000031</v>
      </c>
    </row>
    <row r="111" spans="1:16" x14ac:dyDescent="0.25">
      <c r="A111" s="184">
        <f t="shared" si="11"/>
        <v>4</v>
      </c>
      <c r="B111" s="2" t="s">
        <v>507</v>
      </c>
      <c r="C111" s="159">
        <v>2.2353655995930363E-2</v>
      </c>
      <c r="D111" s="14" t="s">
        <v>360</v>
      </c>
      <c r="E111" s="14" t="s">
        <v>48</v>
      </c>
      <c r="F111" s="160">
        <v>128000000</v>
      </c>
      <c r="G111" s="161"/>
      <c r="H111" s="161">
        <v>519291.46469968371</v>
      </c>
      <c r="I111" s="161">
        <v>4340573.4707692312</v>
      </c>
      <c r="J111" s="162">
        <f t="shared" si="9"/>
        <v>123140135.06453109</v>
      </c>
      <c r="K111" s="162">
        <f t="shared" si="10"/>
        <v>2861267.9674790865</v>
      </c>
      <c r="L111" s="162"/>
      <c r="M111" s="162">
        <v>368005.47945205477</v>
      </c>
      <c r="N111" s="162">
        <v>314430.87999999989</v>
      </c>
      <c r="O111" s="162"/>
      <c r="P111" s="162">
        <f t="shared" si="8"/>
        <v>3543704.3269311413</v>
      </c>
    </row>
    <row r="112" spans="1:16" x14ac:dyDescent="0.25">
      <c r="A112" s="184">
        <f t="shared" si="11"/>
        <v>5</v>
      </c>
      <c r="B112" s="173" t="s">
        <v>508</v>
      </c>
      <c r="C112" s="159">
        <v>2.1532517996269498E-2</v>
      </c>
      <c r="D112" s="175" t="s">
        <v>357</v>
      </c>
      <c r="E112" s="14" t="s">
        <v>45</v>
      </c>
      <c r="F112" s="160">
        <v>35200000</v>
      </c>
      <c r="G112" s="161"/>
      <c r="H112" s="161">
        <v>289879.12354056904</v>
      </c>
      <c r="I112" s="161">
        <v>446058.77692307701</v>
      </c>
      <c r="J112" s="162">
        <f t="shared" si="9"/>
        <v>34464062.099536359</v>
      </c>
      <c r="K112" s="162">
        <f t="shared" si="10"/>
        <v>757944.63346868637</v>
      </c>
      <c r="L112" s="162"/>
      <c r="M112" s="162">
        <v>224149.15397260274</v>
      </c>
      <c r="N112" s="162">
        <v>32911.76999999999</v>
      </c>
      <c r="O112" s="162"/>
      <c r="P112" s="162">
        <f t="shared" si="8"/>
        <v>1015005.5574412891</v>
      </c>
    </row>
    <row r="113" spans="1:16" x14ac:dyDescent="0.25">
      <c r="A113" s="184">
        <f t="shared" si="11"/>
        <v>6</v>
      </c>
      <c r="B113" s="2" t="s">
        <v>509</v>
      </c>
      <c r="C113" s="159">
        <v>2.1532517996269498E-2</v>
      </c>
      <c r="D113" s="14" t="s">
        <v>357</v>
      </c>
      <c r="E113" s="14" t="s">
        <v>45</v>
      </c>
      <c r="F113" s="160">
        <v>31000000</v>
      </c>
      <c r="G113" s="161"/>
      <c r="H113" s="161">
        <v>281924.33534246584</v>
      </c>
      <c r="I113" s="161">
        <v>480404.07692307688</v>
      </c>
      <c r="J113" s="162">
        <f t="shared" si="9"/>
        <v>30237671.587734457</v>
      </c>
      <c r="K113" s="162">
        <f t="shared" si="10"/>
        <v>667508.05788435449</v>
      </c>
      <c r="L113" s="162"/>
      <c r="M113" s="162">
        <v>217505.40054794517</v>
      </c>
      <c r="N113" s="162">
        <v>35445.869999999995</v>
      </c>
      <c r="O113" s="162"/>
      <c r="P113" s="162">
        <f t="shared" si="8"/>
        <v>920459.32843229966</v>
      </c>
    </row>
    <row r="114" spans="1:16" x14ac:dyDescent="0.25">
      <c r="A114" s="184">
        <f t="shared" si="11"/>
        <v>7</v>
      </c>
      <c r="B114" s="2" t="s">
        <v>510</v>
      </c>
      <c r="C114" s="159">
        <v>2.5500000000000005E-2</v>
      </c>
      <c r="D114" s="14" t="s">
        <v>359</v>
      </c>
      <c r="E114" s="14" t="s">
        <v>47</v>
      </c>
      <c r="F114" s="160">
        <v>35000000</v>
      </c>
      <c r="G114" s="161"/>
      <c r="H114" s="161">
        <v>127413.51000000004</v>
      </c>
      <c r="I114" s="161">
        <v>478986.17076923093</v>
      </c>
      <c r="J114" s="162">
        <f t="shared" si="9"/>
        <v>34393600.319230773</v>
      </c>
      <c r="K114" s="162">
        <f t="shared" si="10"/>
        <v>892500.00000000023</v>
      </c>
      <c r="L114" s="162"/>
      <c r="M114" s="162">
        <v>55154.23</v>
      </c>
      <c r="N114" s="162">
        <v>60007.270000000011</v>
      </c>
      <c r="O114" s="162"/>
      <c r="P114" s="162">
        <f t="shared" si="8"/>
        <v>1007661.5000000002</v>
      </c>
    </row>
    <row r="115" spans="1:16" x14ac:dyDescent="0.25">
      <c r="A115" s="184">
        <f t="shared" si="11"/>
        <v>8</v>
      </c>
      <c r="B115" s="2" t="s">
        <v>511</v>
      </c>
      <c r="C115" s="159">
        <v>2.2999999999999996E-2</v>
      </c>
      <c r="D115" s="175" t="s">
        <v>358</v>
      </c>
      <c r="E115" s="14" t="s">
        <v>46</v>
      </c>
      <c r="F115" s="160">
        <v>27500000</v>
      </c>
      <c r="G115" s="161"/>
      <c r="H115" s="161">
        <v>190144.68076923073</v>
      </c>
      <c r="I115" s="161">
        <v>520685.67230769229</v>
      </c>
      <c r="J115" s="162">
        <f t="shared" si="9"/>
        <v>26789169.646923076</v>
      </c>
      <c r="K115" s="162">
        <f t="shared" si="10"/>
        <v>632499.99999999988</v>
      </c>
      <c r="L115" s="162"/>
      <c r="M115" s="162">
        <v>65378.37000000001</v>
      </c>
      <c r="N115" s="162">
        <v>76367.01999999999</v>
      </c>
      <c r="O115" s="162"/>
      <c r="P115" s="162">
        <f t="shared" si="8"/>
        <v>774245.3899999999</v>
      </c>
    </row>
    <row r="116" spans="1:16" x14ac:dyDescent="0.25">
      <c r="A116" s="184">
        <f t="shared" si="11"/>
        <v>9</v>
      </c>
      <c r="B116" s="2" t="s">
        <v>512</v>
      </c>
      <c r="C116" s="159">
        <v>2.602344375E-2</v>
      </c>
      <c r="D116" s="175" t="s">
        <v>393</v>
      </c>
      <c r="E116" s="14" t="s">
        <v>394</v>
      </c>
      <c r="F116" s="160">
        <v>125000000</v>
      </c>
      <c r="G116" s="161"/>
      <c r="H116" s="161">
        <v>804209.7776923076</v>
      </c>
      <c r="I116" s="161">
        <v>3577860.0807692315</v>
      </c>
      <c r="J116" s="162">
        <f t="shared" si="9"/>
        <v>120617930.14153847</v>
      </c>
      <c r="K116" s="162">
        <f t="shared" si="10"/>
        <v>3252930.46875</v>
      </c>
      <c r="L116" s="162"/>
      <c r="M116" s="162">
        <v>25662.290000000008</v>
      </c>
      <c r="N116" s="162">
        <v>144353.46</v>
      </c>
      <c r="O116" s="162">
        <v>125342.46575342465</v>
      </c>
      <c r="P116" s="162">
        <f t="shared" si="8"/>
        <v>3548288.6845034244</v>
      </c>
    </row>
    <row r="117" spans="1:16" x14ac:dyDescent="0.25">
      <c r="A117" s="184">
        <f t="shared" si="11"/>
        <v>10</v>
      </c>
      <c r="B117" s="2" t="s">
        <v>513</v>
      </c>
      <c r="C117" s="159">
        <v>3.7499999999999999E-2</v>
      </c>
      <c r="D117" s="14" t="s">
        <v>357</v>
      </c>
      <c r="E117" s="14" t="s">
        <v>45</v>
      </c>
      <c r="F117" s="160">
        <v>60000000</v>
      </c>
      <c r="G117" s="161"/>
      <c r="H117" s="162">
        <v>599731.2223076924</v>
      </c>
      <c r="I117" s="161">
        <v>1292426.8776923076</v>
      </c>
      <c r="J117" s="162">
        <f t="shared" si="9"/>
        <v>58107841.900000006</v>
      </c>
      <c r="K117" s="162">
        <f t="shared" si="10"/>
        <v>2250000</v>
      </c>
      <c r="L117" s="162"/>
      <c r="M117" s="162">
        <v>44216.650000000009</v>
      </c>
      <c r="N117" s="162">
        <v>95359.700000000041</v>
      </c>
      <c r="O117" s="162">
        <v>0</v>
      </c>
      <c r="P117" s="162">
        <f t="shared" si="8"/>
        <v>2389576.35</v>
      </c>
    </row>
    <row r="118" spans="1:16" x14ac:dyDescent="0.25">
      <c r="A118" s="184">
        <f t="shared" si="11"/>
        <v>11</v>
      </c>
      <c r="B118" s="2" t="s">
        <v>514</v>
      </c>
      <c r="C118" s="159">
        <v>5.1249999999999997E-2</v>
      </c>
      <c r="D118" s="111" t="s">
        <v>362</v>
      </c>
      <c r="E118" s="14" t="s">
        <v>50</v>
      </c>
      <c r="F118" s="160">
        <v>285000000</v>
      </c>
      <c r="G118" s="161">
        <v>-2174963.8715384607</v>
      </c>
      <c r="H118" s="162">
        <v>2508782.9753846149</v>
      </c>
      <c r="I118" s="161"/>
      <c r="J118" s="162">
        <f t="shared" si="9"/>
        <v>280316253.15307695</v>
      </c>
      <c r="K118" s="162">
        <f t="shared" si="10"/>
        <v>14606250</v>
      </c>
      <c r="L118" s="162">
        <v>103576.96999999997</v>
      </c>
      <c r="M118" s="162">
        <v>119144.20999999996</v>
      </c>
      <c r="N118" s="162"/>
      <c r="O118" s="162"/>
      <c r="P118" s="162">
        <f t="shared" si="8"/>
        <v>14828971.18</v>
      </c>
    </row>
    <row r="119" spans="1:16" x14ac:dyDescent="0.25">
      <c r="A119" s="184">
        <f t="shared" si="11"/>
        <v>12</v>
      </c>
      <c r="B119" s="2" t="s">
        <v>515</v>
      </c>
      <c r="C119" s="159">
        <v>4.6499999999999993E-2</v>
      </c>
      <c r="D119" s="111" t="s">
        <v>363</v>
      </c>
      <c r="E119" s="14" t="s">
        <v>51</v>
      </c>
      <c r="F119" s="160">
        <v>250000000</v>
      </c>
      <c r="G119" s="161">
        <v>-1442309.797692308</v>
      </c>
      <c r="H119" s="162">
        <v>2193403.4615384624</v>
      </c>
      <c r="I119" s="161"/>
      <c r="J119" s="162">
        <f t="shared" si="9"/>
        <v>246364286.74076924</v>
      </c>
      <c r="K119" s="162">
        <f t="shared" si="10"/>
        <v>11624999.999999998</v>
      </c>
      <c r="L119" s="162">
        <v>60120.459999999963</v>
      </c>
      <c r="M119" s="162">
        <v>91428.639999999956</v>
      </c>
      <c r="N119" s="162"/>
      <c r="O119" s="162"/>
      <c r="P119" s="162">
        <f t="shared" si="8"/>
        <v>11776549.099999998</v>
      </c>
    </row>
    <row r="120" spans="1:16" x14ac:dyDescent="0.25">
      <c r="A120" s="184">
        <f t="shared" si="11"/>
        <v>13</v>
      </c>
      <c r="B120" s="2" t="s">
        <v>516</v>
      </c>
      <c r="C120" s="159">
        <v>3.2999999999999995E-2</v>
      </c>
      <c r="D120" s="14" t="s">
        <v>379</v>
      </c>
      <c r="E120" s="14" t="s">
        <v>380</v>
      </c>
      <c r="F120" s="160">
        <v>300000000</v>
      </c>
      <c r="G120" s="161">
        <v>-76266.012307692261</v>
      </c>
      <c r="H120" s="162">
        <v>1405662.8123076921</v>
      </c>
      <c r="I120" s="161"/>
      <c r="J120" s="162">
        <f t="shared" si="9"/>
        <v>298518071.17538458</v>
      </c>
      <c r="K120" s="162">
        <f t="shared" si="10"/>
        <v>9899999.9999999981</v>
      </c>
      <c r="L120" s="162">
        <v>12914.120000000003</v>
      </c>
      <c r="M120" s="162">
        <v>238020.69999999995</v>
      </c>
      <c r="N120" s="162"/>
      <c r="O120" s="162"/>
      <c r="P120" s="162">
        <f t="shared" si="8"/>
        <v>10150934.819999997</v>
      </c>
    </row>
    <row r="121" spans="1:16" x14ac:dyDescent="0.25">
      <c r="A121" s="184">
        <f t="shared" si="11"/>
        <v>14</v>
      </c>
      <c r="B121" s="2" t="s">
        <v>517</v>
      </c>
      <c r="C121" s="159">
        <v>4.3749999999999997E-2</v>
      </c>
      <c r="D121" s="14" t="s">
        <v>379</v>
      </c>
      <c r="E121" s="14" t="s">
        <v>381</v>
      </c>
      <c r="F121" s="160">
        <v>250000000</v>
      </c>
      <c r="G121" s="161">
        <v>-179207.25923076924</v>
      </c>
      <c r="H121" s="162">
        <v>2220338.9338461533</v>
      </c>
      <c r="I121" s="161"/>
      <c r="J121" s="162">
        <f t="shared" si="9"/>
        <v>247600453.80692309</v>
      </c>
      <c r="K121" s="162">
        <f t="shared" si="10"/>
        <v>10937500</v>
      </c>
      <c r="L121" s="162">
        <v>6928.66</v>
      </c>
      <c r="M121" s="162">
        <v>85844.539999999979</v>
      </c>
      <c r="N121" s="162"/>
      <c r="O121" s="162"/>
      <c r="P121" s="162">
        <f t="shared" si="8"/>
        <v>11030273.199999999</v>
      </c>
    </row>
    <row r="122" spans="1:16" x14ac:dyDescent="0.25">
      <c r="A122" s="184">
        <f t="shared" si="11"/>
        <v>15</v>
      </c>
      <c r="B122" s="2" t="s">
        <v>522</v>
      </c>
      <c r="C122" s="159">
        <v>4.2500000000000003E-2</v>
      </c>
      <c r="D122" s="163" t="s">
        <v>520</v>
      </c>
      <c r="E122" s="163" t="s">
        <v>520</v>
      </c>
      <c r="F122" s="160">
        <v>500000000</v>
      </c>
      <c r="G122" s="161"/>
      <c r="H122" s="162">
        <v>4385611.7605128195</v>
      </c>
      <c r="I122" s="161"/>
      <c r="J122" s="162">
        <f t="shared" si="9"/>
        <v>495614388.23948717</v>
      </c>
      <c r="K122" s="162">
        <f t="shared" si="10"/>
        <v>21250000</v>
      </c>
      <c r="L122" s="162"/>
      <c r="M122" s="162">
        <v>147841.18555555557</v>
      </c>
      <c r="N122" s="162"/>
      <c r="O122" s="162"/>
      <c r="P122" s="162">
        <f t="shared" si="8"/>
        <v>21397841.185555555</v>
      </c>
    </row>
    <row r="123" spans="1:16" x14ac:dyDescent="0.25">
      <c r="A123" s="184">
        <f t="shared" si="11"/>
        <v>16</v>
      </c>
      <c r="B123" s="2" t="s">
        <v>518</v>
      </c>
      <c r="C123" s="159">
        <v>3.7031258333333338E-2</v>
      </c>
      <c r="D123" s="14" t="s">
        <v>500</v>
      </c>
      <c r="E123" s="163" t="s">
        <v>501</v>
      </c>
      <c r="F123" s="160">
        <v>0</v>
      </c>
      <c r="G123" s="164"/>
      <c r="H123" s="162">
        <v>7391.5615384615421</v>
      </c>
      <c r="I123" s="161"/>
      <c r="J123" s="162">
        <f t="shared" si="9"/>
        <v>-7391.5615384615421</v>
      </c>
      <c r="K123" s="162">
        <f t="shared" si="10"/>
        <v>0</v>
      </c>
      <c r="L123" s="162"/>
      <c r="M123" s="162">
        <v>28202.199999999997</v>
      </c>
      <c r="N123" s="162"/>
      <c r="O123" s="162">
        <v>0</v>
      </c>
      <c r="P123" s="162">
        <f t="shared" si="8"/>
        <v>28202.199999999997</v>
      </c>
    </row>
    <row r="124" spans="1:16" x14ac:dyDescent="0.25">
      <c r="A124" s="184">
        <f t="shared" si="11"/>
        <v>17</v>
      </c>
      <c r="B124" s="2" t="s">
        <v>519</v>
      </c>
      <c r="C124" s="159">
        <v>3.7031258333333338E-2</v>
      </c>
      <c r="D124" s="14" t="s">
        <v>502</v>
      </c>
      <c r="E124" s="163" t="s">
        <v>501</v>
      </c>
      <c r="F124" s="160">
        <v>0</v>
      </c>
      <c r="G124" s="161"/>
      <c r="H124" s="161"/>
      <c r="I124" s="161"/>
      <c r="J124" s="162">
        <f t="shared" si="9"/>
        <v>0</v>
      </c>
      <c r="K124" s="162">
        <f t="shared" si="10"/>
        <v>0</v>
      </c>
      <c r="L124" s="162"/>
      <c r="M124" s="162"/>
      <c r="N124" s="162"/>
      <c r="O124" s="162">
        <v>0</v>
      </c>
      <c r="P124" s="162">
        <f t="shared" si="8"/>
        <v>0</v>
      </c>
    </row>
    <row r="125" spans="1:16" x14ac:dyDescent="0.25">
      <c r="A125" s="184">
        <f t="shared" si="11"/>
        <v>18</v>
      </c>
      <c r="B125" s="2" t="s">
        <v>52</v>
      </c>
      <c r="C125" s="165"/>
      <c r="D125" s="14"/>
      <c r="E125" s="14"/>
      <c r="F125" s="160"/>
      <c r="G125" s="161">
        <v>0</v>
      </c>
      <c r="H125" s="161">
        <v>1966180.9319967912</v>
      </c>
      <c r="I125" s="161">
        <v>177982.54458361465</v>
      </c>
      <c r="J125" s="162">
        <f t="shared" si="9"/>
        <v>-2144163.4765804056</v>
      </c>
      <c r="K125" s="162">
        <f t="shared" si="10"/>
        <v>0</v>
      </c>
      <c r="L125" s="162">
        <v>0</v>
      </c>
      <c r="M125" s="162">
        <v>483350.68140334199</v>
      </c>
      <c r="N125" s="162">
        <v>44656.513497536958</v>
      </c>
      <c r="O125" s="162">
        <v>508333.33333333337</v>
      </c>
      <c r="P125" s="162">
        <f t="shared" si="8"/>
        <v>1036340.5282342123</v>
      </c>
    </row>
    <row r="126" spans="1:16" x14ac:dyDescent="0.25">
      <c r="A126" s="184">
        <f t="shared" si="11"/>
        <v>19</v>
      </c>
      <c r="B126" s="2" t="s">
        <v>503</v>
      </c>
      <c r="C126" s="165"/>
      <c r="D126" s="14"/>
      <c r="E126" s="14"/>
      <c r="F126" s="160"/>
      <c r="G126" s="161"/>
      <c r="H126" s="161"/>
      <c r="I126" s="161">
        <v>166442.21384615375</v>
      </c>
      <c r="J126" s="162">
        <f t="shared" si="9"/>
        <v>-166442.21384615375</v>
      </c>
      <c r="K126" s="162"/>
      <c r="L126" s="162"/>
      <c r="M126" s="162"/>
      <c r="N126" s="162">
        <v>21289.039999999986</v>
      </c>
      <c r="O126" s="162"/>
      <c r="P126" s="162">
        <f t="shared" si="8"/>
        <v>21289.039999999986</v>
      </c>
    </row>
    <row r="127" spans="1:16" x14ac:dyDescent="0.25">
      <c r="A127" s="184">
        <f t="shared" si="11"/>
        <v>20</v>
      </c>
      <c r="B127" s="2" t="s">
        <v>408</v>
      </c>
      <c r="C127" s="166"/>
      <c r="D127" s="14"/>
      <c r="E127" s="14" t="s">
        <v>53</v>
      </c>
      <c r="F127" s="167"/>
      <c r="G127" s="161"/>
      <c r="H127" s="161"/>
      <c r="I127" s="161"/>
      <c r="J127" s="162"/>
      <c r="K127" s="162">
        <v>2577264.5650937506</v>
      </c>
      <c r="L127" s="162"/>
      <c r="M127" s="162"/>
      <c r="N127" s="162"/>
      <c r="O127" s="162"/>
      <c r="P127" s="162">
        <f t="shared" si="8"/>
        <v>2577264.5650937506</v>
      </c>
    </row>
    <row r="128" spans="1:16" x14ac:dyDescent="0.25">
      <c r="A128" s="184">
        <f t="shared" si="11"/>
        <v>21</v>
      </c>
      <c r="B128" s="2" t="s">
        <v>409</v>
      </c>
      <c r="C128" s="166"/>
      <c r="D128" s="14"/>
      <c r="E128" s="14" t="s">
        <v>54</v>
      </c>
      <c r="F128" s="167"/>
      <c r="G128" s="161"/>
      <c r="H128" s="161"/>
      <c r="I128" s="161"/>
      <c r="J128" s="162"/>
      <c r="K128" s="162">
        <v>473239.81866666675</v>
      </c>
      <c r="L128" s="162"/>
      <c r="M128" s="162"/>
      <c r="N128" s="162"/>
      <c r="O128" s="162"/>
      <c r="P128" s="162">
        <f t="shared" si="8"/>
        <v>473239.81866666675</v>
      </c>
    </row>
    <row r="129" spans="1:16" x14ac:dyDescent="0.25">
      <c r="A129" s="184">
        <f t="shared" si="11"/>
        <v>22</v>
      </c>
      <c r="B129" s="2" t="s">
        <v>410</v>
      </c>
      <c r="C129" s="166"/>
      <c r="D129" s="14"/>
      <c r="E129" s="14" t="s">
        <v>54</v>
      </c>
      <c r="F129" s="167"/>
      <c r="G129" s="161"/>
      <c r="H129" s="161"/>
      <c r="I129" s="161"/>
      <c r="J129" s="162"/>
      <c r="K129" s="162">
        <v>469399.81866666675</v>
      </c>
      <c r="L129" s="162"/>
      <c r="M129" s="162"/>
      <c r="N129" s="162"/>
      <c r="O129" s="162"/>
      <c r="P129" s="162">
        <f t="shared" si="8"/>
        <v>469399.81866666675</v>
      </c>
    </row>
    <row r="130" spans="1:16" x14ac:dyDescent="0.25">
      <c r="A130" s="184">
        <f t="shared" si="11"/>
        <v>23</v>
      </c>
      <c r="B130" s="2" t="s">
        <v>411</v>
      </c>
      <c r="C130" s="166"/>
      <c r="D130" s="14"/>
      <c r="E130" s="14"/>
      <c r="F130" s="167"/>
      <c r="G130" s="161"/>
      <c r="H130" s="161"/>
      <c r="I130" s="161"/>
      <c r="J130" s="162"/>
      <c r="K130" s="162">
        <v>560481.37</v>
      </c>
      <c r="L130" s="162"/>
      <c r="M130" s="162"/>
      <c r="N130" s="162"/>
      <c r="O130" s="162"/>
      <c r="P130" s="162">
        <f t="shared" si="8"/>
        <v>560481.37</v>
      </c>
    </row>
    <row r="131" spans="1:16" x14ac:dyDescent="0.25">
      <c r="A131" s="184">
        <f t="shared" si="11"/>
        <v>24</v>
      </c>
      <c r="B131" s="2" t="s">
        <v>412</v>
      </c>
      <c r="C131" s="168"/>
      <c r="D131" s="14"/>
      <c r="E131" s="14"/>
      <c r="F131" s="167"/>
      <c r="G131" s="161"/>
      <c r="H131" s="161"/>
      <c r="I131" s="161"/>
      <c r="J131" s="162"/>
      <c r="K131" s="162">
        <v>-1433703.9209150318</v>
      </c>
      <c r="L131" s="162"/>
      <c r="M131" s="162"/>
      <c r="N131" s="162"/>
      <c r="O131" s="162"/>
      <c r="P131" s="162">
        <f t="shared" si="8"/>
        <v>-1433703.9209150318</v>
      </c>
    </row>
    <row r="132" spans="1:16" x14ac:dyDescent="0.25">
      <c r="A132" s="184">
        <f t="shared" si="11"/>
        <v>25</v>
      </c>
      <c r="B132" s="173" t="s">
        <v>413</v>
      </c>
      <c r="C132" s="173"/>
      <c r="D132" s="173"/>
      <c r="E132" s="173"/>
      <c r="F132" s="173"/>
      <c r="G132" s="173"/>
      <c r="H132" s="173"/>
      <c r="I132" s="173"/>
      <c r="J132" s="173"/>
      <c r="K132" s="162">
        <v>1405379.7062091499</v>
      </c>
      <c r="L132" s="173"/>
      <c r="M132" s="173"/>
      <c r="N132" s="173"/>
      <c r="O132" s="173"/>
      <c r="P132" s="162">
        <f t="shared" si="8"/>
        <v>1405379.7062091499</v>
      </c>
    </row>
    <row r="133" spans="1:16" x14ac:dyDescent="0.25">
      <c r="A133" s="184">
        <f t="shared" si="11"/>
        <v>26</v>
      </c>
      <c r="B133" s="173" t="s">
        <v>414</v>
      </c>
      <c r="C133" s="173"/>
      <c r="D133" s="173"/>
      <c r="E133" s="173"/>
      <c r="F133" s="173"/>
      <c r="G133" s="173"/>
      <c r="H133" s="173"/>
      <c r="I133" s="173"/>
      <c r="J133" s="173"/>
      <c r="K133" s="162">
        <v>986056.20751633984</v>
      </c>
      <c r="L133" s="173"/>
      <c r="M133" s="173"/>
      <c r="N133" s="173"/>
      <c r="O133" s="173"/>
      <c r="P133" s="162">
        <f t="shared" si="8"/>
        <v>986056.20751633984</v>
      </c>
    </row>
    <row r="134" spans="1:16" x14ac:dyDescent="0.25">
      <c r="A134" s="184">
        <f t="shared" si="11"/>
        <v>27</v>
      </c>
      <c r="B134" s="12"/>
      <c r="C134" s="169"/>
      <c r="D134" s="14"/>
      <c r="E134" s="14"/>
      <c r="F134" s="169"/>
      <c r="G134" s="170"/>
      <c r="H134" s="170"/>
      <c r="I134" s="170"/>
      <c r="J134" s="162"/>
      <c r="K134" s="162"/>
      <c r="L134" s="162"/>
      <c r="M134" s="162"/>
      <c r="N134" s="162"/>
      <c r="O134" s="162"/>
      <c r="P134" s="162"/>
    </row>
    <row r="135" spans="1:16" ht="15.75" thickBot="1" x14ac:dyDescent="0.3">
      <c r="A135" s="184">
        <f t="shared" si="11"/>
        <v>28</v>
      </c>
      <c r="B135" s="12"/>
      <c r="C135" s="162"/>
      <c r="D135" s="5" t="s">
        <v>38</v>
      </c>
      <c r="E135" s="169"/>
      <c r="F135" s="180">
        <f t="shared" ref="F135:P135" si="12">SUM(F108:F134)</f>
        <v>2124200000</v>
      </c>
      <c r="G135" s="180">
        <f t="shared" si="12"/>
        <v>-3872746.94076923</v>
      </c>
      <c r="H135" s="180">
        <f t="shared" si="12"/>
        <v>17976815.553247228</v>
      </c>
      <c r="I135" s="180">
        <f t="shared" si="12"/>
        <v>13781615.670737464</v>
      </c>
      <c r="J135" s="180">
        <f t="shared" si="12"/>
        <v>2088568821.8352461</v>
      </c>
      <c r="K135" s="180">
        <f t="shared" si="12"/>
        <v>87040155.857072592</v>
      </c>
      <c r="L135" s="180">
        <f t="shared" si="12"/>
        <v>183540.20999999993</v>
      </c>
      <c r="M135" s="180">
        <f t="shared" si="12"/>
        <v>2435905.9998356099</v>
      </c>
      <c r="N135" s="180">
        <f t="shared" si="12"/>
        <v>1047289.243497537</v>
      </c>
      <c r="O135" s="180">
        <f t="shared" si="12"/>
        <v>656237.44292237447</v>
      </c>
      <c r="P135" s="180">
        <f t="shared" si="12"/>
        <v>91363128.753328115</v>
      </c>
    </row>
    <row r="136" spans="1:16" ht="15.75" thickTop="1" x14ac:dyDescent="0.25">
      <c r="A136" s="184">
        <f t="shared" si="11"/>
        <v>29</v>
      </c>
      <c r="B136" s="12"/>
      <c r="C136" s="169"/>
      <c r="D136" s="14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9"/>
    </row>
    <row r="137" spans="1:16" ht="15.75" thickBot="1" x14ac:dyDescent="0.3">
      <c r="A137" s="184">
        <f t="shared" si="11"/>
        <v>30</v>
      </c>
      <c r="B137" s="171"/>
      <c r="C137" s="162"/>
      <c r="D137" s="173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82">
        <f>P135/J135</f>
        <v>4.3744370689708191E-2</v>
      </c>
    </row>
    <row r="138" spans="1:16" ht="15.75" thickTop="1" x14ac:dyDescent="0.25">
      <c r="A138" s="169"/>
      <c r="B138" s="171"/>
      <c r="C138" s="169"/>
      <c r="D138" s="14"/>
      <c r="E138" s="14"/>
      <c r="F138" s="169"/>
      <c r="G138" s="169"/>
      <c r="H138" s="169"/>
      <c r="I138" s="169"/>
      <c r="J138" s="204"/>
      <c r="K138" s="204"/>
      <c r="L138" s="169"/>
      <c r="M138" s="169"/>
      <c r="N138" s="169"/>
      <c r="O138" s="169"/>
      <c r="P138" s="169"/>
    </row>
  </sheetData>
  <mergeCells count="16">
    <mergeCell ref="A46:P46"/>
    <mergeCell ref="A1:P1"/>
    <mergeCell ref="A2:P2"/>
    <mergeCell ref="A3:P3"/>
    <mergeCell ref="A4:P4"/>
    <mergeCell ref="K11:P11"/>
    <mergeCell ref="A94:P94"/>
    <mergeCell ref="A95:P95"/>
    <mergeCell ref="A96:P96"/>
    <mergeCell ref="K103:P103"/>
    <mergeCell ref="A47:P47"/>
    <mergeCell ref="A48:P48"/>
    <mergeCell ref="A49:P49"/>
    <mergeCell ref="K56:P56"/>
    <mergeCell ref="A92:P92"/>
    <mergeCell ref="A93:P93"/>
  </mergeCells>
  <pageMargins left="0.7" right="0.7" top="1" bottom="0.5" header="0.3" footer="0.3"/>
  <pageSetup scale="43" orientation="landscape" r:id="rId1"/>
  <rowBreaks count="2" manualBreakCount="2">
    <brk id="45" max="16383" man="1"/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" x14ac:dyDescent="0.15"/>
  <cols>
    <col min="1" max="16384" width="9.140625" style="105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3.42578125" style="135" bestFit="1" customWidth="1"/>
    <col min="2" max="14" width="10.7109375" style="133" customWidth="1"/>
    <col min="15" max="15" width="10.7109375" style="201" customWidth="1"/>
    <col min="16" max="28" width="10.7109375" style="133" customWidth="1"/>
    <col min="29" max="29" width="12" style="191" bestFit="1" customWidth="1"/>
    <col min="30" max="16384" width="9.140625" style="191"/>
  </cols>
  <sheetData>
    <row r="1" spans="1:29" s="187" customFormat="1" x14ac:dyDescent="0.25">
      <c r="A1" s="128" t="s">
        <v>432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86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9" s="187" customFormat="1" ht="30" x14ac:dyDescent="0.25">
      <c r="A2" s="128"/>
      <c r="B2" s="129" t="s">
        <v>433</v>
      </c>
      <c r="C2" s="129" t="s">
        <v>434</v>
      </c>
      <c r="D2" s="129" t="s">
        <v>435</v>
      </c>
      <c r="E2" s="129" t="s">
        <v>436</v>
      </c>
      <c r="F2" s="129" t="s">
        <v>437</v>
      </c>
      <c r="G2" s="129" t="s">
        <v>438</v>
      </c>
      <c r="H2" s="129" t="s">
        <v>439</v>
      </c>
      <c r="I2" s="129" t="s">
        <v>440</v>
      </c>
      <c r="J2" s="129" t="s">
        <v>441</v>
      </c>
      <c r="K2" s="129" t="s">
        <v>442</v>
      </c>
      <c r="L2" s="129" t="s">
        <v>443</v>
      </c>
      <c r="M2" s="129" t="s">
        <v>444</v>
      </c>
      <c r="N2" s="129" t="s">
        <v>445</v>
      </c>
      <c r="O2" s="188"/>
      <c r="P2" s="129" t="s">
        <v>457</v>
      </c>
      <c r="Q2" s="129" t="s">
        <v>458</v>
      </c>
      <c r="R2" s="129" t="s">
        <v>459</v>
      </c>
      <c r="S2" s="129" t="s">
        <v>460</v>
      </c>
      <c r="T2" s="129" t="s">
        <v>461</v>
      </c>
      <c r="U2" s="129" t="s">
        <v>462</v>
      </c>
      <c r="V2" s="129" t="s">
        <v>463</v>
      </c>
      <c r="W2" s="129" t="s">
        <v>464</v>
      </c>
      <c r="X2" s="129" t="s">
        <v>465</v>
      </c>
      <c r="Y2" s="129" t="s">
        <v>466</v>
      </c>
      <c r="Z2" s="129" t="s">
        <v>467</v>
      </c>
      <c r="AA2" s="129" t="s">
        <v>468</v>
      </c>
      <c r="AB2" s="129" t="s">
        <v>469</v>
      </c>
      <c r="AC2" s="187" t="s">
        <v>149</v>
      </c>
    </row>
    <row r="3" spans="1:29" s="187" customFormat="1" x14ac:dyDescent="0.25">
      <c r="A3" s="128" t="s">
        <v>446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88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9" x14ac:dyDescent="0.25">
      <c r="A4" s="189" t="s">
        <v>150</v>
      </c>
      <c r="O4" s="190"/>
    </row>
    <row r="6" spans="1:29" x14ac:dyDescent="0.25">
      <c r="A6" s="189" t="s">
        <v>151</v>
      </c>
      <c r="O6" s="190"/>
    </row>
    <row r="8" spans="1:29" x14ac:dyDescent="0.25">
      <c r="A8" s="189" t="s">
        <v>152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3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4"/>
    </row>
    <row r="9" spans="1:29" x14ac:dyDescent="0.25">
      <c r="A9" s="135" t="s">
        <v>153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4"/>
    </row>
    <row r="10" spans="1:29" x14ac:dyDescent="0.25">
      <c r="A10" s="135" t="s">
        <v>154</v>
      </c>
      <c r="B10" s="133">
        <v>5526516.1533599999</v>
      </c>
      <c r="C10" s="133">
        <v>5527301.3746999996</v>
      </c>
      <c r="D10" s="133">
        <v>5523466.11625</v>
      </c>
      <c r="E10" s="133">
        <v>5541596.1244000001</v>
      </c>
      <c r="F10" s="133">
        <v>5550354.2570199901</v>
      </c>
      <c r="G10" s="133">
        <v>5560949.98590999</v>
      </c>
      <c r="H10" s="133">
        <v>5583276.8791500004</v>
      </c>
      <c r="I10" s="133">
        <v>5648508.3573500002</v>
      </c>
      <c r="J10" s="133">
        <v>5701640.2799699996</v>
      </c>
      <c r="K10" s="133">
        <v>5751171.8144100001</v>
      </c>
      <c r="L10" s="133">
        <v>5851895.1919999998</v>
      </c>
      <c r="M10" s="133">
        <v>5884919.5429999996</v>
      </c>
      <c r="N10" s="133">
        <v>5982142.6004599901</v>
      </c>
      <c r="O10" s="190"/>
      <c r="P10" s="133">
        <v>6189655.1629399899</v>
      </c>
      <c r="Q10" s="133">
        <v>6230903.8387099896</v>
      </c>
      <c r="R10" s="133">
        <v>6255691.3701299904</v>
      </c>
      <c r="S10" s="133">
        <v>6281339.33754999</v>
      </c>
      <c r="T10" s="133">
        <v>6295320.5472599901</v>
      </c>
      <c r="U10" s="133">
        <v>6311860.4511399902</v>
      </c>
      <c r="V10" s="133">
        <v>6329958.9882199904</v>
      </c>
      <c r="W10" s="133">
        <v>6390403.5744199902</v>
      </c>
      <c r="X10" s="133">
        <v>6544844.0058199903</v>
      </c>
      <c r="Y10" s="133">
        <v>6540229.4701499902</v>
      </c>
      <c r="Z10" s="133">
        <v>6539476.4385099905</v>
      </c>
      <c r="AA10" s="133">
        <v>6584583.75663999</v>
      </c>
      <c r="AB10" s="133">
        <v>6602250.5070199901</v>
      </c>
      <c r="AC10" s="191">
        <f>SUM(P10:AB10)/13</f>
        <v>6392039.803731529</v>
      </c>
    </row>
    <row r="11" spans="1:29" x14ac:dyDescent="0.25">
      <c r="A11" s="135" t="s">
        <v>155</v>
      </c>
      <c r="B11" s="133">
        <v>9532.1709899999896</v>
      </c>
      <c r="C11" s="133">
        <v>9532.1709899999896</v>
      </c>
      <c r="D11" s="133">
        <v>9532.1709899999896</v>
      </c>
      <c r="E11" s="133">
        <v>9532.1709899999896</v>
      </c>
      <c r="F11" s="133">
        <v>9532.1709899999896</v>
      </c>
      <c r="G11" s="133">
        <v>9532.1709899999896</v>
      </c>
      <c r="H11" s="133">
        <v>9532.1709899999896</v>
      </c>
      <c r="I11" s="133">
        <v>9532.1709899999896</v>
      </c>
      <c r="J11" s="133">
        <v>9532.1709899999896</v>
      </c>
      <c r="K11" s="133">
        <v>9532.1709899999896</v>
      </c>
      <c r="L11" s="133">
        <v>9532.1709899999896</v>
      </c>
      <c r="M11" s="133">
        <v>9532.1709899999896</v>
      </c>
      <c r="N11" s="133">
        <v>9532.1709899999896</v>
      </c>
      <c r="O11" s="190"/>
      <c r="P11" s="133">
        <v>9532.1709899999896</v>
      </c>
      <c r="Q11" s="133">
        <v>9532.1709899999896</v>
      </c>
      <c r="R11" s="133">
        <v>9532.1709899999896</v>
      </c>
      <c r="S11" s="133">
        <v>9532.1709899999896</v>
      </c>
      <c r="T11" s="133">
        <v>9532.1709899999896</v>
      </c>
      <c r="U11" s="133">
        <v>9532.1709899999896</v>
      </c>
      <c r="V11" s="133">
        <v>9532.1709899999896</v>
      </c>
      <c r="W11" s="133">
        <v>9532.1709899999896</v>
      </c>
      <c r="X11" s="133">
        <v>9532.1709899999896</v>
      </c>
      <c r="Y11" s="133">
        <v>9532.1709899999896</v>
      </c>
      <c r="Z11" s="133">
        <v>9532.1709899999896</v>
      </c>
      <c r="AA11" s="133">
        <v>9532.1709899999896</v>
      </c>
      <c r="AB11" s="133">
        <v>9532.1709899999896</v>
      </c>
      <c r="AC11" s="191">
        <f t="shared" ref="AC11:AC74" si="0">SUM(P11:AB11)/13</f>
        <v>9532.1709899999878</v>
      </c>
    </row>
    <row r="12" spans="1:29" x14ac:dyDescent="0.25">
      <c r="A12" s="135" t="s">
        <v>447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90"/>
      <c r="P12" s="133">
        <v>20094.488459999899</v>
      </c>
      <c r="Q12" s="133">
        <v>20052.450599999898</v>
      </c>
      <c r="R12" s="133">
        <v>20002.682989999899</v>
      </c>
      <c r="S12" s="133">
        <v>19968.677399999899</v>
      </c>
      <c r="T12" s="133">
        <v>19871.118129999901</v>
      </c>
      <c r="U12" s="133">
        <v>19839.662489999901</v>
      </c>
      <c r="V12" s="133">
        <v>19807.3488799999</v>
      </c>
      <c r="W12" s="133">
        <v>19729.604799999899</v>
      </c>
      <c r="X12" s="133">
        <v>19625.523239999999</v>
      </c>
      <c r="Y12" s="133">
        <v>19580.81712</v>
      </c>
      <c r="Z12" s="133">
        <v>19549.28169</v>
      </c>
      <c r="AA12" s="133">
        <v>19510.500499999998</v>
      </c>
      <c r="AB12" s="133">
        <v>19469.874319999999</v>
      </c>
      <c r="AC12" s="191">
        <f t="shared" si="0"/>
        <v>19777.079278461475</v>
      </c>
    </row>
    <row r="13" spans="1:29" x14ac:dyDescent="0.25">
      <c r="A13" s="135" t="s">
        <v>448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90"/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91">
        <f t="shared" si="0"/>
        <v>0</v>
      </c>
    </row>
    <row r="14" spans="1:29" x14ac:dyDescent="0.25">
      <c r="A14" s="135" t="s">
        <v>156</v>
      </c>
      <c r="B14" s="133">
        <v>2607.7407899999998</v>
      </c>
      <c r="C14" s="133">
        <v>2607.7407899999998</v>
      </c>
      <c r="D14" s="133">
        <v>2607.7407899999998</v>
      </c>
      <c r="E14" s="133">
        <v>2607.7407899999998</v>
      </c>
      <c r="F14" s="133">
        <v>2607.7407899999998</v>
      </c>
      <c r="G14" s="133">
        <v>2601.1412</v>
      </c>
      <c r="H14" s="133">
        <v>2601.1412</v>
      </c>
      <c r="I14" s="133">
        <v>2601.1412</v>
      </c>
      <c r="J14" s="133">
        <v>2601.1412</v>
      </c>
      <c r="K14" s="133">
        <v>2601.1412</v>
      </c>
      <c r="L14" s="133">
        <v>2601.1412</v>
      </c>
      <c r="M14" s="133">
        <v>2601.1412</v>
      </c>
      <c r="N14" s="133">
        <v>2601.1412</v>
      </c>
      <c r="O14" s="190"/>
      <c r="P14" s="133">
        <v>2601.1412</v>
      </c>
      <c r="Q14" s="133">
        <v>2601.1412</v>
      </c>
      <c r="R14" s="133">
        <v>2601.1412</v>
      </c>
      <c r="S14" s="133">
        <v>2601.1412</v>
      </c>
      <c r="T14" s="133">
        <v>2601.1412</v>
      </c>
      <c r="U14" s="133">
        <v>2601.1412</v>
      </c>
      <c r="V14" s="133">
        <v>2601.1412</v>
      </c>
      <c r="W14" s="133">
        <v>2601.1412</v>
      </c>
      <c r="X14" s="133">
        <v>2601.1412</v>
      </c>
      <c r="Y14" s="133">
        <v>2601.1412</v>
      </c>
      <c r="Z14" s="133">
        <v>2601.1412</v>
      </c>
      <c r="AA14" s="133">
        <v>2601.1412</v>
      </c>
      <c r="AB14" s="133">
        <v>2601.1412</v>
      </c>
      <c r="AC14" s="191">
        <f t="shared" si="0"/>
        <v>2601.1411999999991</v>
      </c>
    </row>
    <row r="15" spans="1:29" x14ac:dyDescent="0.25">
      <c r="A15" s="135" t="s">
        <v>157</v>
      </c>
      <c r="B15" s="133">
        <v>519.00910999999996</v>
      </c>
      <c r="C15" s="133">
        <v>519.00910999999996</v>
      </c>
      <c r="D15" s="133">
        <v>519.00910999999996</v>
      </c>
      <c r="E15" s="133">
        <v>519.00910999999996</v>
      </c>
      <c r="F15" s="133">
        <v>519.00910999999996</v>
      </c>
      <c r="G15" s="133">
        <v>519.00910999999996</v>
      </c>
      <c r="H15" s="133">
        <v>519.00910999999996</v>
      </c>
      <c r="I15" s="133">
        <v>519.00910999999996</v>
      </c>
      <c r="J15" s="133">
        <v>519.00910999999996</v>
      </c>
      <c r="K15" s="133">
        <v>519.00910999999996</v>
      </c>
      <c r="L15" s="133">
        <v>519.00910999999996</v>
      </c>
      <c r="M15" s="133">
        <v>519.00910999999996</v>
      </c>
      <c r="N15" s="133">
        <v>519.00910999999996</v>
      </c>
      <c r="O15" s="190"/>
      <c r="P15" s="133">
        <v>519.00910999999996</v>
      </c>
      <c r="Q15" s="133">
        <v>519.00910999999996</v>
      </c>
      <c r="R15" s="133">
        <v>519.00910999999996</v>
      </c>
      <c r="S15" s="133">
        <v>519.00910999999996</v>
      </c>
      <c r="T15" s="133">
        <v>519.00910999999996</v>
      </c>
      <c r="U15" s="133">
        <v>519.00910999999996</v>
      </c>
      <c r="V15" s="133">
        <v>519.00910999999996</v>
      </c>
      <c r="W15" s="133">
        <v>519.00910999999996</v>
      </c>
      <c r="X15" s="133">
        <v>519.00910999999996</v>
      </c>
      <c r="Y15" s="133">
        <v>519.00910999999996</v>
      </c>
      <c r="Z15" s="133">
        <v>519.00910999999996</v>
      </c>
      <c r="AA15" s="133">
        <v>519.00910999999996</v>
      </c>
      <c r="AB15" s="133">
        <v>519.00910999999996</v>
      </c>
      <c r="AC15" s="191">
        <f t="shared" si="0"/>
        <v>519.00910999999996</v>
      </c>
    </row>
    <row r="16" spans="1:29" x14ac:dyDescent="0.25">
      <c r="A16" s="135" t="s">
        <v>158</v>
      </c>
      <c r="B16" s="133">
        <v>1309242.4101199999</v>
      </c>
      <c r="C16" s="133">
        <v>1324144.74608999</v>
      </c>
      <c r="D16" s="133">
        <v>1322445.6710900001</v>
      </c>
      <c r="E16" s="133">
        <v>1299767.16607</v>
      </c>
      <c r="F16" s="133">
        <v>1307289.6878899899</v>
      </c>
      <c r="G16" s="133">
        <v>1315895.5129499901</v>
      </c>
      <c r="H16" s="133">
        <v>1312213.0158200001</v>
      </c>
      <c r="I16" s="133">
        <v>1312213.0158200001</v>
      </c>
      <c r="J16" s="133">
        <v>1312213.0158200001</v>
      </c>
      <c r="K16" s="133">
        <v>1312213.0158200001</v>
      </c>
      <c r="L16" s="133">
        <v>1312213.0158200001</v>
      </c>
      <c r="M16" s="133">
        <v>1312213.0158200001</v>
      </c>
      <c r="N16" s="133">
        <v>1312213.0158200001</v>
      </c>
      <c r="O16" s="190"/>
      <c r="P16" s="133">
        <v>1312213.0158200001</v>
      </c>
      <c r="Q16" s="133">
        <v>1312213.0158200001</v>
      </c>
      <c r="R16" s="133">
        <v>1312213.0158200001</v>
      </c>
      <c r="S16" s="133">
        <v>1312213.0158200001</v>
      </c>
      <c r="T16" s="133">
        <v>1312213.0158200001</v>
      </c>
      <c r="U16" s="133">
        <v>1312213.0158200001</v>
      </c>
      <c r="V16" s="133">
        <v>1312213.0158200001</v>
      </c>
      <c r="W16" s="133">
        <v>1312213.0158200001</v>
      </c>
      <c r="X16" s="133">
        <v>1312213.0158200001</v>
      </c>
      <c r="Y16" s="133">
        <v>1312213.0158200001</v>
      </c>
      <c r="Z16" s="133">
        <v>1312213.0158200001</v>
      </c>
      <c r="AA16" s="133">
        <v>1312213.0158200001</v>
      </c>
      <c r="AB16" s="133">
        <v>1312213.0158200001</v>
      </c>
      <c r="AC16" s="191">
        <f t="shared" si="0"/>
        <v>1312213.0158200001</v>
      </c>
    </row>
    <row r="17" spans="1:29" x14ac:dyDescent="0.25">
      <c r="A17" s="135" t="s">
        <v>159</v>
      </c>
      <c r="B17" s="133">
        <v>304939.29139000003</v>
      </c>
      <c r="C17" s="133">
        <v>330617.56764999998</v>
      </c>
      <c r="D17" s="133">
        <v>364833.77286000003</v>
      </c>
      <c r="E17" s="133">
        <v>400987.41829</v>
      </c>
      <c r="F17" s="133">
        <v>427589.77295000001</v>
      </c>
      <c r="G17" s="133">
        <v>437015.03980000003</v>
      </c>
      <c r="H17" s="133">
        <v>455211.62822999997</v>
      </c>
      <c r="I17" s="133">
        <v>425832.63468000002</v>
      </c>
      <c r="J17" s="133">
        <v>424734.41424000001</v>
      </c>
      <c r="K17" s="133">
        <v>420671.40435999999</v>
      </c>
      <c r="L17" s="133">
        <v>368634.05550000002</v>
      </c>
      <c r="M17" s="133">
        <v>377102.08458000002</v>
      </c>
      <c r="N17" s="133">
        <v>331318.34203</v>
      </c>
      <c r="O17" s="190"/>
      <c r="P17" s="133">
        <v>225885.33048</v>
      </c>
      <c r="Q17" s="133">
        <v>221869.67821000001</v>
      </c>
      <c r="R17" s="133">
        <v>238163.12404</v>
      </c>
      <c r="S17" s="133">
        <v>252745.4969</v>
      </c>
      <c r="T17" s="133">
        <v>277292.34282000002</v>
      </c>
      <c r="U17" s="133">
        <v>301740.43969999999</v>
      </c>
      <c r="V17" s="133">
        <v>337071.83007000003</v>
      </c>
      <c r="W17" s="133">
        <v>313976.85119000002</v>
      </c>
      <c r="X17" s="133">
        <v>148348.54657000001</v>
      </c>
      <c r="Y17" s="133">
        <v>160794.73250000001</v>
      </c>
      <c r="Z17" s="133">
        <v>174382.76444</v>
      </c>
      <c r="AA17" s="133">
        <v>159528.99411</v>
      </c>
      <c r="AB17" s="133">
        <v>176679.30153999999</v>
      </c>
      <c r="AC17" s="191">
        <f t="shared" si="0"/>
        <v>229883.03327461539</v>
      </c>
    </row>
    <row r="18" spans="1:29" ht="15.75" thickBot="1" x14ac:dyDescent="0.3">
      <c r="A18" s="135" t="s">
        <v>160</v>
      </c>
      <c r="B18" s="195">
        <v>2139.9899999999998</v>
      </c>
      <c r="C18" s="195">
        <v>2139.9899999999998</v>
      </c>
      <c r="D18" s="195">
        <v>2139.9899999999998</v>
      </c>
      <c r="E18" s="195">
        <v>2139.9899999999998</v>
      </c>
      <c r="F18" s="195">
        <v>2139.9899999999998</v>
      </c>
      <c r="G18" s="195">
        <v>2139.9899999999998</v>
      </c>
      <c r="H18" s="195">
        <v>2139.9899999999998</v>
      </c>
      <c r="I18" s="195">
        <v>2139.9899999999998</v>
      </c>
      <c r="J18" s="195">
        <v>2139.9899999999998</v>
      </c>
      <c r="K18" s="195">
        <v>2139.9899999999998</v>
      </c>
      <c r="L18" s="195">
        <v>2139.9899999999998</v>
      </c>
      <c r="M18" s="195">
        <v>2139.9899999999998</v>
      </c>
      <c r="N18" s="195">
        <v>2139.9899999999998</v>
      </c>
      <c r="O18" s="193"/>
      <c r="P18" s="195">
        <v>2139.9899999999998</v>
      </c>
      <c r="Q18" s="195">
        <v>2139.9899999999998</v>
      </c>
      <c r="R18" s="195">
        <v>2139.9899999999998</v>
      </c>
      <c r="S18" s="195">
        <v>2139.9899999999998</v>
      </c>
      <c r="T18" s="195">
        <v>2139.9899999999998</v>
      </c>
      <c r="U18" s="195">
        <v>2139.9899999999998</v>
      </c>
      <c r="V18" s="195">
        <v>2139.9899999999998</v>
      </c>
      <c r="W18" s="195">
        <v>2139.9899999999998</v>
      </c>
      <c r="X18" s="195">
        <v>2139.9899999999998</v>
      </c>
      <c r="Y18" s="195">
        <v>2139.9899999999998</v>
      </c>
      <c r="Z18" s="195">
        <v>2139.9899999999998</v>
      </c>
      <c r="AA18" s="195">
        <v>2139.9899999999998</v>
      </c>
      <c r="AB18" s="195">
        <v>2139.9899999999998</v>
      </c>
      <c r="AC18" s="191">
        <f t="shared" si="0"/>
        <v>2139.9899999999989</v>
      </c>
    </row>
    <row r="19" spans="1:29" x14ac:dyDescent="0.25">
      <c r="A19" s="135" t="s">
        <v>161</v>
      </c>
      <c r="B19" s="133">
        <v>7155496.7657599999</v>
      </c>
      <c r="C19" s="133">
        <v>7196862.5993299996</v>
      </c>
      <c r="D19" s="133">
        <v>7225544.4710900001</v>
      </c>
      <c r="E19" s="133">
        <v>7257149.6196499998</v>
      </c>
      <c r="F19" s="133">
        <v>7300032.6287499899</v>
      </c>
      <c r="G19" s="133">
        <v>7328652.84995999</v>
      </c>
      <c r="H19" s="133">
        <v>7365493.8344999999</v>
      </c>
      <c r="I19" s="133">
        <v>7401346.3191499999</v>
      </c>
      <c r="J19" s="133">
        <v>7453380.0213299999</v>
      </c>
      <c r="K19" s="133">
        <v>7498848.5458899997</v>
      </c>
      <c r="L19" s="133">
        <v>7547534.5746200001</v>
      </c>
      <c r="M19" s="133">
        <v>7589026.9546999997</v>
      </c>
      <c r="N19" s="133">
        <v>7640466.2696099998</v>
      </c>
      <c r="O19" s="193"/>
      <c r="P19" s="133">
        <v>7762640.3089999901</v>
      </c>
      <c r="Q19" s="133">
        <v>7799831.2946399897</v>
      </c>
      <c r="R19" s="133">
        <v>7840862.5042799897</v>
      </c>
      <c r="S19" s="133">
        <v>7881058.8389699897</v>
      </c>
      <c r="T19" s="133">
        <v>7919489.3353299899</v>
      </c>
      <c r="U19" s="133">
        <v>7960445.8804499898</v>
      </c>
      <c r="V19" s="133">
        <v>8013843.4942899998</v>
      </c>
      <c r="W19" s="133">
        <v>8051115.3575299904</v>
      </c>
      <c r="X19" s="133">
        <v>8039823.4027499901</v>
      </c>
      <c r="Y19" s="133">
        <v>8047610.3468899904</v>
      </c>
      <c r="Z19" s="133">
        <v>8060413.8117599897</v>
      </c>
      <c r="AA19" s="133">
        <v>8090628.57836999</v>
      </c>
      <c r="AB19" s="133">
        <v>8125405.0099999998</v>
      </c>
      <c r="AC19" s="191">
        <f t="shared" si="0"/>
        <v>7968705.2434046073</v>
      </c>
    </row>
    <row r="20" spans="1:29" x14ac:dyDescent="0.25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0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1">
        <f t="shared" si="0"/>
        <v>0</v>
      </c>
    </row>
    <row r="21" spans="1:29" x14ac:dyDescent="0.25">
      <c r="A21" s="135" t="s">
        <v>162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0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1">
        <f t="shared" si="0"/>
        <v>0</v>
      </c>
    </row>
    <row r="22" spans="1:29" x14ac:dyDescent="0.25">
      <c r="A22" s="135" t="s">
        <v>163</v>
      </c>
      <c r="B22" s="133">
        <v>-1809482.5393999999</v>
      </c>
      <c r="C22" s="133">
        <v>-1822344.81703</v>
      </c>
      <c r="D22" s="133">
        <v>-1823076.7216</v>
      </c>
      <c r="E22" s="133">
        <v>-1834561.7452400001</v>
      </c>
      <c r="F22" s="133">
        <v>-1846338.25593</v>
      </c>
      <c r="G22" s="133">
        <v>-1850602.71679999</v>
      </c>
      <c r="H22" s="133">
        <v>-1860804.61209</v>
      </c>
      <c r="I22" s="133">
        <v>-1873093.19978423</v>
      </c>
      <c r="J22" s="133">
        <v>-1886619.8729664001</v>
      </c>
      <c r="K22" s="133">
        <v>-1900285.3057534101</v>
      </c>
      <c r="L22" s="133">
        <v>-1913664.6238011301</v>
      </c>
      <c r="M22" s="133">
        <v>-1924900.19573299</v>
      </c>
      <c r="N22" s="133">
        <v>-1939051.9706572001</v>
      </c>
      <c r="O22" s="190"/>
      <c r="P22" s="133">
        <v>-1988262.19556926</v>
      </c>
      <c r="Q22" s="133">
        <v>-2002620.6187829401</v>
      </c>
      <c r="R22" s="133">
        <v>-2018590.7659102599</v>
      </c>
      <c r="S22" s="133">
        <v>-2034630.81905253</v>
      </c>
      <c r="T22" s="133">
        <v>-2049008.27657958</v>
      </c>
      <c r="U22" s="133">
        <v>-2064723.11434014</v>
      </c>
      <c r="V22" s="133">
        <v>-2081413.2262704801</v>
      </c>
      <c r="W22" s="133">
        <v>-2098424.0581667102</v>
      </c>
      <c r="X22" s="133">
        <v>-2081701.8524998201</v>
      </c>
      <c r="Y22" s="133">
        <v>-2086580.1714920299</v>
      </c>
      <c r="Z22" s="133">
        <v>-2096231.6963573799</v>
      </c>
      <c r="AA22" s="133">
        <v>-2113160.0083557898</v>
      </c>
      <c r="AB22" s="133">
        <v>-2129336.5471192002</v>
      </c>
      <c r="AC22" s="191">
        <f t="shared" si="0"/>
        <v>-2064975.6423458552</v>
      </c>
    </row>
    <row r="23" spans="1:29" x14ac:dyDescent="0.25">
      <c r="A23" s="135" t="s">
        <v>164</v>
      </c>
      <c r="B23" s="133">
        <v>-4135.72559</v>
      </c>
      <c r="C23" s="133">
        <v>-4143.9575199999999</v>
      </c>
      <c r="D23" s="133">
        <v>-4152.1894499999999</v>
      </c>
      <c r="E23" s="133">
        <v>-4160.4213799999998</v>
      </c>
      <c r="F23" s="133">
        <v>-4168.6533099999997</v>
      </c>
      <c r="G23" s="133">
        <v>-4107.1972399999904</v>
      </c>
      <c r="H23" s="133">
        <v>-4115.4291699999903</v>
      </c>
      <c r="I23" s="133">
        <v>-4115.4291699999903</v>
      </c>
      <c r="J23" s="133">
        <v>-4115.4291699999903</v>
      </c>
      <c r="K23" s="133">
        <v>-4115.4291699999903</v>
      </c>
      <c r="L23" s="133">
        <v>-4115.4291699999903</v>
      </c>
      <c r="M23" s="133">
        <v>-4115.4291699999903</v>
      </c>
      <c r="N23" s="133">
        <v>-4115.4291699999903</v>
      </c>
      <c r="O23" s="190"/>
      <c r="P23" s="133">
        <v>-4115.4291699999903</v>
      </c>
      <c r="Q23" s="133">
        <v>-4115.4291699999903</v>
      </c>
      <c r="R23" s="133">
        <v>-4115.4291699999903</v>
      </c>
      <c r="S23" s="133">
        <v>-4115.4291699999903</v>
      </c>
      <c r="T23" s="133">
        <v>-4115.4291699999903</v>
      </c>
      <c r="U23" s="133">
        <v>-4115.4291699999903</v>
      </c>
      <c r="V23" s="133">
        <v>-4115.4291699999903</v>
      </c>
      <c r="W23" s="133">
        <v>-4115.4291699999903</v>
      </c>
      <c r="X23" s="133">
        <v>-4115.4291699999903</v>
      </c>
      <c r="Y23" s="133">
        <v>-4115.4291699999903</v>
      </c>
      <c r="Z23" s="133">
        <v>-4115.4291699999903</v>
      </c>
      <c r="AA23" s="133">
        <v>-4115.4291699999903</v>
      </c>
      <c r="AB23" s="133">
        <v>-4115.4291699999903</v>
      </c>
      <c r="AC23" s="191">
        <f t="shared" si="0"/>
        <v>-4115.4291699999894</v>
      </c>
    </row>
    <row r="24" spans="1:29" x14ac:dyDescent="0.25">
      <c r="A24" s="135" t="s">
        <v>165</v>
      </c>
      <c r="B24" s="133">
        <v>8985.2660699999997</v>
      </c>
      <c r="C24" s="133">
        <v>10467.122799999999</v>
      </c>
      <c r="D24" s="133">
        <v>11015.91193</v>
      </c>
      <c r="E24" s="133">
        <v>12168.00462</v>
      </c>
      <c r="F24" s="133">
        <v>12316.25014</v>
      </c>
      <c r="G24" s="133">
        <v>12885.9612</v>
      </c>
      <c r="H24" s="133">
        <v>14659.82532</v>
      </c>
      <c r="I24" s="133">
        <v>14659.82532</v>
      </c>
      <c r="J24" s="133">
        <v>14659.82532</v>
      </c>
      <c r="K24" s="133">
        <v>14659.82532</v>
      </c>
      <c r="L24" s="133">
        <v>14659.82532</v>
      </c>
      <c r="M24" s="133">
        <v>14659.82532</v>
      </c>
      <c r="N24" s="133">
        <v>14659.82532</v>
      </c>
      <c r="O24" s="190"/>
      <c r="P24" s="133">
        <v>14659.82532</v>
      </c>
      <c r="Q24" s="133">
        <v>14659.82532</v>
      </c>
      <c r="R24" s="133">
        <v>14659.82532</v>
      </c>
      <c r="S24" s="133">
        <v>14659.82532</v>
      </c>
      <c r="T24" s="133">
        <v>14659.82532</v>
      </c>
      <c r="U24" s="133">
        <v>14659.82532</v>
      </c>
      <c r="V24" s="133">
        <v>14659.82532</v>
      </c>
      <c r="W24" s="133">
        <v>14659.82532</v>
      </c>
      <c r="X24" s="133">
        <v>14659.82532</v>
      </c>
      <c r="Y24" s="133">
        <v>14659.82532</v>
      </c>
      <c r="Z24" s="133">
        <v>14659.82532</v>
      </c>
      <c r="AA24" s="133">
        <v>14659.82532</v>
      </c>
      <c r="AB24" s="133">
        <v>14659.82532</v>
      </c>
      <c r="AC24" s="191">
        <f t="shared" si="0"/>
        <v>14659.825320000002</v>
      </c>
    </row>
    <row r="25" spans="1:29" x14ac:dyDescent="0.25">
      <c r="A25" s="135" t="s">
        <v>166</v>
      </c>
      <c r="B25" s="133">
        <v>-58310.749759999999</v>
      </c>
      <c r="C25" s="133">
        <v>-59610.491049999997</v>
      </c>
      <c r="D25" s="133">
        <v>-60298.4624799999</v>
      </c>
      <c r="E25" s="133">
        <v>-61810.017800000001</v>
      </c>
      <c r="F25" s="133">
        <v>-62562.459089999997</v>
      </c>
      <c r="G25" s="133">
        <v>-63959.831870000002</v>
      </c>
      <c r="H25" s="133">
        <v>-64355.325250000002</v>
      </c>
      <c r="I25" s="133">
        <v>-64696.818222834198</v>
      </c>
      <c r="J25" s="133">
        <v>-65901.211332668405</v>
      </c>
      <c r="K25" s="133">
        <v>-66318.185887302694</v>
      </c>
      <c r="L25" s="133">
        <v>-66673.919575836902</v>
      </c>
      <c r="M25" s="133">
        <v>-68311.774938771196</v>
      </c>
      <c r="N25" s="133">
        <v>-70001.599026105396</v>
      </c>
      <c r="O25" s="190"/>
      <c r="P25" s="133">
        <v>-32049.3784380424</v>
      </c>
      <c r="Q25" s="133">
        <v>-33166.703497576702</v>
      </c>
      <c r="R25" s="133">
        <v>-34343.0388008109</v>
      </c>
      <c r="S25" s="133">
        <v>-35505.278056045201</v>
      </c>
      <c r="T25" s="133">
        <v>-35742.464033279401</v>
      </c>
      <c r="U25" s="133">
        <v>-36754.772249513699</v>
      </c>
      <c r="V25" s="133">
        <v>-36801.148781747899</v>
      </c>
      <c r="W25" s="133">
        <v>-34565.727944982202</v>
      </c>
      <c r="X25" s="133">
        <v>-35898.328431616399</v>
      </c>
      <c r="Y25" s="133">
        <v>-36639.936486750703</v>
      </c>
      <c r="Z25" s="133">
        <v>-35532.285998884901</v>
      </c>
      <c r="AA25" s="133">
        <v>-36706.727812019199</v>
      </c>
      <c r="AB25" s="133">
        <v>-38197.110922153399</v>
      </c>
      <c r="AC25" s="191">
        <f t="shared" si="0"/>
        <v>-35530.992419494076</v>
      </c>
    </row>
    <row r="26" spans="1:29" x14ac:dyDescent="0.25">
      <c r="A26" s="135" t="s">
        <v>167</v>
      </c>
      <c r="B26" s="133">
        <v>-0.20868</v>
      </c>
      <c r="C26" s="133">
        <v>-0.21268000000000001</v>
      </c>
      <c r="D26" s="133">
        <v>-0.21668000000000001</v>
      </c>
      <c r="E26" s="133">
        <v>-0.22067999999999999</v>
      </c>
      <c r="F26" s="133">
        <v>-0.22467999999999999</v>
      </c>
      <c r="G26" s="133">
        <v>-0.22867999999999999</v>
      </c>
      <c r="H26" s="133">
        <v>-0.23268</v>
      </c>
      <c r="I26" s="133">
        <v>-0.23268</v>
      </c>
      <c r="J26" s="133">
        <v>-0.23268</v>
      </c>
      <c r="K26" s="133">
        <v>-0.23268</v>
      </c>
      <c r="L26" s="133">
        <v>-0.23268</v>
      </c>
      <c r="M26" s="133">
        <v>-0.23268</v>
      </c>
      <c r="N26" s="133">
        <v>-0.23268</v>
      </c>
      <c r="O26" s="190"/>
      <c r="P26" s="133">
        <v>-0.23268</v>
      </c>
      <c r="Q26" s="133">
        <v>-0.23268</v>
      </c>
      <c r="R26" s="133">
        <v>-0.23268</v>
      </c>
      <c r="S26" s="133">
        <v>-0.23268</v>
      </c>
      <c r="T26" s="133">
        <v>-0.23268</v>
      </c>
      <c r="U26" s="133">
        <v>-0.23268</v>
      </c>
      <c r="V26" s="133">
        <v>-0.23268</v>
      </c>
      <c r="W26" s="133">
        <v>-0.23268</v>
      </c>
      <c r="X26" s="133">
        <v>-0.23268</v>
      </c>
      <c r="Y26" s="133">
        <v>-0.23268</v>
      </c>
      <c r="Z26" s="133">
        <v>-0.23268</v>
      </c>
      <c r="AA26" s="133">
        <v>-0.23268</v>
      </c>
      <c r="AB26" s="133">
        <v>-0.23268</v>
      </c>
      <c r="AC26" s="191">
        <f t="shared" si="0"/>
        <v>-0.23268000000000008</v>
      </c>
    </row>
    <row r="27" spans="1:29" x14ac:dyDescent="0.25">
      <c r="A27" s="135" t="s">
        <v>449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96"/>
      <c r="P27" s="133">
        <v>-1578.33006999999</v>
      </c>
      <c r="Q27" s="133">
        <v>-1934.6060199999899</v>
      </c>
      <c r="R27" s="133">
        <v>-2276.6332299999899</v>
      </c>
      <c r="S27" s="133">
        <v>-2627.9617699999899</v>
      </c>
      <c r="T27" s="133">
        <v>-2912.7298299999902</v>
      </c>
      <c r="U27" s="133">
        <v>-3253.0466799999899</v>
      </c>
      <c r="V27" s="133">
        <v>-3590.7983899999899</v>
      </c>
      <c r="W27" s="133">
        <v>-3881.6865899999898</v>
      </c>
      <c r="X27" s="133">
        <v>-4140.8057399999898</v>
      </c>
      <c r="Y27" s="133">
        <v>-4452.1584999999905</v>
      </c>
      <c r="Z27" s="133">
        <v>-4774.9245299999902</v>
      </c>
      <c r="AA27" s="133">
        <v>-5089.9033300000001</v>
      </c>
      <c r="AB27" s="133">
        <v>-5402.4173999999903</v>
      </c>
      <c r="AC27" s="191">
        <f t="shared" si="0"/>
        <v>-3532.000159999991</v>
      </c>
    </row>
    <row r="28" spans="1:29" x14ac:dyDescent="0.25">
      <c r="A28" s="135" t="s">
        <v>168</v>
      </c>
      <c r="B28" s="133">
        <v>63554.278749999998</v>
      </c>
      <c r="C28" s="133">
        <v>63825.929660000002</v>
      </c>
      <c r="D28" s="133">
        <v>64082.289039999901</v>
      </c>
      <c r="E28" s="133">
        <v>64268.981679999997</v>
      </c>
      <c r="F28" s="133">
        <v>64463.494630000001</v>
      </c>
      <c r="G28" s="133">
        <v>64731.838369999998</v>
      </c>
      <c r="H28" s="133">
        <v>64685.50174</v>
      </c>
      <c r="I28" s="133">
        <v>64961.789456932602</v>
      </c>
      <c r="J28" s="133">
        <v>65240.2489526793</v>
      </c>
      <c r="K28" s="133">
        <v>65520.227116479902</v>
      </c>
      <c r="L28" s="133">
        <v>65802.507312602203</v>
      </c>
      <c r="M28" s="133">
        <v>66086.942076346604</v>
      </c>
      <c r="N28" s="133">
        <v>66373.831347954605</v>
      </c>
      <c r="O28" s="190"/>
      <c r="P28" s="133">
        <v>67552.7940794967</v>
      </c>
      <c r="Q28" s="133">
        <v>68008.657277207298</v>
      </c>
      <c r="R28" s="133">
        <v>68466.756609111195</v>
      </c>
      <c r="S28" s="133">
        <v>68926.099057952495</v>
      </c>
      <c r="T28" s="133">
        <v>69386.535053482294</v>
      </c>
      <c r="U28" s="133">
        <v>69847.815798655705</v>
      </c>
      <c r="V28" s="133">
        <v>70309.959264412799</v>
      </c>
      <c r="W28" s="133">
        <v>70773.947016539503</v>
      </c>
      <c r="X28" s="133">
        <v>71242.899410821105</v>
      </c>
      <c r="Y28" s="133">
        <v>71715.661310751806</v>
      </c>
      <c r="Z28" s="133">
        <v>72188.698884455502</v>
      </c>
      <c r="AA28" s="133">
        <v>72662.358959245204</v>
      </c>
      <c r="AB28" s="133">
        <v>73137.1015089008</v>
      </c>
      <c r="AC28" s="191">
        <f t="shared" si="0"/>
        <v>70324.56032546403</v>
      </c>
    </row>
    <row r="29" spans="1:29" x14ac:dyDescent="0.25">
      <c r="A29" s="135" t="s">
        <v>169</v>
      </c>
      <c r="B29" s="133">
        <v>43793.158770000002</v>
      </c>
      <c r="C29" s="133">
        <v>45270.170339999997</v>
      </c>
      <c r="D29" s="133">
        <v>47321.071640000002</v>
      </c>
      <c r="E29" s="133">
        <v>51020.683960000002</v>
      </c>
      <c r="F29" s="133">
        <v>53217.389089999997</v>
      </c>
      <c r="G29" s="133">
        <v>54176.177629999998</v>
      </c>
      <c r="H29" s="133">
        <v>54020.968939999999</v>
      </c>
      <c r="I29" s="133">
        <v>4547.7430800000002</v>
      </c>
      <c r="J29" s="133">
        <v>6832.5181499999999</v>
      </c>
      <c r="K29" s="133">
        <v>9626.1897599999993</v>
      </c>
      <c r="L29" s="133">
        <v>12668.21478</v>
      </c>
      <c r="M29" s="133">
        <v>12992.264660000001</v>
      </c>
      <c r="N29" s="133">
        <v>12256.493769999999</v>
      </c>
      <c r="O29" s="193"/>
      <c r="P29" s="133">
        <v>21277.05156</v>
      </c>
      <c r="Q29" s="133">
        <v>21096.071520000001</v>
      </c>
      <c r="R29" s="133">
        <v>22330.120709999999</v>
      </c>
      <c r="S29" s="133">
        <v>24168.550780000001</v>
      </c>
      <c r="T29" s="133">
        <v>26499.610100000002</v>
      </c>
      <c r="U29" s="133">
        <v>-8810.39508999998</v>
      </c>
      <c r="V29" s="133">
        <v>-6114.6473699999797</v>
      </c>
      <c r="W29" s="133">
        <v>-5841.8916999999801</v>
      </c>
      <c r="X29" s="133">
        <v>-10840.3461799999</v>
      </c>
      <c r="Y29" s="133">
        <v>-10469.5790499999</v>
      </c>
      <c r="Z29" s="133">
        <v>-10103.306039999899</v>
      </c>
      <c r="AA29" s="133">
        <v>-9306.5467199999803</v>
      </c>
      <c r="AB29" s="133">
        <v>-9156.9216199999792</v>
      </c>
      <c r="AC29" s="191">
        <f t="shared" si="0"/>
        <v>3440.5977615384941</v>
      </c>
    </row>
    <row r="30" spans="1:29" ht="15.75" thickBot="1" x14ac:dyDescent="0.3">
      <c r="A30" s="135" t="s">
        <v>170</v>
      </c>
      <c r="B30" s="195">
        <v>-388869.00069999998</v>
      </c>
      <c r="C30" s="195">
        <v>-391251.037929999</v>
      </c>
      <c r="D30" s="195">
        <v>-393246.18718999898</v>
      </c>
      <c r="E30" s="195">
        <v>-395283.27533999999</v>
      </c>
      <c r="F30" s="195">
        <v>-396736.00355000002</v>
      </c>
      <c r="G30" s="195">
        <v>-398213.31631999899</v>
      </c>
      <c r="H30" s="195">
        <v>-398599.88815999997</v>
      </c>
      <c r="I30" s="195">
        <v>-349065.68404392799</v>
      </c>
      <c r="J30" s="195">
        <v>-350518.29175410903</v>
      </c>
      <c r="K30" s="195">
        <v>-352235.02289766201</v>
      </c>
      <c r="L30" s="195">
        <v>-353563.64147857699</v>
      </c>
      <c r="M30" s="195">
        <v>-357042.29708235298</v>
      </c>
      <c r="N30" s="195">
        <v>-357483.01635590399</v>
      </c>
      <c r="O30" s="197"/>
      <c r="P30" s="195">
        <v>-364195.66142908001</v>
      </c>
      <c r="Q30" s="195">
        <v>-364726.91540494497</v>
      </c>
      <c r="R30" s="195">
        <v>-366798.047626719</v>
      </c>
      <c r="S30" s="195">
        <v>-369322.876200584</v>
      </c>
      <c r="T30" s="195">
        <v>-371388.82011498301</v>
      </c>
      <c r="U30" s="195">
        <v>-337743.65427473403</v>
      </c>
      <c r="V30" s="195">
        <v>-340393.17978980101</v>
      </c>
      <c r="W30" s="195">
        <v>-342184.11188854399</v>
      </c>
      <c r="X30" s="195">
        <v>-336104.87362287001</v>
      </c>
      <c r="Y30" s="195">
        <v>-339124.76622698299</v>
      </c>
      <c r="Z30" s="195">
        <v>-342158.79542687</v>
      </c>
      <c r="AA30" s="195">
        <v>-344567.51247345301</v>
      </c>
      <c r="AB30" s="195">
        <v>-346505.48388061399</v>
      </c>
      <c r="AC30" s="191">
        <f t="shared" si="0"/>
        <v>-351170.36141232157</v>
      </c>
    </row>
    <row r="31" spans="1:29" x14ac:dyDescent="0.25">
      <c r="A31" s="135" t="s">
        <v>171</v>
      </c>
      <c r="B31" s="133">
        <v>-2144465.5205399999</v>
      </c>
      <c r="C31" s="133">
        <v>-2157787.2934099999</v>
      </c>
      <c r="D31" s="133">
        <v>-2158354.5047900002</v>
      </c>
      <c r="E31" s="133">
        <v>-2168358.0101800002</v>
      </c>
      <c r="F31" s="133">
        <v>-2179808.4627</v>
      </c>
      <c r="G31" s="133">
        <v>-2185089.3137099901</v>
      </c>
      <c r="H31" s="133">
        <v>-2194509.1913499902</v>
      </c>
      <c r="I31" s="133">
        <v>-2206802.00604406</v>
      </c>
      <c r="J31" s="133">
        <v>-2220422.4454804999</v>
      </c>
      <c r="K31" s="133">
        <v>-2233147.9341918998</v>
      </c>
      <c r="L31" s="133">
        <v>-2244887.2992929402</v>
      </c>
      <c r="M31" s="133">
        <v>-2260630.8975477698</v>
      </c>
      <c r="N31" s="133">
        <v>-2277362.0974512598</v>
      </c>
      <c r="O31" s="198"/>
      <c r="P31" s="133">
        <v>-2286711.5563968802</v>
      </c>
      <c r="Q31" s="133">
        <v>-2302799.95143825</v>
      </c>
      <c r="R31" s="133">
        <v>-2320667.4447786799</v>
      </c>
      <c r="S31" s="133">
        <v>-2338448.1217712099</v>
      </c>
      <c r="T31" s="133">
        <v>-2352621.9819343602</v>
      </c>
      <c r="U31" s="133">
        <v>-2370893.0033657299</v>
      </c>
      <c r="V31" s="133">
        <v>-2387458.8778676102</v>
      </c>
      <c r="W31" s="133">
        <v>-2403579.3658036999</v>
      </c>
      <c r="X31" s="133">
        <v>-2386899.1435934901</v>
      </c>
      <c r="Y31" s="133">
        <v>-2395006.7869750098</v>
      </c>
      <c r="Z31" s="133">
        <v>-2406068.14599868</v>
      </c>
      <c r="AA31" s="133">
        <v>-2425624.1762620099</v>
      </c>
      <c r="AB31" s="133">
        <v>-2444917.2159630698</v>
      </c>
      <c r="AC31" s="191">
        <f t="shared" si="0"/>
        <v>-2370899.6747806678</v>
      </c>
    </row>
    <row r="32" spans="1:29" x14ac:dyDescent="0.25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1">
        <f t="shared" si="0"/>
        <v>0</v>
      </c>
    </row>
    <row r="33" spans="1:29" ht="15.75" thickBot="1" x14ac:dyDescent="0.3">
      <c r="A33" s="189" t="s">
        <v>172</v>
      </c>
      <c r="B33" s="199">
        <v>5011031.2452199999</v>
      </c>
      <c r="C33" s="199">
        <v>5039075.3059199899</v>
      </c>
      <c r="D33" s="199">
        <v>5067189.9662999902</v>
      </c>
      <c r="E33" s="199">
        <v>5088791.6094699996</v>
      </c>
      <c r="F33" s="199">
        <v>5120224.1660499899</v>
      </c>
      <c r="G33" s="199">
        <v>5143563.5362499999</v>
      </c>
      <c r="H33" s="199">
        <v>5170984.6431499999</v>
      </c>
      <c r="I33" s="199">
        <v>5194544.3131059296</v>
      </c>
      <c r="J33" s="199">
        <v>5232957.5758494902</v>
      </c>
      <c r="K33" s="199">
        <v>5265700.6116980901</v>
      </c>
      <c r="L33" s="199">
        <v>5302647.2753270501</v>
      </c>
      <c r="M33" s="199">
        <v>5328396.05715222</v>
      </c>
      <c r="N33" s="199">
        <v>5363104.1721587302</v>
      </c>
      <c r="O33" s="193"/>
      <c r="P33" s="199">
        <v>5475928.7526031099</v>
      </c>
      <c r="Q33" s="199">
        <v>5497031.3432017397</v>
      </c>
      <c r="R33" s="199">
        <v>5520195.0595013099</v>
      </c>
      <c r="S33" s="199">
        <v>5542610.7171987798</v>
      </c>
      <c r="T33" s="199">
        <v>5566867.3533956297</v>
      </c>
      <c r="U33" s="199">
        <v>5589552.8770842599</v>
      </c>
      <c r="V33" s="199">
        <v>5626384.6164223803</v>
      </c>
      <c r="W33" s="199">
        <v>5647535.9917262904</v>
      </c>
      <c r="X33" s="199">
        <v>5652924.2591565</v>
      </c>
      <c r="Y33" s="199">
        <v>5652603.5599149801</v>
      </c>
      <c r="Z33" s="199">
        <v>5654345.6657613097</v>
      </c>
      <c r="AA33" s="199">
        <v>5665004.4021079801</v>
      </c>
      <c r="AB33" s="199">
        <v>5680487.7940369202</v>
      </c>
      <c r="AC33" s="191">
        <f t="shared" si="0"/>
        <v>5597805.5686239386</v>
      </c>
    </row>
    <row r="34" spans="1:29" x14ac:dyDescent="0.25">
      <c r="O34" s="190"/>
      <c r="AC34" s="191">
        <f t="shared" si="0"/>
        <v>0</v>
      </c>
    </row>
    <row r="35" spans="1:29" x14ac:dyDescent="0.25">
      <c r="A35" s="189" t="s">
        <v>173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0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1">
        <f t="shared" si="0"/>
        <v>0</v>
      </c>
    </row>
    <row r="36" spans="1:29" x14ac:dyDescent="0.25">
      <c r="A36" s="135" t="s">
        <v>174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1">
        <f t="shared" si="0"/>
        <v>0</v>
      </c>
    </row>
    <row r="37" spans="1:29" ht="15.75" thickBot="1" x14ac:dyDescent="0.3">
      <c r="A37" s="135" t="s">
        <v>175</v>
      </c>
      <c r="B37" s="195">
        <v>594.28599999999994</v>
      </c>
      <c r="C37" s="195">
        <v>594.28599999999994</v>
      </c>
      <c r="D37" s="195">
        <v>594.28599999999994</v>
      </c>
      <c r="E37" s="195">
        <v>594.28599999999994</v>
      </c>
      <c r="F37" s="195">
        <v>594.28599999999994</v>
      </c>
      <c r="G37" s="195">
        <v>594.28599999999994</v>
      </c>
      <c r="H37" s="195">
        <v>594.28599999999994</v>
      </c>
      <c r="I37" s="195">
        <v>594.28599999999994</v>
      </c>
      <c r="J37" s="195">
        <v>594.28599999999994</v>
      </c>
      <c r="K37" s="195">
        <v>594.28599999999994</v>
      </c>
      <c r="L37" s="195">
        <v>594.28599999999994</v>
      </c>
      <c r="M37" s="195">
        <v>594.28599999999994</v>
      </c>
      <c r="N37" s="195">
        <v>594.28599999999994</v>
      </c>
      <c r="O37" s="193"/>
      <c r="P37" s="195">
        <v>594.28599999999994</v>
      </c>
      <c r="Q37" s="195">
        <v>594.28599999999994</v>
      </c>
      <c r="R37" s="195">
        <v>594.28599999999994</v>
      </c>
      <c r="S37" s="195">
        <v>594.28599999999994</v>
      </c>
      <c r="T37" s="195">
        <v>594.28599999999994</v>
      </c>
      <c r="U37" s="195">
        <v>594.28599999999994</v>
      </c>
      <c r="V37" s="195">
        <v>594.28599999999994</v>
      </c>
      <c r="W37" s="195">
        <v>594.28599999999994</v>
      </c>
      <c r="X37" s="195">
        <v>594.28599999999994</v>
      </c>
      <c r="Y37" s="195">
        <v>594.28599999999994</v>
      </c>
      <c r="Z37" s="195">
        <v>594.28599999999994</v>
      </c>
      <c r="AA37" s="195">
        <v>594.28599999999994</v>
      </c>
      <c r="AB37" s="195">
        <v>594.28599999999994</v>
      </c>
      <c r="AC37" s="191">
        <f t="shared" si="0"/>
        <v>594.28599999999994</v>
      </c>
    </row>
    <row r="38" spans="1:29" x14ac:dyDescent="0.25">
      <c r="A38" s="135" t="s">
        <v>176</v>
      </c>
      <c r="B38" s="133">
        <v>594.28599999999994</v>
      </c>
      <c r="C38" s="133">
        <v>594.28599999999994</v>
      </c>
      <c r="D38" s="133">
        <v>594.28599999999994</v>
      </c>
      <c r="E38" s="133">
        <v>594.28599999999994</v>
      </c>
      <c r="F38" s="133">
        <v>594.28599999999994</v>
      </c>
      <c r="G38" s="133">
        <v>594.28599999999994</v>
      </c>
      <c r="H38" s="133">
        <v>594.28599999999994</v>
      </c>
      <c r="I38" s="133">
        <v>594.28599999999994</v>
      </c>
      <c r="J38" s="133">
        <v>594.28599999999994</v>
      </c>
      <c r="K38" s="133">
        <v>594.28599999999994</v>
      </c>
      <c r="L38" s="133">
        <v>594.28599999999994</v>
      </c>
      <c r="M38" s="133">
        <v>594.28599999999994</v>
      </c>
      <c r="N38" s="133">
        <v>594.28599999999994</v>
      </c>
      <c r="O38" s="190"/>
      <c r="P38" s="133">
        <v>594.28599999999994</v>
      </c>
      <c r="Q38" s="133">
        <v>594.28599999999994</v>
      </c>
      <c r="R38" s="133">
        <v>594.28599999999994</v>
      </c>
      <c r="S38" s="133">
        <v>594.28599999999994</v>
      </c>
      <c r="T38" s="133">
        <v>594.28599999999994</v>
      </c>
      <c r="U38" s="133">
        <v>594.28599999999994</v>
      </c>
      <c r="V38" s="133">
        <v>594.28599999999994</v>
      </c>
      <c r="W38" s="133">
        <v>594.28599999999994</v>
      </c>
      <c r="X38" s="133">
        <v>594.28599999999994</v>
      </c>
      <c r="Y38" s="133">
        <v>594.28599999999994</v>
      </c>
      <c r="Z38" s="133">
        <v>594.28599999999994</v>
      </c>
      <c r="AA38" s="133">
        <v>594.28599999999994</v>
      </c>
      <c r="AB38" s="133">
        <v>594.28599999999994</v>
      </c>
      <c r="AC38" s="191">
        <f t="shared" si="0"/>
        <v>594.28599999999994</v>
      </c>
    </row>
    <row r="39" spans="1:29" x14ac:dyDescent="0.25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0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1">
        <f t="shared" si="0"/>
        <v>0</v>
      </c>
    </row>
    <row r="40" spans="1:29" x14ac:dyDescent="0.25">
      <c r="A40" s="135" t="s">
        <v>177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0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1">
        <f t="shared" si="0"/>
        <v>0</v>
      </c>
    </row>
    <row r="41" spans="1:29" x14ac:dyDescent="0.25">
      <c r="A41" s="135" t="s">
        <v>178</v>
      </c>
      <c r="B41" s="133">
        <v>630.89697999999999</v>
      </c>
      <c r="C41" s="133">
        <v>630.89697999999999</v>
      </c>
      <c r="D41" s="133">
        <v>630.89697999999999</v>
      </c>
      <c r="E41" s="133">
        <v>630.89697999999999</v>
      </c>
      <c r="F41" s="133">
        <v>630.89697999999999</v>
      </c>
      <c r="G41" s="133">
        <v>630.89697999999999</v>
      </c>
      <c r="H41" s="133">
        <v>630.89697999999999</v>
      </c>
      <c r="I41" s="133">
        <v>630.89697999999999</v>
      </c>
      <c r="J41" s="133">
        <v>630.89697999999999</v>
      </c>
      <c r="K41" s="133">
        <v>630.89697999999999</v>
      </c>
      <c r="L41" s="133">
        <v>630.89697999999999</v>
      </c>
      <c r="M41" s="133">
        <v>630.89697999999999</v>
      </c>
      <c r="N41" s="133">
        <v>630.89697999999999</v>
      </c>
      <c r="O41" s="193"/>
      <c r="P41" s="133">
        <v>630.89697999999999</v>
      </c>
      <c r="Q41" s="133">
        <v>630.89697999999999</v>
      </c>
      <c r="R41" s="133">
        <v>630.89697999999999</v>
      </c>
      <c r="S41" s="133">
        <v>630.89697999999999</v>
      </c>
      <c r="T41" s="133">
        <v>630.89697999999999</v>
      </c>
      <c r="U41" s="133">
        <v>630.89697999999999</v>
      </c>
      <c r="V41" s="133">
        <v>630.89697999999999</v>
      </c>
      <c r="W41" s="133">
        <v>630.89697999999999</v>
      </c>
      <c r="X41" s="133">
        <v>630.89697999999999</v>
      </c>
      <c r="Y41" s="133">
        <v>630.89697999999999</v>
      </c>
      <c r="Z41" s="133">
        <v>630.89697999999999</v>
      </c>
      <c r="AA41" s="133">
        <v>630.89697999999999</v>
      </c>
      <c r="AB41" s="133">
        <v>630.89697999999999</v>
      </c>
      <c r="AC41" s="191">
        <f t="shared" si="0"/>
        <v>630.89697999999976</v>
      </c>
    </row>
    <row r="42" spans="1:29" ht="15.75" thickBot="1" x14ac:dyDescent="0.3">
      <c r="A42" s="135" t="s">
        <v>179</v>
      </c>
      <c r="B42" s="195">
        <v>-63.36036</v>
      </c>
      <c r="C42" s="195">
        <v>-63.36036</v>
      </c>
      <c r="D42" s="195">
        <v>-63.36036</v>
      </c>
      <c r="E42" s="195">
        <v>-63.36036</v>
      </c>
      <c r="F42" s="195">
        <v>-63.36036</v>
      </c>
      <c r="G42" s="195">
        <v>-63.36036</v>
      </c>
      <c r="H42" s="195">
        <v>-63.36036</v>
      </c>
      <c r="I42" s="195">
        <v>-63.36036</v>
      </c>
      <c r="J42" s="195">
        <v>-63.36036</v>
      </c>
      <c r="K42" s="195">
        <v>-63.36036</v>
      </c>
      <c r="L42" s="195">
        <v>-63.36036</v>
      </c>
      <c r="M42" s="195">
        <v>-63.36036</v>
      </c>
      <c r="N42" s="195">
        <v>-63.36036</v>
      </c>
      <c r="O42" s="193"/>
      <c r="P42" s="195">
        <v>-63.36036</v>
      </c>
      <c r="Q42" s="195">
        <v>-63.36036</v>
      </c>
      <c r="R42" s="195">
        <v>-63.36036</v>
      </c>
      <c r="S42" s="195">
        <v>-63.36036</v>
      </c>
      <c r="T42" s="195">
        <v>-63.36036</v>
      </c>
      <c r="U42" s="195">
        <v>-63.36036</v>
      </c>
      <c r="V42" s="195">
        <v>-63.36036</v>
      </c>
      <c r="W42" s="195">
        <v>-63.36036</v>
      </c>
      <c r="X42" s="195">
        <v>-63.36036</v>
      </c>
      <c r="Y42" s="195">
        <v>-63.36036</v>
      </c>
      <c r="Z42" s="195">
        <v>-63.36036</v>
      </c>
      <c r="AA42" s="195">
        <v>-63.36036</v>
      </c>
      <c r="AB42" s="195">
        <v>-63.36036</v>
      </c>
      <c r="AC42" s="191">
        <f t="shared" si="0"/>
        <v>-63.360360000000007</v>
      </c>
    </row>
    <row r="43" spans="1:29" x14ac:dyDescent="0.25">
      <c r="A43" s="135" t="s">
        <v>180</v>
      </c>
      <c r="B43" s="133">
        <v>567.53661999999997</v>
      </c>
      <c r="C43" s="133">
        <v>567.53661999999997</v>
      </c>
      <c r="D43" s="133">
        <v>567.53661999999997</v>
      </c>
      <c r="E43" s="133">
        <v>567.53661999999997</v>
      </c>
      <c r="F43" s="133">
        <v>567.53661999999997</v>
      </c>
      <c r="G43" s="133">
        <v>567.53661999999997</v>
      </c>
      <c r="H43" s="133">
        <v>567.53661999999997</v>
      </c>
      <c r="I43" s="133">
        <v>567.53661999999997</v>
      </c>
      <c r="J43" s="133">
        <v>567.53661999999997</v>
      </c>
      <c r="K43" s="133">
        <v>567.53661999999997</v>
      </c>
      <c r="L43" s="133">
        <v>567.53661999999997</v>
      </c>
      <c r="M43" s="133">
        <v>567.53661999999997</v>
      </c>
      <c r="N43" s="133">
        <v>567.53661999999997</v>
      </c>
      <c r="O43" s="196"/>
      <c r="P43" s="133">
        <v>567.53661999999997</v>
      </c>
      <c r="Q43" s="133">
        <v>567.53661999999997</v>
      </c>
      <c r="R43" s="133">
        <v>567.53661999999997</v>
      </c>
      <c r="S43" s="133">
        <v>567.53661999999997</v>
      </c>
      <c r="T43" s="133">
        <v>567.53661999999997</v>
      </c>
      <c r="U43" s="133">
        <v>567.53661999999997</v>
      </c>
      <c r="V43" s="133">
        <v>567.53661999999997</v>
      </c>
      <c r="W43" s="133">
        <v>567.53661999999997</v>
      </c>
      <c r="X43" s="133">
        <v>567.53661999999997</v>
      </c>
      <c r="Y43" s="133">
        <v>567.53661999999997</v>
      </c>
      <c r="Z43" s="133">
        <v>567.53661999999997</v>
      </c>
      <c r="AA43" s="133">
        <v>567.53661999999997</v>
      </c>
      <c r="AB43" s="133">
        <v>567.53661999999997</v>
      </c>
      <c r="AC43" s="191">
        <f t="shared" si="0"/>
        <v>567.53661999999997</v>
      </c>
    </row>
    <row r="44" spans="1:29" x14ac:dyDescent="0.25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1">
        <f t="shared" si="0"/>
        <v>0</v>
      </c>
    </row>
    <row r="45" spans="1:29" x14ac:dyDescent="0.25">
      <c r="A45" s="135" t="s">
        <v>181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1">
        <f t="shared" si="0"/>
        <v>0</v>
      </c>
    </row>
    <row r="46" spans="1:29" ht="15.75" thickBot="1" x14ac:dyDescent="0.3">
      <c r="A46" s="135" t="s">
        <v>450</v>
      </c>
      <c r="B46" s="195">
        <v>0</v>
      </c>
      <c r="C46" s="195">
        <v>0</v>
      </c>
      <c r="D46" s="195">
        <v>9171.2919999999995</v>
      </c>
      <c r="E46" s="195">
        <v>9171.2919999999995</v>
      </c>
      <c r="F46" s="195">
        <v>9171.2919999999995</v>
      </c>
      <c r="G46" s="195">
        <v>9171.2919999999995</v>
      </c>
      <c r="H46" s="195">
        <v>1944.5476799999999</v>
      </c>
      <c r="I46" s="195">
        <v>3254.2069299999998</v>
      </c>
      <c r="J46" s="195">
        <v>4563.86618</v>
      </c>
      <c r="K46" s="195">
        <v>5873.5254299999997</v>
      </c>
      <c r="L46" s="195">
        <v>7183.1846800000003</v>
      </c>
      <c r="M46" s="195">
        <v>8492.8439299999991</v>
      </c>
      <c r="N46" s="195">
        <v>9802.5031799999997</v>
      </c>
      <c r="O46" s="197"/>
      <c r="P46" s="195">
        <v>15501.143179999999</v>
      </c>
      <c r="Q46" s="195">
        <v>16763.21243</v>
      </c>
      <c r="R46" s="195">
        <v>18025.28168</v>
      </c>
      <c r="S46" s="195">
        <v>19287.350930000001</v>
      </c>
      <c r="T46" s="195">
        <v>20549.420180000001</v>
      </c>
      <c r="U46" s="195">
        <v>21811.489430000001</v>
      </c>
      <c r="V46" s="195">
        <v>23073.558679999998</v>
      </c>
      <c r="W46" s="195">
        <v>24335.627929999999</v>
      </c>
      <c r="X46" s="195">
        <v>25597.697179999999</v>
      </c>
      <c r="Y46" s="195">
        <v>26926.600513333298</v>
      </c>
      <c r="Z46" s="195">
        <v>28255.503846666601</v>
      </c>
      <c r="AA46" s="195">
        <v>29584.407179999998</v>
      </c>
      <c r="AB46" s="195">
        <v>30913.310513333301</v>
      </c>
      <c r="AC46" s="191">
        <f t="shared" si="0"/>
        <v>23124.969513333323</v>
      </c>
    </row>
    <row r="47" spans="1:29" ht="15.75" thickBot="1" x14ac:dyDescent="0.3">
      <c r="A47" s="135" t="s">
        <v>182</v>
      </c>
      <c r="B47" s="195">
        <v>0</v>
      </c>
      <c r="C47" s="195">
        <v>0</v>
      </c>
      <c r="D47" s="195">
        <v>0</v>
      </c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8"/>
      <c r="P47" s="195">
        <v>0</v>
      </c>
      <c r="Q47" s="195">
        <v>0</v>
      </c>
      <c r="R47" s="195">
        <v>0</v>
      </c>
      <c r="S47" s="195">
        <v>0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191">
        <f t="shared" si="0"/>
        <v>0</v>
      </c>
    </row>
    <row r="48" spans="1:29" x14ac:dyDescent="0.25">
      <c r="A48" s="135" t="s">
        <v>183</v>
      </c>
      <c r="B48" s="133">
        <v>0</v>
      </c>
      <c r="C48" s="133">
        <v>0</v>
      </c>
      <c r="D48" s="133">
        <v>9171.2919999999995</v>
      </c>
      <c r="E48" s="133">
        <v>9171.2919999999995</v>
      </c>
      <c r="F48" s="133">
        <v>9171.2919999999995</v>
      </c>
      <c r="G48" s="133">
        <v>9171.2919999999995</v>
      </c>
      <c r="H48" s="133">
        <v>1944.5476799999999</v>
      </c>
      <c r="I48" s="133">
        <v>3254.2069299999998</v>
      </c>
      <c r="J48" s="133">
        <v>4563.86618</v>
      </c>
      <c r="K48" s="133">
        <v>5873.5254299999997</v>
      </c>
      <c r="L48" s="133">
        <v>7183.1846800000003</v>
      </c>
      <c r="M48" s="133">
        <v>8492.8439299999991</v>
      </c>
      <c r="N48" s="133">
        <v>9802.5031799999997</v>
      </c>
      <c r="O48" s="193"/>
      <c r="P48" s="133">
        <v>15501.143179999999</v>
      </c>
      <c r="Q48" s="133">
        <v>16763.21243</v>
      </c>
      <c r="R48" s="133">
        <v>18025.28168</v>
      </c>
      <c r="S48" s="133">
        <v>19287.350930000001</v>
      </c>
      <c r="T48" s="133">
        <v>20549.420180000001</v>
      </c>
      <c r="U48" s="133">
        <v>21811.489430000001</v>
      </c>
      <c r="V48" s="133">
        <v>23073.558679999998</v>
      </c>
      <c r="W48" s="133">
        <v>24335.627929999999</v>
      </c>
      <c r="X48" s="133">
        <v>25597.697179999999</v>
      </c>
      <c r="Y48" s="133">
        <v>26926.600513333298</v>
      </c>
      <c r="Z48" s="133">
        <v>28255.503846666601</v>
      </c>
      <c r="AA48" s="133">
        <v>29584.407179999998</v>
      </c>
      <c r="AB48" s="133">
        <v>30913.310513333301</v>
      </c>
      <c r="AC48" s="191">
        <f t="shared" si="0"/>
        <v>23124.969513333323</v>
      </c>
    </row>
    <row r="49" spans="1:29" x14ac:dyDescent="0.25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3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1">
        <f t="shared" si="0"/>
        <v>0</v>
      </c>
    </row>
    <row r="50" spans="1:29" ht="15.75" thickBot="1" x14ac:dyDescent="0.3">
      <c r="A50" s="189" t="s">
        <v>184</v>
      </c>
      <c r="B50" s="199">
        <v>1161.8226199999999</v>
      </c>
      <c r="C50" s="199">
        <v>1161.8226199999999</v>
      </c>
      <c r="D50" s="199">
        <v>10333.11462</v>
      </c>
      <c r="E50" s="199">
        <v>10333.11462</v>
      </c>
      <c r="F50" s="199">
        <v>10333.11462</v>
      </c>
      <c r="G50" s="199">
        <v>10333.11462</v>
      </c>
      <c r="H50" s="199">
        <v>3106.37029999999</v>
      </c>
      <c r="I50" s="199">
        <v>4416.0295500000002</v>
      </c>
      <c r="J50" s="199">
        <v>5725.6887999999999</v>
      </c>
      <c r="K50" s="199">
        <v>7035.3480499999996</v>
      </c>
      <c r="L50" s="199">
        <v>8345.0072999999993</v>
      </c>
      <c r="M50" s="199">
        <v>9654.6665499999999</v>
      </c>
      <c r="N50" s="199">
        <v>10964.325800000001</v>
      </c>
      <c r="O50" s="190"/>
      <c r="P50" s="199">
        <v>16662.965800000002</v>
      </c>
      <c r="Q50" s="199">
        <v>17925.035049999999</v>
      </c>
      <c r="R50" s="199">
        <v>19187.104299999999</v>
      </c>
      <c r="S50" s="199">
        <v>20449.17355</v>
      </c>
      <c r="T50" s="199">
        <v>21711.2428</v>
      </c>
      <c r="U50" s="199">
        <v>22973.31205</v>
      </c>
      <c r="V50" s="199">
        <v>24235.381300000001</v>
      </c>
      <c r="W50" s="199">
        <v>25497.450550000001</v>
      </c>
      <c r="X50" s="199">
        <v>26759.519799999998</v>
      </c>
      <c r="Y50" s="199">
        <v>28088.423133333301</v>
      </c>
      <c r="Z50" s="199">
        <v>29417.3264666666</v>
      </c>
      <c r="AA50" s="199">
        <v>30746.229800000001</v>
      </c>
      <c r="AB50" s="199">
        <v>32075.1331333333</v>
      </c>
      <c r="AC50" s="191">
        <f t="shared" si="0"/>
        <v>24286.792133333322</v>
      </c>
    </row>
    <row r="51" spans="1:29" x14ac:dyDescent="0.25">
      <c r="O51" s="190"/>
      <c r="AC51" s="191">
        <f t="shared" si="0"/>
        <v>0</v>
      </c>
    </row>
    <row r="52" spans="1:29" x14ac:dyDescent="0.25">
      <c r="A52" s="189" t="s">
        <v>185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0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1">
        <f t="shared" si="0"/>
        <v>0</v>
      </c>
    </row>
    <row r="53" spans="1:29" x14ac:dyDescent="0.25">
      <c r="A53" s="135" t="s">
        <v>186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3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1">
        <f t="shared" si="0"/>
        <v>0</v>
      </c>
    </row>
    <row r="54" spans="1:29" x14ac:dyDescent="0.25">
      <c r="A54" s="135" t="s">
        <v>187</v>
      </c>
      <c r="B54" s="133">
        <v>7984.3791099999999</v>
      </c>
      <c r="C54" s="133">
        <v>7732.3554999999997</v>
      </c>
      <c r="D54" s="133">
        <v>7755.6940699999996</v>
      </c>
      <c r="E54" s="133">
        <v>13810.909889999901</v>
      </c>
      <c r="F54" s="133">
        <v>7766.9841299999998</v>
      </c>
      <c r="G54" s="133">
        <v>5189.8386799999998</v>
      </c>
      <c r="H54" s="133">
        <v>8722.3387499999899</v>
      </c>
      <c r="I54" s="133">
        <v>5000</v>
      </c>
      <c r="J54" s="133">
        <v>5000</v>
      </c>
      <c r="K54" s="133">
        <v>5000</v>
      </c>
      <c r="L54" s="133">
        <v>5000</v>
      </c>
      <c r="M54" s="133">
        <v>5000</v>
      </c>
      <c r="N54" s="133">
        <v>5000</v>
      </c>
      <c r="O54" s="193"/>
      <c r="P54" s="133">
        <v>5000</v>
      </c>
      <c r="Q54" s="133">
        <v>5000</v>
      </c>
      <c r="R54" s="133">
        <v>5000</v>
      </c>
      <c r="S54" s="133">
        <v>5000</v>
      </c>
      <c r="T54" s="133">
        <v>5000</v>
      </c>
      <c r="U54" s="133">
        <v>5000</v>
      </c>
      <c r="V54" s="133">
        <v>5000</v>
      </c>
      <c r="W54" s="133">
        <v>5000</v>
      </c>
      <c r="X54" s="133">
        <v>5000</v>
      </c>
      <c r="Y54" s="133">
        <v>5000</v>
      </c>
      <c r="Z54" s="133">
        <v>5000</v>
      </c>
      <c r="AA54" s="133">
        <v>5000</v>
      </c>
      <c r="AB54" s="133">
        <v>5000</v>
      </c>
      <c r="AC54" s="191">
        <f t="shared" si="0"/>
        <v>5000</v>
      </c>
    </row>
    <row r="55" spans="1:29" ht="15.75" thickBot="1" x14ac:dyDescent="0.3">
      <c r="A55" s="135" t="s">
        <v>191</v>
      </c>
      <c r="B55" s="195">
        <v>19.79</v>
      </c>
      <c r="C55" s="195">
        <v>19.79</v>
      </c>
      <c r="D55" s="195">
        <v>19.79</v>
      </c>
      <c r="E55" s="195">
        <v>19.79</v>
      </c>
      <c r="F55" s="195">
        <v>19.79</v>
      </c>
      <c r="G55" s="195">
        <v>19.79</v>
      </c>
      <c r="H55" s="195">
        <v>19.79</v>
      </c>
      <c r="I55" s="195">
        <v>19.79</v>
      </c>
      <c r="J55" s="195">
        <v>19.79</v>
      </c>
      <c r="K55" s="195">
        <v>19.79</v>
      </c>
      <c r="L55" s="195">
        <v>19.79</v>
      </c>
      <c r="M55" s="195">
        <v>19.79</v>
      </c>
      <c r="N55" s="195">
        <v>19.79</v>
      </c>
      <c r="O55" s="196"/>
      <c r="P55" s="195">
        <v>19.79</v>
      </c>
      <c r="Q55" s="195">
        <v>19.79</v>
      </c>
      <c r="R55" s="195">
        <v>19.79</v>
      </c>
      <c r="S55" s="195">
        <v>19.79</v>
      </c>
      <c r="T55" s="195">
        <v>19.79</v>
      </c>
      <c r="U55" s="195">
        <v>19.79</v>
      </c>
      <c r="V55" s="195">
        <v>19.79</v>
      </c>
      <c r="W55" s="195">
        <v>19.79</v>
      </c>
      <c r="X55" s="195">
        <v>19.79</v>
      </c>
      <c r="Y55" s="195">
        <v>19.79</v>
      </c>
      <c r="Z55" s="195">
        <v>19.79</v>
      </c>
      <c r="AA55" s="195">
        <v>19.79</v>
      </c>
      <c r="AB55" s="195">
        <v>19.79</v>
      </c>
      <c r="AC55" s="191">
        <f t="shared" si="0"/>
        <v>19.789999999999996</v>
      </c>
    </row>
    <row r="56" spans="1:29" x14ac:dyDescent="0.25">
      <c r="A56" s="135" t="s">
        <v>186</v>
      </c>
      <c r="B56" s="133">
        <v>8004.1691099999998</v>
      </c>
      <c r="C56" s="133">
        <v>7752.1454999999996</v>
      </c>
      <c r="D56" s="133">
        <v>7775.4840700000004</v>
      </c>
      <c r="E56" s="133">
        <v>13830.6998899999</v>
      </c>
      <c r="F56" s="133">
        <v>7786.7741299999998</v>
      </c>
      <c r="G56" s="133">
        <v>5209.6286799999998</v>
      </c>
      <c r="H56" s="133">
        <v>8742.1287499999999</v>
      </c>
      <c r="I56" s="133">
        <v>5019.79</v>
      </c>
      <c r="J56" s="133">
        <v>5019.79</v>
      </c>
      <c r="K56" s="133">
        <v>5019.79</v>
      </c>
      <c r="L56" s="133">
        <v>5019.79</v>
      </c>
      <c r="M56" s="133">
        <v>5019.79</v>
      </c>
      <c r="N56" s="133">
        <v>5019.79</v>
      </c>
      <c r="O56" s="190"/>
      <c r="P56" s="133">
        <v>5019.79</v>
      </c>
      <c r="Q56" s="133">
        <v>5019.79</v>
      </c>
      <c r="R56" s="133">
        <v>5019.79</v>
      </c>
      <c r="S56" s="133">
        <v>5019.79</v>
      </c>
      <c r="T56" s="133">
        <v>5019.79</v>
      </c>
      <c r="U56" s="133">
        <v>5019.79</v>
      </c>
      <c r="V56" s="133">
        <v>5019.79</v>
      </c>
      <c r="W56" s="133">
        <v>5019.79</v>
      </c>
      <c r="X56" s="133">
        <v>5019.79</v>
      </c>
      <c r="Y56" s="133">
        <v>5019.79</v>
      </c>
      <c r="Z56" s="133">
        <v>5019.79</v>
      </c>
      <c r="AA56" s="133">
        <v>5019.79</v>
      </c>
      <c r="AB56" s="133">
        <v>5019.79</v>
      </c>
      <c r="AC56" s="191">
        <f t="shared" si="0"/>
        <v>5019.79</v>
      </c>
    </row>
    <row r="57" spans="1:29" x14ac:dyDescent="0.2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3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1">
        <f t="shared" si="0"/>
        <v>0</v>
      </c>
    </row>
    <row r="58" spans="1:29" x14ac:dyDescent="0.25">
      <c r="A58" s="135" t="s">
        <v>188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3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1">
        <f t="shared" si="0"/>
        <v>0</v>
      </c>
    </row>
    <row r="59" spans="1:29" ht="15.75" thickBot="1" x14ac:dyDescent="0.3">
      <c r="A59" s="135" t="s">
        <v>189</v>
      </c>
      <c r="B59" s="195">
        <v>6665.3076700000001</v>
      </c>
      <c r="C59" s="195">
        <v>593.73292000000004</v>
      </c>
      <c r="D59" s="195">
        <v>225.44899000000001</v>
      </c>
      <c r="E59" s="195">
        <v>129.97792000000001</v>
      </c>
      <c r="F59" s="195">
        <v>89.828119999999998</v>
      </c>
      <c r="G59" s="195">
        <v>754.63238000000001</v>
      </c>
      <c r="H59" s="195">
        <v>10259.93225</v>
      </c>
      <c r="I59" s="195">
        <v>-1.27329258248209E-11</v>
      </c>
      <c r="J59" s="195">
        <v>-6.28119778411928E-12</v>
      </c>
      <c r="K59" s="195">
        <v>-5.1443294069031197E-12</v>
      </c>
      <c r="L59" s="195">
        <v>-1.08002495835535E-11</v>
      </c>
      <c r="M59" s="195">
        <v>2.46416220761602E-11</v>
      </c>
      <c r="N59" s="195">
        <v>1.9639401216409101E-11</v>
      </c>
      <c r="O59" s="190"/>
      <c r="P59" s="195">
        <v>1.89004367712186E-11</v>
      </c>
      <c r="Q59" s="195">
        <v>-1.1056044968427101E-11</v>
      </c>
      <c r="R59" s="195">
        <v>-1.4210854715202001E-13</v>
      </c>
      <c r="S59" s="195">
        <v>3.4390268410788801E-12</v>
      </c>
      <c r="T59" s="195">
        <v>-2.7569058147491798E-12</v>
      </c>
      <c r="U59" s="195">
        <v>-3.32534000335726E-12</v>
      </c>
      <c r="V59" s="195">
        <v>9.3791641120333204E-13</v>
      </c>
      <c r="W59" s="195">
        <v>-1.2875034371972999E-11</v>
      </c>
      <c r="X59" s="195">
        <v>-1.05160324892494E-12</v>
      </c>
      <c r="Y59" s="195">
        <v>3.97903932025656E-13</v>
      </c>
      <c r="Z59" s="195">
        <v>-1.3642420526593899E-12</v>
      </c>
      <c r="AA59" s="195">
        <v>6.3664629124104904E-12</v>
      </c>
      <c r="AB59" s="195">
        <v>2.9842794901924198E-13</v>
      </c>
      <c r="AC59" s="191">
        <f t="shared" si="0"/>
        <v>-1.7162339925282228E-13</v>
      </c>
    </row>
    <row r="60" spans="1:29" x14ac:dyDescent="0.25">
      <c r="A60" s="135" t="s">
        <v>188</v>
      </c>
      <c r="B60" s="133">
        <v>6665.3076700000001</v>
      </c>
      <c r="C60" s="133">
        <v>593.73292000000004</v>
      </c>
      <c r="D60" s="133">
        <v>225.44899000000001</v>
      </c>
      <c r="E60" s="133">
        <v>129.97792000000001</v>
      </c>
      <c r="F60" s="133">
        <v>89.828119999999998</v>
      </c>
      <c r="G60" s="133">
        <v>754.63238000000001</v>
      </c>
      <c r="H60" s="133">
        <v>10259.93225</v>
      </c>
      <c r="I60" s="133">
        <v>-1.27329258248209E-11</v>
      </c>
      <c r="J60" s="133">
        <v>-6.28119778411928E-12</v>
      </c>
      <c r="K60" s="133">
        <v>-5.1443294069031197E-12</v>
      </c>
      <c r="L60" s="133">
        <v>-1.08002495835535E-11</v>
      </c>
      <c r="M60" s="133">
        <v>2.46416220761602E-11</v>
      </c>
      <c r="N60" s="133">
        <v>1.9639401216409101E-11</v>
      </c>
      <c r="O60" s="190"/>
      <c r="P60" s="133">
        <v>1.89004367712186E-11</v>
      </c>
      <c r="Q60" s="133">
        <v>-1.1056044968427101E-11</v>
      </c>
      <c r="R60" s="133">
        <v>-1.4210854715202001E-13</v>
      </c>
      <c r="S60" s="133">
        <v>3.4390268410788801E-12</v>
      </c>
      <c r="T60" s="133">
        <v>-2.7569058147491798E-12</v>
      </c>
      <c r="U60" s="133">
        <v>-3.32534000335726E-12</v>
      </c>
      <c r="V60" s="133">
        <v>9.3791641120333204E-13</v>
      </c>
      <c r="W60" s="133">
        <v>-1.2875034371972999E-11</v>
      </c>
      <c r="X60" s="133">
        <v>-1.05160324892494E-12</v>
      </c>
      <c r="Y60" s="133">
        <v>3.97903932025656E-13</v>
      </c>
      <c r="Z60" s="133">
        <v>-1.3642420526593899E-12</v>
      </c>
      <c r="AA60" s="133">
        <v>6.3664629124104904E-12</v>
      </c>
      <c r="AB60" s="133">
        <v>2.9842794901924198E-13</v>
      </c>
      <c r="AC60" s="191">
        <f t="shared" si="0"/>
        <v>-1.7162339925282228E-13</v>
      </c>
    </row>
    <row r="61" spans="1:29" x14ac:dyDescent="0.2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0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1">
        <f t="shared" si="0"/>
        <v>0</v>
      </c>
    </row>
    <row r="62" spans="1:29" x14ac:dyDescent="0.25">
      <c r="A62" s="135" t="s">
        <v>190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0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1">
        <f t="shared" si="0"/>
        <v>0</v>
      </c>
    </row>
    <row r="63" spans="1:29" x14ac:dyDescent="0.25">
      <c r="A63" s="135" t="s">
        <v>192</v>
      </c>
      <c r="B63" s="133">
        <v>117088.62789</v>
      </c>
      <c r="C63" s="133">
        <v>146071.64305000001</v>
      </c>
      <c r="D63" s="133">
        <v>140304.64910000001</v>
      </c>
      <c r="E63" s="133">
        <v>112456.74744000001</v>
      </c>
      <c r="F63" s="133">
        <v>107704.44798</v>
      </c>
      <c r="G63" s="133">
        <v>98405.940019999995</v>
      </c>
      <c r="H63" s="133">
        <v>104664.05979</v>
      </c>
      <c r="I63" s="133">
        <v>124313.834167995</v>
      </c>
      <c r="J63" s="133">
        <v>128593.228431449</v>
      </c>
      <c r="K63" s="133">
        <v>120964.354351581</v>
      </c>
      <c r="L63" s="133">
        <v>107068.429833816</v>
      </c>
      <c r="M63" s="133">
        <v>106009.6738601</v>
      </c>
      <c r="N63" s="133">
        <v>119552.608756295</v>
      </c>
      <c r="O63" s="190"/>
      <c r="P63" s="133">
        <v>112195.500847883</v>
      </c>
      <c r="Q63" s="133">
        <v>103051.0810037</v>
      </c>
      <c r="R63" s="133">
        <v>112436.96012984699</v>
      </c>
      <c r="S63" s="133">
        <v>125756.609835307</v>
      </c>
      <c r="T63" s="133">
        <v>128658.14738589</v>
      </c>
      <c r="U63" s="133">
        <v>120443.705836236</v>
      </c>
      <c r="V63" s="133">
        <v>106255.162140752</v>
      </c>
      <c r="W63" s="133">
        <v>105212.751519335</v>
      </c>
      <c r="X63" s="133">
        <v>117888.74475396</v>
      </c>
      <c r="Y63" s="133">
        <v>131491.45760483801</v>
      </c>
      <c r="Z63" s="133">
        <v>143014.22488248299</v>
      </c>
      <c r="AA63" s="133">
        <v>124041.149832372</v>
      </c>
      <c r="AB63" s="133">
        <v>114003.57077537201</v>
      </c>
      <c r="AC63" s="191">
        <f t="shared" si="0"/>
        <v>118803.77434984424</v>
      </c>
    </row>
    <row r="64" spans="1:29" x14ac:dyDescent="0.25">
      <c r="A64" s="135" t="s">
        <v>193</v>
      </c>
      <c r="B64" s="133">
        <v>12290.441629999999</v>
      </c>
      <c r="C64" s="133">
        <v>12402.4770899999</v>
      </c>
      <c r="D64" s="133">
        <v>11104.7375999999</v>
      </c>
      <c r="E64" s="133">
        <v>12551.09051</v>
      </c>
      <c r="F64" s="133">
        <v>14525.75051</v>
      </c>
      <c r="G64" s="133">
        <v>13299.389719999999</v>
      </c>
      <c r="H64" s="133">
        <v>8556.3566800000008</v>
      </c>
      <c r="I64" s="133">
        <v>8556.3566800000008</v>
      </c>
      <c r="J64" s="133">
        <v>8556.3566800000008</v>
      </c>
      <c r="K64" s="133">
        <v>8556.3566800000008</v>
      </c>
      <c r="L64" s="133">
        <v>8556.3566800000008</v>
      </c>
      <c r="M64" s="133">
        <v>8556.3566800000008</v>
      </c>
      <c r="N64" s="133">
        <v>8556.3566800000008</v>
      </c>
      <c r="O64" s="190"/>
      <c r="P64" s="133">
        <v>8556.3566800000008</v>
      </c>
      <c r="Q64" s="133">
        <v>8556.3566800000008</v>
      </c>
      <c r="R64" s="133">
        <v>8556.3566800000008</v>
      </c>
      <c r="S64" s="133">
        <v>8556.3566800000008</v>
      </c>
      <c r="T64" s="133">
        <v>8556.3566800000008</v>
      </c>
      <c r="U64" s="133">
        <v>8556.3566800000008</v>
      </c>
      <c r="V64" s="133">
        <v>8556.3566800000008</v>
      </c>
      <c r="W64" s="133">
        <v>8556.3566800000008</v>
      </c>
      <c r="X64" s="133">
        <v>8556.3566800000008</v>
      </c>
      <c r="Y64" s="133">
        <v>8556.3566800000008</v>
      </c>
      <c r="Z64" s="133">
        <v>8556.3566800000008</v>
      </c>
      <c r="AA64" s="133">
        <v>8556.3566800000008</v>
      </c>
      <c r="AB64" s="133">
        <v>8556.3566800000008</v>
      </c>
      <c r="AC64" s="191">
        <f t="shared" si="0"/>
        <v>8556.356679999999</v>
      </c>
    </row>
    <row r="65" spans="1:29" x14ac:dyDescent="0.25">
      <c r="A65" s="135" t="s">
        <v>451</v>
      </c>
      <c r="B65" s="133">
        <v>0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90"/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91">
        <f t="shared" si="0"/>
        <v>0</v>
      </c>
    </row>
    <row r="66" spans="1:29" x14ac:dyDescent="0.25">
      <c r="A66" s="135" t="s">
        <v>194</v>
      </c>
      <c r="B66" s="133">
        <v>923.37220000000002</v>
      </c>
      <c r="C66" s="133">
        <v>882.52395000000001</v>
      </c>
      <c r="D66" s="133">
        <v>1177.46596</v>
      </c>
      <c r="E66" s="133">
        <v>1841.00776</v>
      </c>
      <c r="F66" s="133">
        <v>942.12978999999996</v>
      </c>
      <c r="G66" s="133">
        <v>942.85419999999999</v>
      </c>
      <c r="H66" s="133">
        <v>4243.5968800000001</v>
      </c>
      <c r="I66" s="133">
        <v>4243.5968800000001</v>
      </c>
      <c r="J66" s="133">
        <v>4243.5968800000001</v>
      </c>
      <c r="K66" s="133">
        <v>4243.5968800000001</v>
      </c>
      <c r="L66" s="133">
        <v>4243.5968800000001</v>
      </c>
      <c r="M66" s="133">
        <v>4243.5968800000001</v>
      </c>
      <c r="N66" s="133">
        <v>4243.5968800000001</v>
      </c>
      <c r="O66" s="190"/>
      <c r="P66" s="133">
        <v>4243.5968800000001</v>
      </c>
      <c r="Q66" s="133">
        <v>4243.5968800000001</v>
      </c>
      <c r="R66" s="133">
        <v>4243.5968800000001</v>
      </c>
      <c r="S66" s="133">
        <v>4243.5968800000001</v>
      </c>
      <c r="T66" s="133">
        <v>4243.5968800000001</v>
      </c>
      <c r="U66" s="133">
        <v>4243.5968800000001</v>
      </c>
      <c r="V66" s="133">
        <v>4243.5968800000001</v>
      </c>
      <c r="W66" s="133">
        <v>4243.5968800000001</v>
      </c>
      <c r="X66" s="133">
        <v>4243.5968800000001</v>
      </c>
      <c r="Y66" s="133">
        <v>4243.5968800000001</v>
      </c>
      <c r="Z66" s="133">
        <v>4243.5968800000001</v>
      </c>
      <c r="AA66" s="133">
        <v>4243.5968800000001</v>
      </c>
      <c r="AB66" s="133">
        <v>4243.5968800000001</v>
      </c>
      <c r="AC66" s="191">
        <f t="shared" si="0"/>
        <v>4243.5968799999991</v>
      </c>
    </row>
    <row r="67" spans="1:29" x14ac:dyDescent="0.25">
      <c r="A67" s="135" t="s">
        <v>195</v>
      </c>
      <c r="B67" s="133">
        <v>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96"/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91">
        <f t="shared" si="0"/>
        <v>0</v>
      </c>
    </row>
    <row r="68" spans="1:29" x14ac:dyDescent="0.25">
      <c r="A68" s="135" t="s">
        <v>196</v>
      </c>
      <c r="B68" s="133">
        <v>-799.19484</v>
      </c>
      <c r="C68" s="133">
        <v>-900.921549999999</v>
      </c>
      <c r="D68" s="133">
        <v>-977.64361999999903</v>
      </c>
      <c r="E68" s="133">
        <v>-1061.51163</v>
      </c>
      <c r="F68" s="133">
        <v>-1037.1833899999999</v>
      </c>
      <c r="G68" s="133">
        <v>-969.52458000000001</v>
      </c>
      <c r="H68" s="133">
        <v>-815.59128999999996</v>
      </c>
      <c r="I68" s="133">
        <v>-815.59128999999996</v>
      </c>
      <c r="J68" s="133">
        <v>-815.59128999999996</v>
      </c>
      <c r="K68" s="133">
        <v>-815.59128999999996</v>
      </c>
      <c r="L68" s="133">
        <v>-815.59128999999996</v>
      </c>
      <c r="M68" s="133">
        <v>-815.59128999999996</v>
      </c>
      <c r="N68" s="133">
        <v>-815.59128999999996</v>
      </c>
      <c r="O68" s="190"/>
      <c r="P68" s="133">
        <v>-815.59128999999996</v>
      </c>
      <c r="Q68" s="133">
        <v>-815.59128999999996</v>
      </c>
      <c r="R68" s="133">
        <v>-815.59128999999996</v>
      </c>
      <c r="S68" s="133">
        <v>-815.59128999999996</v>
      </c>
      <c r="T68" s="133">
        <v>-815.59128999999996</v>
      </c>
      <c r="U68" s="133">
        <v>-815.59128999999996</v>
      </c>
      <c r="V68" s="133">
        <v>-815.59128999999996</v>
      </c>
      <c r="W68" s="133">
        <v>-815.59128999999996</v>
      </c>
      <c r="X68" s="133">
        <v>-815.59128999999996</v>
      </c>
      <c r="Y68" s="133">
        <v>-815.59128999999996</v>
      </c>
      <c r="Z68" s="133">
        <v>-815.59128999999996</v>
      </c>
      <c r="AA68" s="133">
        <v>-815.59128999999996</v>
      </c>
      <c r="AB68" s="133">
        <v>-815.59128999999996</v>
      </c>
      <c r="AC68" s="191">
        <f t="shared" si="0"/>
        <v>-815.59129000000019</v>
      </c>
    </row>
    <row r="69" spans="1:29" x14ac:dyDescent="0.25">
      <c r="A69" s="135" t="s">
        <v>197</v>
      </c>
      <c r="B69" s="133">
        <v>-327.49910999999997</v>
      </c>
      <c r="C69" s="133">
        <v>-327.49910999999997</v>
      </c>
      <c r="D69" s="133">
        <v>-327.49910999999997</v>
      </c>
      <c r="E69" s="133">
        <v>-313.86914000000002</v>
      </c>
      <c r="F69" s="133">
        <v>-313.86914000000002</v>
      </c>
      <c r="G69" s="133">
        <v>-313.86914000000002</v>
      </c>
      <c r="H69" s="133">
        <v>-379.15150999999997</v>
      </c>
      <c r="I69" s="133">
        <v>-379.15150999999997</v>
      </c>
      <c r="J69" s="133">
        <v>-379.15150999999997</v>
      </c>
      <c r="K69" s="133">
        <v>-379.15150999999997</v>
      </c>
      <c r="L69" s="133">
        <v>-379.15150999999997</v>
      </c>
      <c r="M69" s="133">
        <v>-379.15150999999997</v>
      </c>
      <c r="N69" s="133">
        <v>-379.15150999999997</v>
      </c>
      <c r="O69" s="193"/>
      <c r="P69" s="133">
        <v>-379.15150999999997</v>
      </c>
      <c r="Q69" s="133">
        <v>-379.15150999999997</v>
      </c>
      <c r="R69" s="133">
        <v>-379.15150999999997</v>
      </c>
      <c r="S69" s="133">
        <v>-379.15150999999997</v>
      </c>
      <c r="T69" s="133">
        <v>-379.15150999999997</v>
      </c>
      <c r="U69" s="133">
        <v>-379.15150999999997</v>
      </c>
      <c r="V69" s="133">
        <v>-379.15150999999997</v>
      </c>
      <c r="W69" s="133">
        <v>-379.15150999999997</v>
      </c>
      <c r="X69" s="133">
        <v>-379.15150999999997</v>
      </c>
      <c r="Y69" s="133">
        <v>-379.15150999999997</v>
      </c>
      <c r="Z69" s="133">
        <v>-379.15150999999997</v>
      </c>
      <c r="AA69" s="133">
        <v>-379.15150999999997</v>
      </c>
      <c r="AB69" s="133">
        <v>-379.15150999999997</v>
      </c>
      <c r="AC69" s="191">
        <f t="shared" si="0"/>
        <v>-379.15150999999997</v>
      </c>
    </row>
    <row r="70" spans="1:29" x14ac:dyDescent="0.25">
      <c r="A70" s="135" t="s">
        <v>198</v>
      </c>
      <c r="B70" s="133">
        <v>0.73204000000000002</v>
      </c>
      <c r="C70" s="133">
        <v>0.60665999999999998</v>
      </c>
      <c r="D70" s="133">
        <v>0.60665999999999998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93"/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91">
        <f t="shared" si="0"/>
        <v>0</v>
      </c>
    </row>
    <row r="71" spans="1:29" x14ac:dyDescent="0.25">
      <c r="A71" s="135" t="s">
        <v>199</v>
      </c>
      <c r="B71" s="133">
        <v>535.53575999999998</v>
      </c>
      <c r="C71" s="133">
        <v>427.83159000000001</v>
      </c>
      <c r="D71" s="133">
        <v>599.897189999999</v>
      </c>
      <c r="E71" s="133">
        <v>340.11568999999997</v>
      </c>
      <c r="F71" s="133">
        <v>363.44767999999999</v>
      </c>
      <c r="G71" s="133">
        <v>413.28316000000001</v>
      </c>
      <c r="H71" s="133">
        <v>1344.23658</v>
      </c>
      <c r="I71" s="133">
        <v>1344.23658</v>
      </c>
      <c r="J71" s="133">
        <v>1344.23658</v>
      </c>
      <c r="K71" s="133">
        <v>1344.23658</v>
      </c>
      <c r="L71" s="133">
        <v>1344.23658</v>
      </c>
      <c r="M71" s="133">
        <v>1344.23658</v>
      </c>
      <c r="N71" s="133">
        <v>1344.23658</v>
      </c>
      <c r="O71" s="196"/>
      <c r="P71" s="133">
        <v>1344.23658</v>
      </c>
      <c r="Q71" s="133">
        <v>1344.23658</v>
      </c>
      <c r="R71" s="133">
        <v>1344.23658</v>
      </c>
      <c r="S71" s="133">
        <v>1344.23658</v>
      </c>
      <c r="T71" s="133">
        <v>1344.23658</v>
      </c>
      <c r="U71" s="133">
        <v>1344.23658</v>
      </c>
      <c r="V71" s="133">
        <v>1344.23658</v>
      </c>
      <c r="W71" s="133">
        <v>1344.23658</v>
      </c>
      <c r="X71" s="133">
        <v>1344.23658</v>
      </c>
      <c r="Y71" s="133">
        <v>1344.23658</v>
      </c>
      <c r="Z71" s="133">
        <v>1344.23658</v>
      </c>
      <c r="AA71" s="133">
        <v>1344.23658</v>
      </c>
      <c r="AB71" s="133">
        <v>1344.23658</v>
      </c>
      <c r="AC71" s="191">
        <f t="shared" si="0"/>
        <v>1344.2365800000002</v>
      </c>
    </row>
    <row r="72" spans="1:29" ht="15.75" thickBot="1" x14ac:dyDescent="0.3">
      <c r="A72" s="135" t="s">
        <v>200</v>
      </c>
      <c r="B72" s="195">
        <v>90773.245620000002</v>
      </c>
      <c r="C72" s="195">
        <v>92135.568749999904</v>
      </c>
      <c r="D72" s="195">
        <v>66660.765899999999</v>
      </c>
      <c r="E72" s="195">
        <v>74808.112899999993</v>
      </c>
      <c r="F72" s="195">
        <v>61071.194510000001</v>
      </c>
      <c r="G72" s="195">
        <v>67920.933829999994</v>
      </c>
      <c r="H72" s="195">
        <v>66688.627280000001</v>
      </c>
      <c r="I72" s="195">
        <v>64605.383475699302</v>
      </c>
      <c r="J72" s="195">
        <v>67791.1115348444</v>
      </c>
      <c r="K72" s="195">
        <v>60288.391491090602</v>
      </c>
      <c r="L72" s="195">
        <v>58056.571317588103</v>
      </c>
      <c r="M72" s="195">
        <v>66309.405917231794</v>
      </c>
      <c r="N72" s="195">
        <v>82617.129879275904</v>
      </c>
      <c r="O72" s="190"/>
      <c r="P72" s="195">
        <v>60597.023352103999</v>
      </c>
      <c r="Q72" s="195">
        <v>68093.325067285899</v>
      </c>
      <c r="R72" s="195">
        <v>67005.822266773597</v>
      </c>
      <c r="S72" s="195">
        <v>69014.909072026494</v>
      </c>
      <c r="T72" s="195">
        <v>72403.052944741707</v>
      </c>
      <c r="U72" s="195">
        <v>65083.778513044599</v>
      </c>
      <c r="V72" s="195">
        <v>62376.546604133597</v>
      </c>
      <c r="W72" s="195">
        <v>71418.737039522006</v>
      </c>
      <c r="X72" s="195">
        <v>87366.030255424397</v>
      </c>
      <c r="Y72" s="195">
        <v>97873.606625867105</v>
      </c>
      <c r="Z72" s="195">
        <v>78600.028060478799</v>
      </c>
      <c r="AA72" s="195">
        <v>81762.454906461993</v>
      </c>
      <c r="AB72" s="195">
        <v>64625.039365654397</v>
      </c>
      <c r="AC72" s="191">
        <f t="shared" si="0"/>
        <v>72786.181082578347</v>
      </c>
    </row>
    <row r="73" spans="1:29" x14ac:dyDescent="0.25">
      <c r="A73" s="135" t="s">
        <v>190</v>
      </c>
      <c r="B73" s="133">
        <v>220485.26118999999</v>
      </c>
      <c r="C73" s="133">
        <v>250692.23043</v>
      </c>
      <c r="D73" s="133">
        <v>218542.97967999999</v>
      </c>
      <c r="E73" s="133">
        <v>200621.69352999999</v>
      </c>
      <c r="F73" s="133">
        <v>183255.91794000001</v>
      </c>
      <c r="G73" s="133">
        <v>179699.00721000001</v>
      </c>
      <c r="H73" s="133">
        <v>184302.13441</v>
      </c>
      <c r="I73" s="133">
        <v>201868.66498369401</v>
      </c>
      <c r="J73" s="133">
        <v>209333.787306293</v>
      </c>
      <c r="K73" s="133">
        <v>194202.193182672</v>
      </c>
      <c r="L73" s="133">
        <v>178074.44849140401</v>
      </c>
      <c r="M73" s="133">
        <v>185268.52711733201</v>
      </c>
      <c r="N73" s="133">
        <v>215119.18597557099</v>
      </c>
      <c r="O73" s="190"/>
      <c r="P73" s="133">
        <v>185741.97153998699</v>
      </c>
      <c r="Q73" s="133">
        <v>184093.85341098599</v>
      </c>
      <c r="R73" s="133">
        <v>192392.229736621</v>
      </c>
      <c r="S73" s="133">
        <v>207720.966247334</v>
      </c>
      <c r="T73" s="133">
        <v>214010.647670632</v>
      </c>
      <c r="U73" s="133">
        <v>198476.93168928</v>
      </c>
      <c r="V73" s="133">
        <v>181581.156084886</v>
      </c>
      <c r="W73" s="133">
        <v>189580.93589885699</v>
      </c>
      <c r="X73" s="133">
        <v>218204.222349385</v>
      </c>
      <c r="Y73" s="133">
        <v>242314.51157070501</v>
      </c>
      <c r="Z73" s="133">
        <v>234563.700282962</v>
      </c>
      <c r="AA73" s="133">
        <v>218753.05207883401</v>
      </c>
      <c r="AB73" s="133">
        <v>191578.057481027</v>
      </c>
      <c r="AC73" s="191">
        <f t="shared" si="0"/>
        <v>204539.40277242276</v>
      </c>
    </row>
    <row r="74" spans="1:29" x14ac:dyDescent="0.2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3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1">
        <f t="shared" si="0"/>
        <v>0</v>
      </c>
    </row>
    <row r="75" spans="1:29" x14ac:dyDescent="0.25">
      <c r="A75" s="135" t="s">
        <v>201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3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1">
        <f t="shared" ref="AC75:AC138" si="1">SUM(P75:AB75)/13</f>
        <v>0</v>
      </c>
    </row>
    <row r="76" spans="1:29" x14ac:dyDescent="0.25">
      <c r="A76" s="135" t="s">
        <v>202</v>
      </c>
      <c r="B76" s="133">
        <v>24486.076559999899</v>
      </c>
      <c r="C76" s="133">
        <v>23172.796839999999</v>
      </c>
      <c r="D76" s="133">
        <v>16271.97229</v>
      </c>
      <c r="E76" s="133">
        <v>30762.62081</v>
      </c>
      <c r="F76" s="133">
        <v>27551.53197</v>
      </c>
      <c r="G76" s="133">
        <v>16097.52353</v>
      </c>
      <c r="H76" s="133">
        <v>18378.927350000002</v>
      </c>
      <c r="I76" s="133">
        <v>18517.25618</v>
      </c>
      <c r="J76" s="133">
        <v>19006.760579999998</v>
      </c>
      <c r="K76" s="133">
        <v>20444.941780000001</v>
      </c>
      <c r="L76" s="133">
        <v>19985.847180000001</v>
      </c>
      <c r="M76" s="133">
        <v>21131.962680000001</v>
      </c>
      <c r="N76" s="133">
        <v>24585.432580000001</v>
      </c>
      <c r="O76" s="190"/>
      <c r="P76" s="133">
        <v>21151.566879999998</v>
      </c>
      <c r="Q76" s="133">
        <v>20889.971679999999</v>
      </c>
      <c r="R76" s="133">
        <v>20213.682279999899</v>
      </c>
      <c r="S76" s="133">
        <v>20158.896779999999</v>
      </c>
      <c r="T76" s="133">
        <v>20320.534879999999</v>
      </c>
      <c r="U76" s="133">
        <v>21131.341079999998</v>
      </c>
      <c r="V76" s="133">
        <v>21696.990879999899</v>
      </c>
      <c r="W76" s="133">
        <v>24227.116779999898</v>
      </c>
      <c r="X76" s="133">
        <v>25480.166279999899</v>
      </c>
      <c r="Y76" s="133">
        <v>25807.515079999899</v>
      </c>
      <c r="Z76" s="133">
        <v>24124.5314799999</v>
      </c>
      <c r="AA76" s="133">
        <v>28314.498579999999</v>
      </c>
      <c r="AB76" s="133">
        <v>22286.044880000001</v>
      </c>
      <c r="AC76" s="191">
        <f t="shared" si="1"/>
        <v>22754.065964615336</v>
      </c>
    </row>
    <row r="77" spans="1:29" ht="15.75" thickBot="1" x14ac:dyDescent="0.3">
      <c r="A77" s="135" t="s">
        <v>407</v>
      </c>
      <c r="B77" s="195">
        <v>0.86556</v>
      </c>
      <c r="C77" s="195">
        <v>0.86556</v>
      </c>
      <c r="D77" s="195">
        <v>0.86556</v>
      </c>
      <c r="E77" s="195">
        <v>0</v>
      </c>
      <c r="F77" s="195">
        <v>0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0"/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5">
        <v>0</v>
      </c>
      <c r="W77" s="195">
        <v>0</v>
      </c>
      <c r="X77" s="195">
        <v>0</v>
      </c>
      <c r="Y77" s="195">
        <v>0</v>
      </c>
      <c r="Z77" s="195">
        <v>0</v>
      </c>
      <c r="AA77" s="195">
        <v>0</v>
      </c>
      <c r="AB77" s="195">
        <v>0</v>
      </c>
      <c r="AC77" s="191">
        <f t="shared" si="1"/>
        <v>0</v>
      </c>
    </row>
    <row r="78" spans="1:29" x14ac:dyDescent="0.25">
      <c r="A78" s="135" t="s">
        <v>201</v>
      </c>
      <c r="B78" s="133">
        <v>24486.942119999901</v>
      </c>
      <c r="C78" s="133">
        <v>23173.662399999899</v>
      </c>
      <c r="D78" s="133">
        <v>16272.83785</v>
      </c>
      <c r="E78" s="133">
        <v>30762.62081</v>
      </c>
      <c r="F78" s="133">
        <v>27551.53197</v>
      </c>
      <c r="G78" s="133">
        <v>16097.52353</v>
      </c>
      <c r="H78" s="133">
        <v>18378.927350000002</v>
      </c>
      <c r="I78" s="133">
        <v>18517.25618</v>
      </c>
      <c r="J78" s="133">
        <v>19006.760579999998</v>
      </c>
      <c r="K78" s="133">
        <v>20444.941780000001</v>
      </c>
      <c r="L78" s="133">
        <v>19985.847180000001</v>
      </c>
      <c r="M78" s="133">
        <v>21131.962680000001</v>
      </c>
      <c r="N78" s="133">
        <v>24585.432580000001</v>
      </c>
      <c r="O78" s="190"/>
      <c r="P78" s="133">
        <v>21151.566879999998</v>
      </c>
      <c r="Q78" s="133">
        <v>20889.971679999999</v>
      </c>
      <c r="R78" s="133">
        <v>20213.682279999899</v>
      </c>
      <c r="S78" s="133">
        <v>20158.896779999999</v>
      </c>
      <c r="T78" s="133">
        <v>20320.534879999999</v>
      </c>
      <c r="U78" s="133">
        <v>21131.341079999998</v>
      </c>
      <c r="V78" s="133">
        <v>21696.990879999899</v>
      </c>
      <c r="W78" s="133">
        <v>24227.116779999898</v>
      </c>
      <c r="X78" s="133">
        <v>25480.166279999899</v>
      </c>
      <c r="Y78" s="133">
        <v>25807.515079999899</v>
      </c>
      <c r="Z78" s="133">
        <v>24124.5314799999</v>
      </c>
      <c r="AA78" s="133">
        <v>28314.498579999999</v>
      </c>
      <c r="AB78" s="133">
        <v>22286.044880000001</v>
      </c>
      <c r="AC78" s="191">
        <f t="shared" si="1"/>
        <v>22754.065964615336</v>
      </c>
    </row>
    <row r="79" spans="1:29" x14ac:dyDescent="0.2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0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1">
        <f t="shared" si="1"/>
        <v>0</v>
      </c>
    </row>
    <row r="80" spans="1:29" x14ac:dyDescent="0.25">
      <c r="A80" s="135" t="s">
        <v>203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6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1">
        <f t="shared" si="1"/>
        <v>0</v>
      </c>
    </row>
    <row r="81" spans="1:29" x14ac:dyDescent="0.25">
      <c r="A81" s="135" t="s">
        <v>204</v>
      </c>
      <c r="B81" s="133">
        <v>44674.354249999997</v>
      </c>
      <c r="C81" s="133">
        <v>36194.706979999901</v>
      </c>
      <c r="D81" s="133">
        <v>32536.419109999999</v>
      </c>
      <c r="E81" s="133">
        <v>36730.374849999898</v>
      </c>
      <c r="F81" s="133">
        <v>43950.165579999899</v>
      </c>
      <c r="G81" s="133">
        <v>46901.064250000003</v>
      </c>
      <c r="H81" s="133">
        <v>41206.230150000003</v>
      </c>
      <c r="I81" s="133">
        <v>37503.155004883301</v>
      </c>
      <c r="J81" s="133">
        <v>30747.461391899302</v>
      </c>
      <c r="K81" s="133">
        <v>39391.619584096799</v>
      </c>
      <c r="L81" s="133">
        <v>40522.766288974497</v>
      </c>
      <c r="M81" s="133">
        <v>41119.755209223898</v>
      </c>
      <c r="N81" s="133">
        <v>38121.0405845653</v>
      </c>
      <c r="O81" s="190"/>
      <c r="P81" s="133">
        <v>38156.313696621102</v>
      </c>
      <c r="Q81" s="133">
        <v>37513.084014191103</v>
      </c>
      <c r="R81" s="133">
        <v>36496.021667492401</v>
      </c>
      <c r="S81" s="133">
        <v>33358.826645398403</v>
      </c>
      <c r="T81" s="133">
        <v>30853.209203817099</v>
      </c>
      <c r="U81" s="133">
        <v>30682.781866276298</v>
      </c>
      <c r="V81" s="133">
        <v>34574.388003396598</v>
      </c>
      <c r="W81" s="133">
        <v>38627.981848324198</v>
      </c>
      <c r="X81" s="133">
        <v>37479.930749208601</v>
      </c>
      <c r="Y81" s="133">
        <v>34507.322255361498</v>
      </c>
      <c r="Z81" s="133">
        <v>33429.674094089998</v>
      </c>
      <c r="AA81" s="133">
        <v>31214.513367185002</v>
      </c>
      <c r="AB81" s="133">
        <v>36661.446817203701</v>
      </c>
      <c r="AC81" s="191">
        <f t="shared" si="1"/>
        <v>34888.884171428152</v>
      </c>
    </row>
    <row r="82" spans="1:29" x14ac:dyDescent="0.25">
      <c r="A82" s="135" t="s">
        <v>205</v>
      </c>
      <c r="B82" s="133">
        <v>35480.555350000002</v>
      </c>
      <c r="C82" s="133">
        <v>36194.315219999997</v>
      </c>
      <c r="D82" s="133">
        <v>36515.321960000001</v>
      </c>
      <c r="E82" s="133">
        <v>37054.14632</v>
      </c>
      <c r="F82" s="133">
        <v>37141.834369999997</v>
      </c>
      <c r="G82" s="133">
        <v>37449.134079999902</v>
      </c>
      <c r="H82" s="133">
        <v>37341.22421</v>
      </c>
      <c r="I82" s="133">
        <v>37321.22421</v>
      </c>
      <c r="J82" s="133">
        <v>37301.22421</v>
      </c>
      <c r="K82" s="133">
        <v>37281.22421</v>
      </c>
      <c r="L82" s="133">
        <v>36886.22421</v>
      </c>
      <c r="M82" s="133">
        <v>36866.22421</v>
      </c>
      <c r="N82" s="133">
        <v>36846.22421</v>
      </c>
      <c r="O82" s="193"/>
      <c r="P82" s="133">
        <v>36766.224849999999</v>
      </c>
      <c r="Q82" s="133">
        <v>36746.225010000002</v>
      </c>
      <c r="R82" s="133">
        <v>36696.224849999999</v>
      </c>
      <c r="S82" s="133">
        <v>36646.224690000003</v>
      </c>
      <c r="T82" s="133">
        <v>36596.22453</v>
      </c>
      <c r="U82" s="133">
        <v>36476.224370000004</v>
      </c>
      <c r="V82" s="133">
        <v>36456.22453</v>
      </c>
      <c r="W82" s="133">
        <v>36436.224690000003</v>
      </c>
      <c r="X82" s="133">
        <v>36416.224849999999</v>
      </c>
      <c r="Y82" s="133">
        <v>36396.224649999996</v>
      </c>
      <c r="Z82" s="133">
        <v>36376.224450000002</v>
      </c>
      <c r="AA82" s="133">
        <v>36356.224249999999</v>
      </c>
      <c r="AB82" s="133">
        <v>36336.224049999997</v>
      </c>
      <c r="AC82" s="191">
        <f t="shared" si="1"/>
        <v>36515.455366923074</v>
      </c>
    </row>
    <row r="83" spans="1:29" x14ac:dyDescent="0.25">
      <c r="A83" s="135" t="s">
        <v>206</v>
      </c>
      <c r="B83" s="133">
        <v>0.14692</v>
      </c>
      <c r="C83" s="133">
        <v>0.14646000000000001</v>
      </c>
      <c r="D83" s="133">
        <v>0.14618</v>
      </c>
      <c r="E83" s="133">
        <v>0.14588000000000001</v>
      </c>
      <c r="F83" s="133">
        <v>0.14562</v>
      </c>
      <c r="G83" s="133">
        <v>0.14532</v>
      </c>
      <c r="H83" s="133">
        <v>0.14491999999999999</v>
      </c>
      <c r="I83" s="133">
        <v>0.14491999999999999</v>
      </c>
      <c r="J83" s="133">
        <v>0.14491999999999999</v>
      </c>
      <c r="K83" s="133">
        <v>0.14491999999999999</v>
      </c>
      <c r="L83" s="133">
        <v>0.14491999999999999</v>
      </c>
      <c r="M83" s="133">
        <v>0.14491999999999999</v>
      </c>
      <c r="N83" s="133">
        <v>0.14491999999999999</v>
      </c>
      <c r="O83" s="193"/>
      <c r="P83" s="133">
        <v>0.14491999999999999</v>
      </c>
      <c r="Q83" s="133">
        <v>0.14491999999999999</v>
      </c>
      <c r="R83" s="133">
        <v>0.14491999999999999</v>
      </c>
      <c r="S83" s="133">
        <v>0.14491999999999999</v>
      </c>
      <c r="T83" s="133">
        <v>0.14491999999999999</v>
      </c>
      <c r="U83" s="133">
        <v>0.14491999999999999</v>
      </c>
      <c r="V83" s="133">
        <v>0.14491999999999999</v>
      </c>
      <c r="W83" s="133">
        <v>0.14491999999999999</v>
      </c>
      <c r="X83" s="133">
        <v>0.14491999999999999</v>
      </c>
      <c r="Y83" s="133">
        <v>0.14491999999999999</v>
      </c>
      <c r="Z83" s="133">
        <v>0.14491999999999999</v>
      </c>
      <c r="AA83" s="133">
        <v>0.14491999999999999</v>
      </c>
      <c r="AB83" s="133">
        <v>0.14491999999999999</v>
      </c>
      <c r="AC83" s="191">
        <f t="shared" si="1"/>
        <v>0.14491999999999997</v>
      </c>
    </row>
    <row r="84" spans="1:29" x14ac:dyDescent="0.25">
      <c r="A84" s="135" t="s">
        <v>207</v>
      </c>
      <c r="B84" s="133">
        <v>7654.12014</v>
      </c>
      <c r="C84" s="133">
        <v>7671.0126600000003</v>
      </c>
      <c r="D84" s="133">
        <v>7604.4425499999998</v>
      </c>
      <c r="E84" s="133">
        <v>7744.2675399999898</v>
      </c>
      <c r="F84" s="133">
        <v>7751.8757400000004</v>
      </c>
      <c r="G84" s="133">
        <v>7731.1844199999896</v>
      </c>
      <c r="H84" s="133">
        <v>7888.2731299999996</v>
      </c>
      <c r="I84" s="133">
        <v>7888.2731299999996</v>
      </c>
      <c r="J84" s="133">
        <v>7888.2731299999996</v>
      </c>
      <c r="K84" s="133">
        <v>7888.2731299999996</v>
      </c>
      <c r="L84" s="133">
        <v>7888.2731299999996</v>
      </c>
      <c r="M84" s="133">
        <v>7888.2731299999996</v>
      </c>
      <c r="N84" s="133">
        <v>7888.2731299999996</v>
      </c>
      <c r="O84" s="190"/>
      <c r="P84" s="133">
        <v>7888.2731299999996</v>
      </c>
      <c r="Q84" s="133">
        <v>7888.2731299999996</v>
      </c>
      <c r="R84" s="133">
        <v>7888.2731299999996</v>
      </c>
      <c r="S84" s="133">
        <v>7888.2731299999996</v>
      </c>
      <c r="T84" s="133">
        <v>7888.2731299999996</v>
      </c>
      <c r="U84" s="133">
        <v>7888.2731299999996</v>
      </c>
      <c r="V84" s="133">
        <v>7888.2731299999996</v>
      </c>
      <c r="W84" s="133">
        <v>7888.2731299999996</v>
      </c>
      <c r="X84" s="133">
        <v>7888.2731299999996</v>
      </c>
      <c r="Y84" s="133">
        <v>7888.2731299999996</v>
      </c>
      <c r="Z84" s="133">
        <v>7888.2731299999996</v>
      </c>
      <c r="AA84" s="133">
        <v>7888.2731299999996</v>
      </c>
      <c r="AB84" s="133">
        <v>7888.2731299999996</v>
      </c>
      <c r="AC84" s="191">
        <f t="shared" si="1"/>
        <v>7888.2731300000005</v>
      </c>
    </row>
    <row r="85" spans="1:29" ht="15.75" thickBot="1" x14ac:dyDescent="0.3">
      <c r="A85" s="135" t="s">
        <v>208</v>
      </c>
      <c r="B85" s="195">
        <v>42560.968240000002</v>
      </c>
      <c r="C85" s="195">
        <v>31655.78328</v>
      </c>
      <c r="D85" s="195">
        <v>22606.021110000001</v>
      </c>
      <c r="E85" s="195">
        <v>13637.12362</v>
      </c>
      <c r="F85" s="195">
        <v>9743.2515899999999</v>
      </c>
      <c r="G85" s="195">
        <v>9546.8440800000008</v>
      </c>
      <c r="H85" s="195">
        <v>14119.38737</v>
      </c>
      <c r="I85" s="195">
        <v>24056.222560744602</v>
      </c>
      <c r="J85" s="195">
        <v>33964.708437621099</v>
      </c>
      <c r="K85" s="195">
        <v>43372.441575286197</v>
      </c>
      <c r="L85" s="195">
        <v>51887.997875812303</v>
      </c>
      <c r="M85" s="195">
        <v>52676.173201116901</v>
      </c>
      <c r="N85" s="195">
        <v>43241.0854028381</v>
      </c>
      <c r="O85" s="190"/>
      <c r="P85" s="195">
        <v>3912.7906924416402</v>
      </c>
      <c r="Q85" s="195">
        <v>3566.2754000780401</v>
      </c>
      <c r="R85" s="195">
        <v>8862.4667504618392</v>
      </c>
      <c r="S85" s="195">
        <v>18638.069244849801</v>
      </c>
      <c r="T85" s="195">
        <v>28227.0410244663</v>
      </c>
      <c r="U85" s="195">
        <v>37309.380204516201</v>
      </c>
      <c r="V85" s="195">
        <v>44946.585988098697</v>
      </c>
      <c r="W85" s="195">
        <v>45962.747840366799</v>
      </c>
      <c r="X85" s="195">
        <v>37636.091311037002</v>
      </c>
      <c r="Y85" s="195">
        <v>24124.3588800998</v>
      </c>
      <c r="Z85" s="195">
        <v>12271.075351181</v>
      </c>
      <c r="AA85" s="195">
        <v>5376.8255354809198</v>
      </c>
      <c r="AB85" s="195">
        <v>2804.3630397990501</v>
      </c>
      <c r="AC85" s="191">
        <f t="shared" si="1"/>
        <v>21049.082404836699</v>
      </c>
    </row>
    <row r="86" spans="1:29" x14ac:dyDescent="0.25">
      <c r="A86" s="135" t="s">
        <v>203</v>
      </c>
      <c r="B86" s="133">
        <v>130370.1449</v>
      </c>
      <c r="C86" s="133">
        <v>111715.964599999</v>
      </c>
      <c r="D86" s="133">
        <v>99262.350909999994</v>
      </c>
      <c r="E86" s="133">
        <v>95166.058209999901</v>
      </c>
      <c r="F86" s="133">
        <v>98587.272899999996</v>
      </c>
      <c r="G86" s="133">
        <v>101628.37215</v>
      </c>
      <c r="H86" s="133">
        <v>100555.25977999999</v>
      </c>
      <c r="I86" s="133">
        <v>106769.019825628</v>
      </c>
      <c r="J86" s="133">
        <v>109901.81208952</v>
      </c>
      <c r="K86" s="133">
        <v>127933.703419383</v>
      </c>
      <c r="L86" s="133">
        <v>137185.40642478599</v>
      </c>
      <c r="M86" s="133">
        <v>138550.57067034001</v>
      </c>
      <c r="N86" s="133">
        <v>126096.768247403</v>
      </c>
      <c r="O86" s="196"/>
      <c r="P86" s="133">
        <v>86723.747289062696</v>
      </c>
      <c r="Q86" s="133">
        <v>85714.002474269102</v>
      </c>
      <c r="R86" s="133">
        <v>89943.131317954205</v>
      </c>
      <c r="S86" s="133">
        <v>96531.538630248193</v>
      </c>
      <c r="T86" s="133">
        <v>103564.892808283</v>
      </c>
      <c r="U86" s="133">
        <v>112356.804490792</v>
      </c>
      <c r="V86" s="133">
        <v>123865.616571495</v>
      </c>
      <c r="W86" s="133">
        <v>128915.372428691</v>
      </c>
      <c r="X86" s="133">
        <v>119420.66496024501</v>
      </c>
      <c r="Y86" s="133">
        <v>102916.32383546099</v>
      </c>
      <c r="Z86" s="133">
        <v>89965.391945270996</v>
      </c>
      <c r="AA86" s="133">
        <v>80835.981202665906</v>
      </c>
      <c r="AB86" s="133">
        <v>83690.451957002704</v>
      </c>
      <c r="AC86" s="191">
        <f t="shared" si="1"/>
        <v>100341.83999318776</v>
      </c>
    </row>
    <row r="87" spans="1:29" x14ac:dyDescent="0.25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0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1">
        <f t="shared" si="1"/>
        <v>0</v>
      </c>
    </row>
    <row r="88" spans="1:29" x14ac:dyDescent="0.25">
      <c r="A88" s="135" t="s">
        <v>209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3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1">
        <f t="shared" si="1"/>
        <v>0</v>
      </c>
    </row>
    <row r="89" spans="1:29" x14ac:dyDescent="0.25">
      <c r="A89" s="135" t="s">
        <v>210</v>
      </c>
      <c r="B89" s="133">
        <v>9915.0336399999997</v>
      </c>
      <c r="C89" s="133">
        <v>12072.054239999999</v>
      </c>
      <c r="D89" s="133">
        <v>12225.01665</v>
      </c>
      <c r="E89" s="133">
        <v>11331.506890000001</v>
      </c>
      <c r="F89" s="133">
        <v>15065.509980000001</v>
      </c>
      <c r="G89" s="133">
        <v>16135.063700000001</v>
      </c>
      <c r="H89" s="133">
        <v>15249.45342</v>
      </c>
      <c r="I89" s="133">
        <v>14532.0788014471</v>
      </c>
      <c r="J89" s="133">
        <v>13233.3417912943</v>
      </c>
      <c r="K89" s="133">
        <v>12969.831521141399</v>
      </c>
      <c r="L89" s="133">
        <v>12265.2320053327</v>
      </c>
      <c r="M89" s="133">
        <v>11672.319800822401</v>
      </c>
      <c r="N89" s="133">
        <v>11319.4284609025</v>
      </c>
      <c r="O89" s="193"/>
      <c r="P89" s="133">
        <v>15998.5638180931</v>
      </c>
      <c r="Q89" s="133">
        <v>14598.910563331699</v>
      </c>
      <c r="R89" s="133">
        <v>14417.468478570299</v>
      </c>
      <c r="S89" s="133">
        <v>13050.5288838089</v>
      </c>
      <c r="T89" s="133">
        <v>11653.48344256</v>
      </c>
      <c r="U89" s="133">
        <v>11234.109408661199</v>
      </c>
      <c r="V89" s="133">
        <v>10721.251058016</v>
      </c>
      <c r="W89" s="133">
        <v>10047.319463011399</v>
      </c>
      <c r="X89" s="133">
        <v>10260.0166311713</v>
      </c>
      <c r="Y89" s="133">
        <v>14219.2976697213</v>
      </c>
      <c r="Z89" s="133">
        <v>13119.2516693119</v>
      </c>
      <c r="AA89" s="133">
        <v>11504.195808902499</v>
      </c>
      <c r="AB89" s="133">
        <v>16899.138558029201</v>
      </c>
      <c r="AC89" s="191">
        <f t="shared" si="1"/>
        <v>12901.81041947606</v>
      </c>
    </row>
    <row r="90" spans="1:29" x14ac:dyDescent="0.25">
      <c r="A90" s="135" t="s">
        <v>395</v>
      </c>
      <c r="B90" s="133">
        <v>3633.8854299999998</v>
      </c>
      <c r="C90" s="133">
        <v>4014.4542299999998</v>
      </c>
      <c r="D90" s="133">
        <v>4111.5017099999995</v>
      </c>
      <c r="E90" s="133">
        <v>4037.8407400000001</v>
      </c>
      <c r="F90" s="133">
        <v>3882.0910199999998</v>
      </c>
      <c r="G90" s="133">
        <v>3670.9225099999999</v>
      </c>
      <c r="H90" s="133">
        <v>3474.8056700000002</v>
      </c>
      <c r="I90" s="133">
        <v>3474.8056700000002</v>
      </c>
      <c r="J90" s="133">
        <v>3474.8056700000002</v>
      </c>
      <c r="K90" s="133">
        <v>3474.8056700000002</v>
      </c>
      <c r="L90" s="133">
        <v>3474.8056700000002</v>
      </c>
      <c r="M90" s="133">
        <v>3474.8056700000002</v>
      </c>
      <c r="N90" s="133">
        <v>3474.8056700000002</v>
      </c>
      <c r="O90" s="190"/>
      <c r="P90" s="133">
        <v>3474.8056700000002</v>
      </c>
      <c r="Q90" s="133">
        <v>3474.8056700000002</v>
      </c>
      <c r="R90" s="133">
        <v>3474.8056700000002</v>
      </c>
      <c r="S90" s="133">
        <v>3474.8056700000002</v>
      </c>
      <c r="T90" s="133">
        <v>3474.8056700000002</v>
      </c>
      <c r="U90" s="133">
        <v>3474.8056700000002</v>
      </c>
      <c r="V90" s="133">
        <v>3474.8056700000002</v>
      </c>
      <c r="W90" s="133">
        <v>3474.8056700000002</v>
      </c>
      <c r="X90" s="133">
        <v>3474.8056700000002</v>
      </c>
      <c r="Y90" s="133">
        <v>3474.8056700000002</v>
      </c>
      <c r="Z90" s="133">
        <v>3474.8056700000002</v>
      </c>
      <c r="AA90" s="133">
        <v>3474.8056700000002</v>
      </c>
      <c r="AB90" s="133">
        <v>3474.8056700000002</v>
      </c>
      <c r="AC90" s="191">
        <f t="shared" si="1"/>
        <v>3474.8056700000011</v>
      </c>
    </row>
    <row r="91" spans="1:29" ht="15.75" thickBot="1" x14ac:dyDescent="0.3">
      <c r="A91" s="135" t="s">
        <v>211</v>
      </c>
      <c r="B91" s="195">
        <v>1398.8645200000001</v>
      </c>
      <c r="C91" s="195">
        <v>1165.7204400000001</v>
      </c>
      <c r="D91" s="195">
        <v>932.57636000000002</v>
      </c>
      <c r="E91" s="195">
        <v>699.43227999999999</v>
      </c>
      <c r="F91" s="195">
        <v>466.28820000000002</v>
      </c>
      <c r="G91" s="195">
        <v>233.14411999999999</v>
      </c>
      <c r="H91" s="195">
        <v>0</v>
      </c>
      <c r="I91" s="195">
        <v>2630.40715</v>
      </c>
      <c r="J91" s="195">
        <v>2391.2792300000001</v>
      </c>
      <c r="K91" s="195">
        <v>2152.1513100000002</v>
      </c>
      <c r="L91" s="195">
        <v>1913.0233900000001</v>
      </c>
      <c r="M91" s="195">
        <v>1673.8954699999999</v>
      </c>
      <c r="N91" s="195">
        <v>1434.76755</v>
      </c>
      <c r="O91" s="190"/>
      <c r="P91" s="195">
        <v>478.25587000000002</v>
      </c>
      <c r="Q91" s="195">
        <v>239.12795</v>
      </c>
      <c r="R91" s="195">
        <v>3.0000000549534801E-5</v>
      </c>
      <c r="S91" s="195">
        <v>2683.01532</v>
      </c>
      <c r="T91" s="195">
        <v>2439.10484</v>
      </c>
      <c r="U91" s="195">
        <v>2195.19436</v>
      </c>
      <c r="V91" s="195">
        <v>1951.28388</v>
      </c>
      <c r="W91" s="195">
        <v>1707.3733999999999</v>
      </c>
      <c r="X91" s="195">
        <v>1463.4629199999999</v>
      </c>
      <c r="Y91" s="195">
        <v>1219.5524399999999</v>
      </c>
      <c r="Z91" s="195">
        <v>975.64196000000004</v>
      </c>
      <c r="AA91" s="195">
        <v>731.73148000000003</v>
      </c>
      <c r="AB91" s="195">
        <v>487.82100000000003</v>
      </c>
      <c r="AC91" s="191">
        <f t="shared" si="1"/>
        <v>1274.7358038461539</v>
      </c>
    </row>
    <row r="92" spans="1:29" x14ac:dyDescent="0.25">
      <c r="A92" s="135" t="s">
        <v>209</v>
      </c>
      <c r="B92" s="133">
        <v>14947.783589999999</v>
      </c>
      <c r="C92" s="133">
        <v>17252.228910000002</v>
      </c>
      <c r="D92" s="133">
        <v>17269.094720000001</v>
      </c>
      <c r="E92" s="133">
        <v>16068.779909999999</v>
      </c>
      <c r="F92" s="133">
        <v>19413.889200000001</v>
      </c>
      <c r="G92" s="133">
        <v>20039.13033</v>
      </c>
      <c r="H92" s="133">
        <v>18724.25909</v>
      </c>
      <c r="I92" s="133">
        <v>20637.291621447101</v>
      </c>
      <c r="J92" s="133">
        <v>19099.426691294299</v>
      </c>
      <c r="K92" s="133">
        <v>18596.7885011414</v>
      </c>
      <c r="L92" s="133">
        <v>17653.061065332698</v>
      </c>
      <c r="M92" s="133">
        <v>16821.0209408224</v>
      </c>
      <c r="N92" s="133">
        <v>16229.0016809025</v>
      </c>
      <c r="O92" s="193"/>
      <c r="P92" s="133">
        <v>19951.625358093101</v>
      </c>
      <c r="Q92" s="133">
        <v>18312.844183331701</v>
      </c>
      <c r="R92" s="133">
        <v>17892.2741785703</v>
      </c>
      <c r="S92" s="133">
        <v>19208.3498738089</v>
      </c>
      <c r="T92" s="133">
        <v>17567.39395256</v>
      </c>
      <c r="U92" s="133">
        <v>16904.109438661199</v>
      </c>
      <c r="V92" s="133">
        <v>16147.340608016</v>
      </c>
      <c r="W92" s="133">
        <v>15229.4985330114</v>
      </c>
      <c r="X92" s="133">
        <v>15198.2852211713</v>
      </c>
      <c r="Y92" s="133">
        <v>18913.655779721299</v>
      </c>
      <c r="Z92" s="133">
        <v>17569.699299311898</v>
      </c>
      <c r="AA92" s="133">
        <v>15710.732958902499</v>
      </c>
      <c r="AB92" s="133">
        <v>20861.765228029199</v>
      </c>
      <c r="AC92" s="191">
        <f t="shared" si="1"/>
        <v>17651.351893322215</v>
      </c>
    </row>
    <row r="93" spans="1:29" x14ac:dyDescent="0.25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7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1">
        <f t="shared" si="1"/>
        <v>0</v>
      </c>
    </row>
    <row r="94" spans="1:29" x14ac:dyDescent="0.25">
      <c r="A94" s="135" t="s">
        <v>212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200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1">
        <f t="shared" si="1"/>
        <v>0</v>
      </c>
    </row>
    <row r="95" spans="1:29" ht="15.75" thickBot="1" x14ac:dyDescent="0.3">
      <c r="A95" s="135" t="s">
        <v>213</v>
      </c>
      <c r="B95" s="195">
        <v>0</v>
      </c>
      <c r="C95" s="195">
        <v>0</v>
      </c>
      <c r="D95" s="195">
        <v>0</v>
      </c>
      <c r="E95" s="195">
        <v>6.9580000000000003E-2</v>
      </c>
      <c r="F95" s="195">
        <v>6.9580000000000003E-2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3"/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1">
        <f t="shared" si="1"/>
        <v>0</v>
      </c>
    </row>
    <row r="96" spans="1:29" x14ac:dyDescent="0.25">
      <c r="A96" s="135" t="s">
        <v>212</v>
      </c>
      <c r="B96" s="133">
        <v>0</v>
      </c>
      <c r="C96" s="133">
        <v>0</v>
      </c>
      <c r="D96" s="133">
        <v>0</v>
      </c>
      <c r="E96" s="133">
        <v>6.9580000000000003E-2</v>
      </c>
      <c r="F96" s="133">
        <v>6.9580000000000003E-2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93"/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91">
        <f t="shared" si="1"/>
        <v>0</v>
      </c>
    </row>
    <row r="97" spans="1:29" x14ac:dyDescent="0.25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0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1">
        <f t="shared" si="1"/>
        <v>0</v>
      </c>
    </row>
    <row r="98" spans="1:29" ht="15.75" thickBot="1" x14ac:dyDescent="0.3">
      <c r="A98" s="189" t="s">
        <v>214</v>
      </c>
      <c r="B98" s="199">
        <v>404959.60858</v>
      </c>
      <c r="C98" s="199">
        <v>411179.96476</v>
      </c>
      <c r="D98" s="199">
        <v>359348.19621999998</v>
      </c>
      <c r="E98" s="199">
        <v>356579.89984999999</v>
      </c>
      <c r="F98" s="199">
        <v>336685.28383999999</v>
      </c>
      <c r="G98" s="199">
        <v>323428.29427999997</v>
      </c>
      <c r="H98" s="199">
        <v>340962.64163000003</v>
      </c>
      <c r="I98" s="199">
        <v>352812.02261076903</v>
      </c>
      <c r="J98" s="199">
        <v>362361.57666710799</v>
      </c>
      <c r="K98" s="199">
        <v>366197.41688319697</v>
      </c>
      <c r="L98" s="199">
        <v>357918.553161524</v>
      </c>
      <c r="M98" s="199">
        <v>366791.87140849599</v>
      </c>
      <c r="N98" s="199">
        <v>387050.17848387698</v>
      </c>
      <c r="O98" s="190"/>
      <c r="P98" s="199">
        <v>318588.701067143</v>
      </c>
      <c r="Q98" s="199">
        <v>314030.46174858703</v>
      </c>
      <c r="R98" s="199">
        <v>325461.10751314502</v>
      </c>
      <c r="S98" s="199">
        <v>348639.54153139098</v>
      </c>
      <c r="T98" s="199">
        <v>360483.25931147602</v>
      </c>
      <c r="U98" s="199">
        <v>353888.97669873398</v>
      </c>
      <c r="V98" s="199">
        <v>348310.894144397</v>
      </c>
      <c r="W98" s="199">
        <v>362972.71364055999</v>
      </c>
      <c r="X98" s="199">
        <v>383323.12881080201</v>
      </c>
      <c r="Y98" s="199">
        <v>394971.79626588803</v>
      </c>
      <c r="Z98" s="199">
        <v>371243.11300754501</v>
      </c>
      <c r="AA98" s="199">
        <v>348634.054820402</v>
      </c>
      <c r="AB98" s="199">
        <v>323436.10954605899</v>
      </c>
      <c r="AC98" s="191">
        <f t="shared" si="1"/>
        <v>350306.45062354836</v>
      </c>
    </row>
    <row r="99" spans="1:29" x14ac:dyDescent="0.25">
      <c r="O99" s="196"/>
      <c r="AC99" s="191">
        <f t="shared" si="1"/>
        <v>0</v>
      </c>
    </row>
    <row r="100" spans="1:29" x14ac:dyDescent="0.25">
      <c r="A100" s="189" t="s">
        <v>215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0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1">
        <f t="shared" si="1"/>
        <v>0</v>
      </c>
    </row>
    <row r="101" spans="1:29" x14ac:dyDescent="0.25">
      <c r="A101" s="135" t="s">
        <v>216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3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1">
        <f t="shared" si="1"/>
        <v>0</v>
      </c>
    </row>
    <row r="102" spans="1:29" x14ac:dyDescent="0.25">
      <c r="A102" s="135" t="s">
        <v>396</v>
      </c>
      <c r="B102" s="133">
        <v>11895.4704</v>
      </c>
      <c r="C102" s="133">
        <v>11779.18266</v>
      </c>
      <c r="D102" s="133">
        <v>11673.26074</v>
      </c>
      <c r="E102" s="133">
        <v>11914.37449</v>
      </c>
      <c r="F102" s="133">
        <v>11832.889219999999</v>
      </c>
      <c r="G102" s="133">
        <v>12020.83332</v>
      </c>
      <c r="H102" s="133">
        <v>11975.783649999999</v>
      </c>
      <c r="I102" s="133">
        <v>11852.36393</v>
      </c>
      <c r="J102" s="133">
        <v>11727.33221</v>
      </c>
      <c r="K102" s="133">
        <v>11604.760539999999</v>
      </c>
      <c r="L102" s="133">
        <v>11476.436229999999</v>
      </c>
      <c r="M102" s="133">
        <v>11350.59778</v>
      </c>
      <c r="N102" s="133">
        <v>11218.81251</v>
      </c>
      <c r="O102" s="193"/>
      <c r="P102" s="133">
        <v>11430.005386438301</v>
      </c>
      <c r="Q102" s="133">
        <v>16114.2035234246</v>
      </c>
      <c r="R102" s="133">
        <v>16867.522452962901</v>
      </c>
      <c r="S102" s="133">
        <v>16706.582276199799</v>
      </c>
      <c r="T102" s="133">
        <v>17004.422785327199</v>
      </c>
      <c r="U102" s="133">
        <v>16837.058066372301</v>
      </c>
      <c r="V102" s="133">
        <v>16665.340915499601</v>
      </c>
      <c r="W102" s="133">
        <v>16502.119746544799</v>
      </c>
      <c r="X102" s="133">
        <v>16333.555285672101</v>
      </c>
      <c r="Y102" s="133">
        <v>15844.5821126914</v>
      </c>
      <c r="Z102" s="133">
        <v>15685.6709856544</v>
      </c>
      <c r="AA102" s="133">
        <v>15516.006634781699</v>
      </c>
      <c r="AB102" s="133">
        <v>15351.0068158268</v>
      </c>
      <c r="AC102" s="191">
        <f t="shared" si="1"/>
        <v>15912.159768261223</v>
      </c>
    </row>
    <row r="103" spans="1:29" x14ac:dyDescent="0.25">
      <c r="A103" s="135" t="s">
        <v>397</v>
      </c>
      <c r="B103" s="133">
        <v>2048.99874</v>
      </c>
      <c r="C103" s="133">
        <v>2386.88906</v>
      </c>
      <c r="D103" s="133">
        <v>2350.1677</v>
      </c>
      <c r="E103" s="133">
        <v>2317.4302200000002</v>
      </c>
      <c r="F103" s="133">
        <v>2277.951</v>
      </c>
      <c r="G103" s="133">
        <v>2237.1558100000002</v>
      </c>
      <c r="H103" s="133">
        <v>2197.67659</v>
      </c>
      <c r="I103" s="133">
        <v>2156.8814000000002</v>
      </c>
      <c r="J103" s="133">
        <v>2116.0862000000002</v>
      </c>
      <c r="K103" s="133">
        <v>2076.60698</v>
      </c>
      <c r="L103" s="133">
        <v>2035.81179</v>
      </c>
      <c r="M103" s="133">
        <v>1996.33257</v>
      </c>
      <c r="N103" s="133">
        <v>1955.53737</v>
      </c>
      <c r="O103" s="190"/>
      <c r="P103" s="133">
        <v>2193.0621932639601</v>
      </c>
      <c r="Q103" s="133">
        <v>2149.6181037020801</v>
      </c>
      <c r="R103" s="133">
        <v>2107.5754321905802</v>
      </c>
      <c r="S103" s="133">
        <v>2064.1313426286902</v>
      </c>
      <c r="T103" s="133">
        <v>2020.68724306681</v>
      </c>
      <c r="U103" s="133">
        <v>1978.64457155531</v>
      </c>
      <c r="V103" s="133">
        <v>1935.20048199342</v>
      </c>
      <c r="W103" s="133">
        <v>1893.15781048192</v>
      </c>
      <c r="X103" s="133">
        <v>1849.71372092004</v>
      </c>
      <c r="Y103" s="133">
        <v>2213.6002893581599</v>
      </c>
      <c r="Z103" s="133">
        <v>2180.7661230089502</v>
      </c>
      <c r="AA103" s="133">
        <v>2144.6564003598</v>
      </c>
      <c r="AB103" s="133">
        <v>2109.7115118606198</v>
      </c>
      <c r="AC103" s="191">
        <f t="shared" si="1"/>
        <v>2064.6557864915649</v>
      </c>
    </row>
    <row r="104" spans="1:29" ht="15.75" thickBot="1" x14ac:dyDescent="0.3">
      <c r="A104" s="135" t="s">
        <v>217</v>
      </c>
      <c r="B104" s="195">
        <v>15557.92733</v>
      </c>
      <c r="C104" s="195">
        <v>15477.336939999999</v>
      </c>
      <c r="D104" s="195">
        <v>15398.18036</v>
      </c>
      <c r="E104" s="195">
        <v>15310.542729999999</v>
      </c>
      <c r="F104" s="195">
        <v>15225.73214</v>
      </c>
      <c r="G104" s="195">
        <v>15140.20442</v>
      </c>
      <c r="H104" s="195">
        <v>15055.916939999999</v>
      </c>
      <c r="I104" s="195">
        <v>14968.819889999901</v>
      </c>
      <c r="J104" s="195">
        <v>14881.7228399999</v>
      </c>
      <c r="K104" s="195">
        <v>14797.4353399999</v>
      </c>
      <c r="L104" s="195">
        <v>14710.3382899999</v>
      </c>
      <c r="M104" s="195">
        <v>14626.0508399999</v>
      </c>
      <c r="N104" s="195">
        <v>14538.953739999901</v>
      </c>
      <c r="O104" s="190"/>
      <c r="P104" s="195">
        <v>14201.803829999901</v>
      </c>
      <c r="Q104" s="195">
        <v>14114.7067799999</v>
      </c>
      <c r="R104" s="195">
        <v>14030.4192999999</v>
      </c>
      <c r="S104" s="195">
        <v>13943.322249999899</v>
      </c>
      <c r="T104" s="195">
        <v>13856.2252099999</v>
      </c>
      <c r="U104" s="195">
        <v>13771.937739999899</v>
      </c>
      <c r="V104" s="195">
        <v>13684.840689999901</v>
      </c>
      <c r="W104" s="195">
        <v>13600.5532199999</v>
      </c>
      <c r="X104" s="195">
        <v>13513.4561599999</v>
      </c>
      <c r="Y104" s="195">
        <v>13745.740042108</v>
      </c>
      <c r="Z104" s="195">
        <v>13658.446055758801</v>
      </c>
      <c r="AA104" s="195">
        <v>13564.9946431096</v>
      </c>
      <c r="AB104" s="195">
        <v>13474.5577986104</v>
      </c>
      <c r="AC104" s="191">
        <f t="shared" si="1"/>
        <v>13781.615670737374</v>
      </c>
    </row>
    <row r="105" spans="1:29" x14ac:dyDescent="0.25">
      <c r="A105" s="135" t="s">
        <v>216</v>
      </c>
      <c r="B105" s="133">
        <v>29502.39647</v>
      </c>
      <c r="C105" s="133">
        <v>29643.408660000001</v>
      </c>
      <c r="D105" s="133">
        <v>29421.608800000002</v>
      </c>
      <c r="E105" s="133">
        <v>29542.347440000001</v>
      </c>
      <c r="F105" s="133">
        <v>29336.572359999998</v>
      </c>
      <c r="G105" s="133">
        <v>29398.19355</v>
      </c>
      <c r="H105" s="133">
        <v>29229.377179999999</v>
      </c>
      <c r="I105" s="133">
        <v>28978.06522</v>
      </c>
      <c r="J105" s="133">
        <v>28725.141250000001</v>
      </c>
      <c r="K105" s="133">
        <v>28478.80286</v>
      </c>
      <c r="L105" s="133">
        <v>28222.586309999999</v>
      </c>
      <c r="M105" s="133">
        <v>27972.981189999999</v>
      </c>
      <c r="N105" s="133">
        <v>27713.303619999999</v>
      </c>
      <c r="O105" s="196"/>
      <c r="P105" s="133">
        <v>27824.8714097023</v>
      </c>
      <c r="Q105" s="133">
        <v>32378.528407126701</v>
      </c>
      <c r="R105" s="133">
        <v>33005.517185153498</v>
      </c>
      <c r="S105" s="133">
        <v>32714.035868828501</v>
      </c>
      <c r="T105" s="133">
        <v>32881.335238394</v>
      </c>
      <c r="U105" s="133">
        <v>32587.640377927601</v>
      </c>
      <c r="V105" s="133">
        <v>32285.382087492999</v>
      </c>
      <c r="W105" s="133">
        <v>31995.830777026698</v>
      </c>
      <c r="X105" s="133">
        <v>31696.725166592099</v>
      </c>
      <c r="Y105" s="133">
        <v>31803.922444157601</v>
      </c>
      <c r="Z105" s="133">
        <v>31524.883164422099</v>
      </c>
      <c r="AA105" s="133">
        <v>31225.657678251198</v>
      </c>
      <c r="AB105" s="133">
        <v>30935.2761262979</v>
      </c>
      <c r="AC105" s="191">
        <f t="shared" si="1"/>
        <v>31758.431225490247</v>
      </c>
    </row>
    <row r="106" spans="1:29" x14ac:dyDescent="0.2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0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1">
        <f t="shared" si="1"/>
        <v>0</v>
      </c>
    </row>
    <row r="107" spans="1:29" x14ac:dyDescent="0.25">
      <c r="A107" s="135" t="s">
        <v>218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3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1">
        <f t="shared" si="1"/>
        <v>0</v>
      </c>
    </row>
    <row r="108" spans="1:29" x14ac:dyDescent="0.25">
      <c r="A108" s="135" t="s">
        <v>219</v>
      </c>
      <c r="B108" s="133">
        <v>164500.18174</v>
      </c>
      <c r="C108" s="133">
        <v>164500.18174</v>
      </c>
      <c r="D108" s="133">
        <v>164500.18174</v>
      </c>
      <c r="E108" s="133">
        <v>158452.34995</v>
      </c>
      <c r="F108" s="133">
        <v>157711.66672999901</v>
      </c>
      <c r="G108" s="133">
        <v>157711.66672999901</v>
      </c>
      <c r="H108" s="133">
        <v>149434.14851999999</v>
      </c>
      <c r="I108" s="133">
        <v>149434.14851999999</v>
      </c>
      <c r="J108" s="133">
        <v>149434.14851999999</v>
      </c>
      <c r="K108" s="133">
        <v>149434.14851999999</v>
      </c>
      <c r="L108" s="133">
        <v>149434.14851999999</v>
      </c>
      <c r="M108" s="133">
        <v>149434.14851999999</v>
      </c>
      <c r="N108" s="133">
        <v>149434.14851999999</v>
      </c>
      <c r="O108" s="193"/>
      <c r="P108" s="133">
        <v>149434.14851999999</v>
      </c>
      <c r="Q108" s="133">
        <v>149434.14851999999</v>
      </c>
      <c r="R108" s="133">
        <v>149434.14851999999</v>
      </c>
      <c r="S108" s="133">
        <v>149434.14851999999</v>
      </c>
      <c r="T108" s="133">
        <v>149434.14851999999</v>
      </c>
      <c r="U108" s="133">
        <v>149434.14851999999</v>
      </c>
      <c r="V108" s="133">
        <v>149434.14851999999</v>
      </c>
      <c r="W108" s="133">
        <v>149434.14851999999</v>
      </c>
      <c r="X108" s="133">
        <v>149434.14851999999</v>
      </c>
      <c r="Y108" s="133">
        <v>149434.14851999999</v>
      </c>
      <c r="Z108" s="133">
        <v>149434.14851999999</v>
      </c>
      <c r="AA108" s="133">
        <v>149434.14851999999</v>
      </c>
      <c r="AB108" s="133">
        <v>149434.14851999999</v>
      </c>
      <c r="AC108" s="191">
        <f t="shared" si="1"/>
        <v>149434.14852000002</v>
      </c>
    </row>
    <row r="109" spans="1:29" x14ac:dyDescent="0.25">
      <c r="A109" s="135" t="s">
        <v>220</v>
      </c>
      <c r="B109" s="133">
        <v>155375.72962</v>
      </c>
      <c r="C109" s="133">
        <v>155375.72963999899</v>
      </c>
      <c r="D109" s="133">
        <v>155375.72963999899</v>
      </c>
      <c r="E109" s="133">
        <v>154697.62471</v>
      </c>
      <c r="F109" s="133">
        <v>154268.24038</v>
      </c>
      <c r="G109" s="133">
        <v>154268.24038</v>
      </c>
      <c r="H109" s="133">
        <v>153564.91162999999</v>
      </c>
      <c r="I109" s="133">
        <v>153564.91162999999</v>
      </c>
      <c r="J109" s="133">
        <v>153564.91162999999</v>
      </c>
      <c r="K109" s="133">
        <v>153564.91162999999</v>
      </c>
      <c r="L109" s="133">
        <v>153564.91162999999</v>
      </c>
      <c r="M109" s="133">
        <v>153564.91162999999</v>
      </c>
      <c r="N109" s="133">
        <v>153564.91162999999</v>
      </c>
      <c r="O109" s="190"/>
      <c r="P109" s="133">
        <v>153564.91162999999</v>
      </c>
      <c r="Q109" s="133">
        <v>153564.91162999999</v>
      </c>
      <c r="R109" s="133">
        <v>153564.91162999999</v>
      </c>
      <c r="S109" s="133">
        <v>153564.91162999999</v>
      </c>
      <c r="T109" s="133">
        <v>153564.91162999999</v>
      </c>
      <c r="U109" s="133">
        <v>153564.91162999999</v>
      </c>
      <c r="V109" s="133">
        <v>153564.91162999999</v>
      </c>
      <c r="W109" s="133">
        <v>153564.91162999999</v>
      </c>
      <c r="X109" s="133">
        <v>153564.91162999999</v>
      </c>
      <c r="Y109" s="133">
        <v>153564.91162999999</v>
      </c>
      <c r="Z109" s="133">
        <v>153564.91162999999</v>
      </c>
      <c r="AA109" s="133">
        <v>153564.91162999999</v>
      </c>
      <c r="AB109" s="133">
        <v>153564.91162999999</v>
      </c>
      <c r="AC109" s="191">
        <f t="shared" si="1"/>
        <v>153564.91162999999</v>
      </c>
    </row>
    <row r="110" spans="1:29" ht="15.75" thickBot="1" x14ac:dyDescent="0.3">
      <c r="A110" s="135" t="s">
        <v>221</v>
      </c>
      <c r="B110" s="195">
        <v>0</v>
      </c>
      <c r="C110" s="195">
        <v>0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0"/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1">
        <f t="shared" si="1"/>
        <v>0</v>
      </c>
    </row>
    <row r="111" spans="1:29" x14ac:dyDescent="0.25">
      <c r="A111" s="135" t="s">
        <v>218</v>
      </c>
      <c r="B111" s="133">
        <v>319875.91136000003</v>
      </c>
      <c r="C111" s="133">
        <v>319875.91138000001</v>
      </c>
      <c r="D111" s="133">
        <v>319875.91138000001</v>
      </c>
      <c r="E111" s="133">
        <v>313149.97466000001</v>
      </c>
      <c r="F111" s="133">
        <v>311979.90710999997</v>
      </c>
      <c r="G111" s="133">
        <v>311979.90710999997</v>
      </c>
      <c r="H111" s="133">
        <v>302999.06014999998</v>
      </c>
      <c r="I111" s="133">
        <v>302999.06014999998</v>
      </c>
      <c r="J111" s="133">
        <v>302999.06014999998</v>
      </c>
      <c r="K111" s="133">
        <v>302999.06014999998</v>
      </c>
      <c r="L111" s="133">
        <v>302999.06014999998</v>
      </c>
      <c r="M111" s="133">
        <v>302999.06014999998</v>
      </c>
      <c r="N111" s="133">
        <v>302999.06014999998</v>
      </c>
      <c r="O111" s="190"/>
      <c r="P111" s="133">
        <v>302999.06014999998</v>
      </c>
      <c r="Q111" s="133">
        <v>302999.06014999998</v>
      </c>
      <c r="R111" s="133">
        <v>302999.06014999998</v>
      </c>
      <c r="S111" s="133">
        <v>302999.06014999998</v>
      </c>
      <c r="T111" s="133">
        <v>302999.06014999998</v>
      </c>
      <c r="U111" s="133">
        <v>302999.06014999998</v>
      </c>
      <c r="V111" s="133">
        <v>302999.06014999998</v>
      </c>
      <c r="W111" s="133">
        <v>302999.06014999998</v>
      </c>
      <c r="X111" s="133">
        <v>302999.06014999998</v>
      </c>
      <c r="Y111" s="133">
        <v>302999.06014999998</v>
      </c>
      <c r="Z111" s="133">
        <v>302999.06014999998</v>
      </c>
      <c r="AA111" s="133">
        <v>302999.06014999998</v>
      </c>
      <c r="AB111" s="133">
        <v>302999.06014999998</v>
      </c>
      <c r="AC111" s="191">
        <f t="shared" si="1"/>
        <v>302999.06014999992</v>
      </c>
    </row>
    <row r="112" spans="1:29" x14ac:dyDescent="0.2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0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1">
        <f t="shared" si="1"/>
        <v>0</v>
      </c>
    </row>
    <row r="113" spans="1:29" x14ac:dyDescent="0.25">
      <c r="A113" s="135" t="s">
        <v>222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0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1">
        <f t="shared" si="1"/>
        <v>0</v>
      </c>
    </row>
    <row r="114" spans="1:29" x14ac:dyDescent="0.25">
      <c r="A114" s="135" t="s">
        <v>223</v>
      </c>
      <c r="B114" s="133">
        <v>7533.9618300000002</v>
      </c>
      <c r="C114" s="133">
        <v>7533.9618300000002</v>
      </c>
      <c r="D114" s="133">
        <v>7533.9618300000002</v>
      </c>
      <c r="E114" s="133">
        <v>7483.3820299999998</v>
      </c>
      <c r="F114" s="133">
        <v>7483.9144500000002</v>
      </c>
      <c r="G114" s="133">
        <v>7483.9144500000002</v>
      </c>
      <c r="H114" s="133">
        <v>7128.8410000000003</v>
      </c>
      <c r="I114" s="133">
        <v>7128.8410000000003</v>
      </c>
      <c r="J114" s="133">
        <v>7128.8410000000003</v>
      </c>
      <c r="K114" s="133">
        <v>7080.3296621297204</v>
      </c>
      <c r="L114" s="133">
        <v>7080.3296621297204</v>
      </c>
      <c r="M114" s="133">
        <v>7080.3296621297204</v>
      </c>
      <c r="N114" s="133">
        <v>7031.8183242594396</v>
      </c>
      <c r="O114" s="190"/>
      <c r="P114" s="133">
        <v>6983.3069863891596</v>
      </c>
      <c r="Q114" s="133">
        <v>6983.3069863891596</v>
      </c>
      <c r="R114" s="133">
        <v>6934.7956485188797</v>
      </c>
      <c r="S114" s="133">
        <v>6934.7956485188797</v>
      </c>
      <c r="T114" s="133">
        <v>6934.7956485188797</v>
      </c>
      <c r="U114" s="133">
        <v>6886.2843106486098</v>
      </c>
      <c r="V114" s="133">
        <v>6886.2843106486098</v>
      </c>
      <c r="W114" s="133">
        <v>6886.2843106486098</v>
      </c>
      <c r="X114" s="133">
        <v>6837.7729727783299</v>
      </c>
      <c r="Y114" s="133">
        <v>6837.7729727783299</v>
      </c>
      <c r="Z114" s="133">
        <v>6837.7729727783299</v>
      </c>
      <c r="AA114" s="133">
        <v>6789.2616349080499</v>
      </c>
      <c r="AB114" s="133">
        <v>6789.2616349080499</v>
      </c>
      <c r="AC114" s="191">
        <f t="shared" si="1"/>
        <v>6886.2843106486062</v>
      </c>
    </row>
    <row r="115" spans="1:29" x14ac:dyDescent="0.25">
      <c r="A115" s="135" t="s">
        <v>224</v>
      </c>
      <c r="B115" s="133">
        <v>233798.5325</v>
      </c>
      <c r="C115" s="133">
        <v>233798.5325</v>
      </c>
      <c r="D115" s="133">
        <v>233798.5325</v>
      </c>
      <c r="E115" s="133">
        <v>229628.67050000001</v>
      </c>
      <c r="F115" s="133">
        <v>229628.67050000001</v>
      </c>
      <c r="G115" s="133">
        <v>229628.67050000001</v>
      </c>
      <c r="H115" s="133">
        <v>230433.75349999999</v>
      </c>
      <c r="I115" s="133">
        <v>228944.03595806801</v>
      </c>
      <c r="J115" s="133">
        <v>227454.318416136</v>
      </c>
      <c r="K115" s="133">
        <v>226480.299158023</v>
      </c>
      <c r="L115" s="133">
        <v>224990.58161609201</v>
      </c>
      <c r="M115" s="133">
        <v>223500.86407416</v>
      </c>
      <c r="N115" s="133">
        <v>222526.844816047</v>
      </c>
      <c r="O115" s="190"/>
      <c r="P115" s="133">
        <v>217889.92849223301</v>
      </c>
      <c r="Q115" s="133">
        <v>216690.528090251</v>
      </c>
      <c r="R115" s="133">
        <v>215651.81297237999</v>
      </c>
      <c r="S115" s="133">
        <v>214452.412570399</v>
      </c>
      <c r="T115" s="133">
        <v>213253.012168418</v>
      </c>
      <c r="U115" s="133">
        <v>212214.297050547</v>
      </c>
      <c r="V115" s="133">
        <v>211014.89664856601</v>
      </c>
      <c r="W115" s="133">
        <v>209815.49624658399</v>
      </c>
      <c r="X115" s="133">
        <v>208776.78112871299</v>
      </c>
      <c r="Y115" s="133">
        <v>207604.19492590701</v>
      </c>
      <c r="Z115" s="133">
        <v>206431.608723101</v>
      </c>
      <c r="AA115" s="133">
        <v>205344.12448497899</v>
      </c>
      <c r="AB115" s="133">
        <v>204171.538282172</v>
      </c>
      <c r="AC115" s="191">
        <f t="shared" si="1"/>
        <v>211023.89475263463</v>
      </c>
    </row>
    <row r="116" spans="1:29" x14ac:dyDescent="0.25">
      <c r="A116" s="135" t="s">
        <v>225</v>
      </c>
      <c r="B116" s="133">
        <v>17808.776989999998</v>
      </c>
      <c r="C116" s="133">
        <v>17180.186600000001</v>
      </c>
      <c r="D116" s="133">
        <v>16551.59621</v>
      </c>
      <c r="E116" s="133">
        <v>15923.00582</v>
      </c>
      <c r="F116" s="133">
        <v>15294.415429999999</v>
      </c>
      <c r="G116" s="133">
        <v>14665.82504</v>
      </c>
      <c r="H116" s="133">
        <v>14037.23465</v>
      </c>
      <c r="I116" s="133">
        <v>13475.745291336099</v>
      </c>
      <c r="J116" s="133">
        <v>12914.2559326723</v>
      </c>
      <c r="K116" s="133">
        <v>12352.766574008499</v>
      </c>
      <c r="L116" s="133">
        <v>11791.2772153447</v>
      </c>
      <c r="M116" s="133">
        <v>13620.259856680899</v>
      </c>
      <c r="N116" s="133">
        <v>13058.7704980171</v>
      </c>
      <c r="O116" s="196"/>
      <c r="P116" s="133">
        <v>10812.8130633618</v>
      </c>
      <c r="Q116" s="133">
        <v>10449.035669119499</v>
      </c>
      <c r="R116" s="133">
        <v>10085.2582748772</v>
      </c>
      <c r="S116" s="133">
        <v>9721.4808806349793</v>
      </c>
      <c r="T116" s="133">
        <v>9357.7034863926692</v>
      </c>
      <c r="U116" s="133">
        <v>8993.9260921503592</v>
      </c>
      <c r="V116" s="133">
        <v>8630.1486979080601</v>
      </c>
      <c r="W116" s="133">
        <v>8266.37130366575</v>
      </c>
      <c r="X116" s="133">
        <v>7902.59390942345</v>
      </c>
      <c r="Y116" s="133">
        <v>7538.8165151811399</v>
      </c>
      <c r="Z116" s="133">
        <v>7175.0391209388299</v>
      </c>
      <c r="AA116" s="133">
        <v>6811.2617266965299</v>
      </c>
      <c r="AB116" s="133">
        <v>6447.4843324542198</v>
      </c>
      <c r="AC116" s="191">
        <f t="shared" si="1"/>
        <v>8630.1486979080364</v>
      </c>
    </row>
    <row r="117" spans="1:29" x14ac:dyDescent="0.25">
      <c r="A117" s="135" t="s">
        <v>226</v>
      </c>
      <c r="B117" s="133">
        <v>8831.7721600000004</v>
      </c>
      <c r="C117" s="133">
        <v>4243.4727999999996</v>
      </c>
      <c r="D117" s="133">
        <v>5783.2493299999996</v>
      </c>
      <c r="E117" s="133">
        <v>4470.3224099999998</v>
      </c>
      <c r="F117" s="133">
        <v>4270.9191499999997</v>
      </c>
      <c r="G117" s="133">
        <v>4558.2115599999997</v>
      </c>
      <c r="H117" s="133">
        <v>4842.7302600000003</v>
      </c>
      <c r="I117" s="133">
        <v>4418.5724499999997</v>
      </c>
      <c r="J117" s="133">
        <v>4192.8390710562599</v>
      </c>
      <c r="K117" s="133">
        <v>3898.7403899999999</v>
      </c>
      <c r="L117" s="133">
        <v>3638.8243600000001</v>
      </c>
      <c r="M117" s="133">
        <v>3406.5167203239598</v>
      </c>
      <c r="N117" s="133">
        <v>3118.9922999999999</v>
      </c>
      <c r="O117" s="190"/>
      <c r="P117" s="133">
        <v>2086.7369774792601</v>
      </c>
      <c r="Q117" s="133">
        <v>1913.06198527723</v>
      </c>
      <c r="R117" s="133">
        <v>1633.68619545971</v>
      </c>
      <c r="S117" s="133">
        <v>1364.01644088329</v>
      </c>
      <c r="T117" s="133">
        <v>1239.92811972355</v>
      </c>
      <c r="U117" s="133">
        <v>856.30528848685901</v>
      </c>
      <c r="V117" s="133">
        <v>627.73275230660101</v>
      </c>
      <c r="W117" s="133">
        <v>424.60942417595498</v>
      </c>
      <c r="X117" s="133">
        <v>7.9999999996971301E-5</v>
      </c>
      <c r="Y117" s="133">
        <v>7.9999999996971301E-5</v>
      </c>
      <c r="Z117" s="133">
        <v>7.9999999996971301E-5</v>
      </c>
      <c r="AA117" s="133">
        <v>62.823120699873897</v>
      </c>
      <c r="AB117" s="133">
        <v>103.180436484377</v>
      </c>
      <c r="AC117" s="191">
        <f t="shared" si="1"/>
        <v>793.2369985366696</v>
      </c>
    </row>
    <row r="118" spans="1:29" x14ac:dyDescent="0.25">
      <c r="A118" s="135" t="s">
        <v>227</v>
      </c>
      <c r="B118" s="133">
        <v>42186.399400000002</v>
      </c>
      <c r="C118" s="133">
        <v>39081.107190000002</v>
      </c>
      <c r="D118" s="133">
        <v>37637.109920000003</v>
      </c>
      <c r="E118" s="133">
        <v>37925.022190000003</v>
      </c>
      <c r="F118" s="133">
        <v>36276.653429999998</v>
      </c>
      <c r="G118" s="133">
        <v>36729.599749999899</v>
      </c>
      <c r="H118" s="133">
        <v>35900.223379999901</v>
      </c>
      <c r="I118" s="133">
        <v>35429.000705808998</v>
      </c>
      <c r="J118" s="133">
        <v>34965.326744618098</v>
      </c>
      <c r="K118" s="133">
        <v>34506.1889722173</v>
      </c>
      <c r="L118" s="133">
        <v>34055.895776286801</v>
      </c>
      <c r="M118" s="133">
        <v>33612.958934396403</v>
      </c>
      <c r="N118" s="133">
        <v>33177.088162507498</v>
      </c>
      <c r="O118" s="193"/>
      <c r="P118" s="133">
        <v>31519.616682768799</v>
      </c>
      <c r="Q118" s="133">
        <v>31120.6545585362</v>
      </c>
      <c r="R118" s="133">
        <v>30728.871202750001</v>
      </c>
      <c r="S118" s="133">
        <v>30341.206526215301</v>
      </c>
      <c r="T118" s="133">
        <v>29959.2086854931</v>
      </c>
      <c r="U118" s="133">
        <v>29583.2746230714</v>
      </c>
      <c r="V118" s="133">
        <v>29209.678966411801</v>
      </c>
      <c r="W118" s="133">
        <v>28842.855663406801</v>
      </c>
      <c r="X118" s="133">
        <v>28478.316872028401</v>
      </c>
      <c r="Y118" s="133">
        <v>28116.9083580562</v>
      </c>
      <c r="Z118" s="133">
        <v>27762.723034362101</v>
      </c>
      <c r="AA118" s="133">
        <v>27405.5217969941</v>
      </c>
      <c r="AB118" s="133">
        <v>27050.5719904787</v>
      </c>
      <c r="AC118" s="191">
        <f t="shared" si="1"/>
        <v>29239.954535428686</v>
      </c>
    </row>
    <row r="119" spans="1:29" x14ac:dyDescent="0.25">
      <c r="A119" s="135" t="s">
        <v>228</v>
      </c>
      <c r="B119" s="133">
        <v>101419.13308</v>
      </c>
      <c r="C119" s="133">
        <v>102560.90768999999</v>
      </c>
      <c r="D119" s="133">
        <v>103687.82901</v>
      </c>
      <c r="E119" s="133">
        <v>106885.30849</v>
      </c>
      <c r="F119" s="133">
        <v>107673.47653</v>
      </c>
      <c r="G119" s="133">
        <v>108425.95463999901</v>
      </c>
      <c r="H119" s="133">
        <v>109530.14418</v>
      </c>
      <c r="I119" s="133">
        <v>110701.459028493</v>
      </c>
      <c r="J119" s="133">
        <v>112029.348498989</v>
      </c>
      <c r="K119" s="133">
        <v>113260.240876023</v>
      </c>
      <c r="L119" s="133">
        <v>115402.23184957801</v>
      </c>
      <c r="M119" s="133">
        <v>116573.624068555</v>
      </c>
      <c r="N119" s="133">
        <v>117800.614095779</v>
      </c>
      <c r="O119" s="193"/>
      <c r="P119" s="133">
        <v>122396.776889745</v>
      </c>
      <c r="Q119" s="133">
        <v>123474.954371909</v>
      </c>
      <c r="R119" s="133">
        <v>124487.174395542</v>
      </c>
      <c r="S119" s="133">
        <v>125487.511185918</v>
      </c>
      <c r="T119" s="133">
        <v>126478.352233404</v>
      </c>
      <c r="U119" s="133">
        <v>127467.485497535</v>
      </c>
      <c r="V119" s="133">
        <v>128444.718146143</v>
      </c>
      <c r="W119" s="133">
        <v>129427.446884144</v>
      </c>
      <c r="X119" s="133">
        <v>130402.543001863</v>
      </c>
      <c r="Y119" s="133">
        <v>130960.85695303199</v>
      </c>
      <c r="Z119" s="133">
        <v>131531.25592252199</v>
      </c>
      <c r="AA119" s="133">
        <v>132086.75074560699</v>
      </c>
      <c r="AB119" s="133">
        <v>132644.73686679101</v>
      </c>
      <c r="AC119" s="191">
        <f t="shared" si="1"/>
        <v>128099.27408416578</v>
      </c>
    </row>
    <row r="120" spans="1:29" ht="15.75" thickBot="1" x14ac:dyDescent="0.3">
      <c r="A120" s="135" t="s">
        <v>229</v>
      </c>
      <c r="B120" s="195">
        <v>3043.3161700000001</v>
      </c>
      <c r="C120" s="195">
        <v>3127.5392400000001</v>
      </c>
      <c r="D120" s="195">
        <v>3512.73333</v>
      </c>
      <c r="E120" s="195">
        <v>5280.8176599999997</v>
      </c>
      <c r="F120" s="195">
        <v>5847.62709</v>
      </c>
      <c r="G120" s="195">
        <v>5596.3054700000002</v>
      </c>
      <c r="H120" s="195">
        <v>5890.1838799999996</v>
      </c>
      <c r="I120" s="195">
        <v>6318.7248508893699</v>
      </c>
      <c r="J120" s="195">
        <v>6277.1530088643703</v>
      </c>
      <c r="K120" s="195">
        <v>5866.5292004706198</v>
      </c>
      <c r="L120" s="195">
        <v>5895.3354545374996</v>
      </c>
      <c r="M120" s="195">
        <v>5784.0952097787504</v>
      </c>
      <c r="N120" s="195">
        <v>6352.6843164818702</v>
      </c>
      <c r="O120" s="190"/>
      <c r="P120" s="195">
        <v>7439.1540372612499</v>
      </c>
      <c r="Q120" s="195">
        <v>9278.8945833036996</v>
      </c>
      <c r="R120" s="195">
        <v>9146.4537185742902</v>
      </c>
      <c r="S120" s="195">
        <v>9048.7315554061206</v>
      </c>
      <c r="T120" s="195">
        <v>8952.7731702267101</v>
      </c>
      <c r="U120" s="195">
        <v>9714.3904305004198</v>
      </c>
      <c r="V120" s="195">
        <v>12125.6721336628</v>
      </c>
      <c r="W120" s="195">
        <v>13632.9474948309</v>
      </c>
      <c r="X120" s="195">
        <v>13659.899955520301</v>
      </c>
      <c r="Y120" s="195">
        <v>13503.9887650283</v>
      </c>
      <c r="Z120" s="195">
        <v>13626.6116195308</v>
      </c>
      <c r="AA120" s="195">
        <v>14016.0180204551</v>
      </c>
      <c r="AB120" s="195">
        <v>15239.142612498201</v>
      </c>
      <c r="AC120" s="191">
        <f t="shared" si="1"/>
        <v>11491.129084369146</v>
      </c>
    </row>
    <row r="121" spans="1:29" x14ac:dyDescent="0.25">
      <c r="A121" s="135" t="s">
        <v>222</v>
      </c>
      <c r="B121" s="133">
        <v>414621.89212999999</v>
      </c>
      <c r="C121" s="133">
        <v>407525.70785000001</v>
      </c>
      <c r="D121" s="133">
        <v>408505.01212999999</v>
      </c>
      <c r="E121" s="133">
        <v>407596.52909999999</v>
      </c>
      <c r="F121" s="133">
        <v>406475.67658000003</v>
      </c>
      <c r="G121" s="133">
        <v>407088.48141000001</v>
      </c>
      <c r="H121" s="133">
        <v>407763.11085</v>
      </c>
      <c r="I121" s="133">
        <v>406416.37928459601</v>
      </c>
      <c r="J121" s="133">
        <v>404962.08267233701</v>
      </c>
      <c r="K121" s="133">
        <v>403445.09483287297</v>
      </c>
      <c r="L121" s="133">
        <v>402854.47593396902</v>
      </c>
      <c r="M121" s="133">
        <v>403578.64852602599</v>
      </c>
      <c r="N121" s="133">
        <v>403066.812513093</v>
      </c>
      <c r="O121" s="190"/>
      <c r="P121" s="133">
        <v>399128.33312923898</v>
      </c>
      <c r="Q121" s="133">
        <v>399910.43624478701</v>
      </c>
      <c r="R121" s="133">
        <v>398668.05240810302</v>
      </c>
      <c r="S121" s="133">
        <v>397350.15480797598</v>
      </c>
      <c r="T121" s="133">
        <v>396175.77351217699</v>
      </c>
      <c r="U121" s="133">
        <v>395715.96329294</v>
      </c>
      <c r="V121" s="133">
        <v>396939.13165564701</v>
      </c>
      <c r="W121" s="133">
        <v>397296.01132745598</v>
      </c>
      <c r="X121" s="133">
        <v>396057.90792032698</v>
      </c>
      <c r="Y121" s="133">
        <v>394562.53856998403</v>
      </c>
      <c r="Z121" s="133">
        <v>393365.011473233</v>
      </c>
      <c r="AA121" s="133">
        <v>392515.76153033902</v>
      </c>
      <c r="AB121" s="133">
        <v>392445.916155788</v>
      </c>
      <c r="AC121" s="191">
        <f t="shared" si="1"/>
        <v>396163.92246369191</v>
      </c>
    </row>
    <row r="122" spans="1:29" x14ac:dyDescent="0.2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0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1">
        <f t="shared" si="1"/>
        <v>0</v>
      </c>
    </row>
    <row r="123" spans="1:29" x14ac:dyDescent="0.25">
      <c r="A123" s="135" t="s">
        <v>230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0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1">
        <f t="shared" si="1"/>
        <v>0</v>
      </c>
    </row>
    <row r="124" spans="1:29" x14ac:dyDescent="0.25">
      <c r="A124" s="135" t="s">
        <v>231</v>
      </c>
      <c r="B124" s="133">
        <v>0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90"/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>
        <v>0</v>
      </c>
      <c r="AC124" s="191">
        <f t="shared" si="1"/>
        <v>0</v>
      </c>
    </row>
    <row r="125" spans="1:29" x14ac:dyDescent="0.25">
      <c r="A125" s="135" t="s">
        <v>232</v>
      </c>
      <c r="B125" s="133">
        <v>2877.27744999999</v>
      </c>
      <c r="C125" s="133">
        <v>2860.6218899999999</v>
      </c>
      <c r="D125" s="133">
        <v>2844.30285</v>
      </c>
      <c r="E125" s="133">
        <v>2889.9266899999998</v>
      </c>
      <c r="F125" s="133">
        <v>2902.9491499999999</v>
      </c>
      <c r="G125" s="133">
        <v>2901.1949599999998</v>
      </c>
      <c r="H125" s="133">
        <v>2899.95648999999</v>
      </c>
      <c r="I125" s="133">
        <v>2899.95648999999</v>
      </c>
      <c r="J125" s="133">
        <v>2899.95648999999</v>
      </c>
      <c r="K125" s="133">
        <v>2899.95648999999</v>
      </c>
      <c r="L125" s="133">
        <v>2899.95648999999</v>
      </c>
      <c r="M125" s="133">
        <v>2899.95648999999</v>
      </c>
      <c r="N125" s="133">
        <v>2899.95648999999</v>
      </c>
      <c r="O125" s="190"/>
      <c r="P125" s="133">
        <v>2899.95648999999</v>
      </c>
      <c r="Q125" s="133">
        <v>2899.95648999999</v>
      </c>
      <c r="R125" s="133">
        <v>2899.95648999999</v>
      </c>
      <c r="S125" s="133">
        <v>2899.95648999999</v>
      </c>
      <c r="T125" s="133">
        <v>2899.95648999999</v>
      </c>
      <c r="U125" s="133">
        <v>2899.95648999999</v>
      </c>
      <c r="V125" s="133">
        <v>2899.95648999999</v>
      </c>
      <c r="W125" s="133">
        <v>2899.95648999999</v>
      </c>
      <c r="X125" s="133">
        <v>2899.95648999999</v>
      </c>
      <c r="Y125" s="133">
        <v>2899.95648999999</v>
      </c>
      <c r="Z125" s="133">
        <v>2899.95648999999</v>
      </c>
      <c r="AA125" s="133">
        <v>2899.95648999999</v>
      </c>
      <c r="AB125" s="133">
        <v>2899.95648999999</v>
      </c>
      <c r="AC125" s="191">
        <f t="shared" si="1"/>
        <v>2899.95648999999</v>
      </c>
    </row>
    <row r="126" spans="1:29" x14ac:dyDescent="0.25">
      <c r="A126" s="135" t="s">
        <v>233</v>
      </c>
      <c r="B126" s="133">
        <v>0</v>
      </c>
      <c r="C126" s="133">
        <v>-1206.50289</v>
      </c>
      <c r="D126" s="133">
        <v>-2451.74504999999</v>
      </c>
      <c r="E126" s="133">
        <v>240.15446</v>
      </c>
      <c r="F126" s="133">
        <v>-1247.19973</v>
      </c>
      <c r="G126" s="133">
        <v>-2211.34265</v>
      </c>
      <c r="H126" s="133">
        <v>282.022009999999</v>
      </c>
      <c r="I126" s="133">
        <v>282.022009999999</v>
      </c>
      <c r="J126" s="133">
        <v>282.022009999999</v>
      </c>
      <c r="K126" s="133">
        <v>282.022009999999</v>
      </c>
      <c r="L126" s="133">
        <v>282.022009999999</v>
      </c>
      <c r="M126" s="133">
        <v>282.022009999999</v>
      </c>
      <c r="N126" s="133">
        <v>282.022009999999</v>
      </c>
      <c r="O126" s="190"/>
      <c r="P126" s="133">
        <v>282.022009999999</v>
      </c>
      <c r="Q126" s="133">
        <v>282.022009999999</v>
      </c>
      <c r="R126" s="133">
        <v>282.022009999999</v>
      </c>
      <c r="S126" s="133">
        <v>282.022009999999</v>
      </c>
      <c r="T126" s="133">
        <v>282.022009999999</v>
      </c>
      <c r="U126" s="133">
        <v>282.022009999999</v>
      </c>
      <c r="V126" s="133">
        <v>282.022009999999</v>
      </c>
      <c r="W126" s="133">
        <v>282.022009999999</v>
      </c>
      <c r="X126" s="133">
        <v>282.022009999999</v>
      </c>
      <c r="Y126" s="133">
        <v>282.022009999999</v>
      </c>
      <c r="Z126" s="133">
        <v>282.022009999999</v>
      </c>
      <c r="AA126" s="133">
        <v>282.022009999999</v>
      </c>
      <c r="AB126" s="133">
        <v>282.022009999999</v>
      </c>
      <c r="AC126" s="191">
        <f t="shared" si="1"/>
        <v>282.02200999999889</v>
      </c>
    </row>
    <row r="127" spans="1:29" x14ac:dyDescent="0.25">
      <c r="A127" s="135" t="s">
        <v>234</v>
      </c>
      <c r="B127" s="133">
        <v>0</v>
      </c>
      <c r="C127" s="133">
        <v>-389.19414999999998</v>
      </c>
      <c r="D127" s="133">
        <v>-745.48721999999998</v>
      </c>
      <c r="E127" s="133">
        <v>4112.7265600000001</v>
      </c>
      <c r="F127" s="133">
        <v>3337.1313399999999</v>
      </c>
      <c r="G127" s="133">
        <v>3296.9265700000001</v>
      </c>
      <c r="H127" s="133">
        <v>7857.9539699999996</v>
      </c>
      <c r="I127" s="133">
        <v>7857.9539699999996</v>
      </c>
      <c r="J127" s="133">
        <v>7857.9539699999996</v>
      </c>
      <c r="K127" s="133">
        <v>7857.9539699999996</v>
      </c>
      <c r="L127" s="133">
        <v>7857.9539699999996</v>
      </c>
      <c r="M127" s="133">
        <v>7857.9539699999996</v>
      </c>
      <c r="N127" s="133">
        <v>7857.9539699999996</v>
      </c>
      <c r="O127" s="190"/>
      <c r="P127" s="133">
        <v>7857.9539699999996</v>
      </c>
      <c r="Q127" s="133">
        <v>7857.9539699999996</v>
      </c>
      <c r="R127" s="133">
        <v>7857.9539699999996</v>
      </c>
      <c r="S127" s="133">
        <v>7857.9539699999996</v>
      </c>
      <c r="T127" s="133">
        <v>7857.9539699999996</v>
      </c>
      <c r="U127" s="133">
        <v>7857.9539699999996</v>
      </c>
      <c r="V127" s="133">
        <v>7857.9539699999996</v>
      </c>
      <c r="W127" s="133">
        <v>7857.9539699999996</v>
      </c>
      <c r="X127" s="133">
        <v>7857.9539699999996</v>
      </c>
      <c r="Y127" s="133">
        <v>7857.9539699999996</v>
      </c>
      <c r="Z127" s="133">
        <v>7857.9539699999996</v>
      </c>
      <c r="AA127" s="133">
        <v>7857.9539699999996</v>
      </c>
      <c r="AB127" s="133">
        <v>7857.9539699999996</v>
      </c>
      <c r="AC127" s="191">
        <f t="shared" si="1"/>
        <v>7857.9539700000014</v>
      </c>
    </row>
    <row r="128" spans="1:29" x14ac:dyDescent="0.25">
      <c r="A128" s="135" t="s">
        <v>235</v>
      </c>
      <c r="B128" s="133">
        <v>-8.9999999999999897E-5</v>
      </c>
      <c r="C128" s="133">
        <v>-2402.2206099999999</v>
      </c>
      <c r="D128" s="133">
        <v>-2441.70002999999</v>
      </c>
      <c r="E128" s="133">
        <v>-1862.60894999999</v>
      </c>
      <c r="F128" s="133">
        <v>-1403.6912400000001</v>
      </c>
      <c r="G128" s="133">
        <v>-734.52101999997603</v>
      </c>
      <c r="H128" s="133">
        <v>-357.32318999998802</v>
      </c>
      <c r="I128" s="133">
        <v>-357.32318999998802</v>
      </c>
      <c r="J128" s="133">
        <v>-357.32318999998802</v>
      </c>
      <c r="K128" s="133">
        <v>-357.32318999998802</v>
      </c>
      <c r="L128" s="133">
        <v>-357.32318999998802</v>
      </c>
      <c r="M128" s="133">
        <v>-357.32318999998802</v>
      </c>
      <c r="N128" s="133">
        <v>-357.32318999998802</v>
      </c>
      <c r="O128" s="190"/>
      <c r="P128" s="133">
        <v>-357.32318999998802</v>
      </c>
      <c r="Q128" s="133">
        <v>-357.32318999998802</v>
      </c>
      <c r="R128" s="133">
        <v>-357.32318999998802</v>
      </c>
      <c r="S128" s="133">
        <v>-357.32318999998802</v>
      </c>
      <c r="T128" s="133">
        <v>-357.32318999998802</v>
      </c>
      <c r="U128" s="133">
        <v>-357.32318999998802</v>
      </c>
      <c r="V128" s="133">
        <v>-357.32318999998802</v>
      </c>
      <c r="W128" s="133">
        <v>-357.32318999998802</v>
      </c>
      <c r="X128" s="133">
        <v>-357.32318999998802</v>
      </c>
      <c r="Y128" s="133">
        <v>-357.32318999998802</v>
      </c>
      <c r="Z128" s="133">
        <v>-357.32318999998802</v>
      </c>
      <c r="AA128" s="133">
        <v>-357.32318999998802</v>
      </c>
      <c r="AB128" s="133">
        <v>-357.32318999998802</v>
      </c>
      <c r="AC128" s="191">
        <f t="shared" si="1"/>
        <v>-357.32318999998813</v>
      </c>
    </row>
    <row r="129" spans="1:29" x14ac:dyDescent="0.25">
      <c r="A129" s="135" t="s">
        <v>236</v>
      </c>
      <c r="B129" s="133">
        <v>-45</v>
      </c>
      <c r="C129" s="133">
        <v>4360.2551399999902</v>
      </c>
      <c r="D129" s="133">
        <v>6301.1263799999997</v>
      </c>
      <c r="E129" s="133">
        <v>1072.4018699999999</v>
      </c>
      <c r="F129" s="133">
        <v>483.66345000000001</v>
      </c>
      <c r="G129" s="133">
        <v>1449.4581000000001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90"/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0</v>
      </c>
      <c r="X129" s="133">
        <v>0</v>
      </c>
      <c r="Y129" s="133">
        <v>0</v>
      </c>
      <c r="Z129" s="133">
        <v>0</v>
      </c>
      <c r="AA129" s="133">
        <v>0</v>
      </c>
      <c r="AB129" s="133">
        <v>0</v>
      </c>
      <c r="AC129" s="191">
        <f t="shared" si="1"/>
        <v>0</v>
      </c>
    </row>
    <row r="130" spans="1:29" x14ac:dyDescent="0.25">
      <c r="A130" s="135" t="s">
        <v>237</v>
      </c>
      <c r="B130" s="133">
        <v>0</v>
      </c>
      <c r="C130" s="133">
        <v>-327.18565999999998</v>
      </c>
      <c r="D130" s="133">
        <v>-626.23448999999903</v>
      </c>
      <c r="E130" s="133">
        <v>-810.7414</v>
      </c>
      <c r="F130" s="133">
        <v>-1133.26132999999</v>
      </c>
      <c r="G130" s="133">
        <v>-1439.6989699999999</v>
      </c>
      <c r="H130" s="133">
        <v>-1551.00074</v>
      </c>
      <c r="I130" s="133">
        <v>-1551.00074</v>
      </c>
      <c r="J130" s="133">
        <v>-1551.00074</v>
      </c>
      <c r="K130" s="133">
        <v>-1551.00074</v>
      </c>
      <c r="L130" s="133">
        <v>-1551.00074</v>
      </c>
      <c r="M130" s="133">
        <v>-1551.00074</v>
      </c>
      <c r="N130" s="133">
        <v>-1551.00074</v>
      </c>
      <c r="O130" s="190"/>
      <c r="P130" s="133">
        <v>-1551.00074</v>
      </c>
      <c r="Q130" s="133">
        <v>-1551.00074</v>
      </c>
      <c r="R130" s="133">
        <v>-1551.00074</v>
      </c>
      <c r="S130" s="133">
        <v>-1551.00074</v>
      </c>
      <c r="T130" s="133">
        <v>-1551.00074</v>
      </c>
      <c r="U130" s="133">
        <v>-1551.00074</v>
      </c>
      <c r="V130" s="133">
        <v>-1551.00074</v>
      </c>
      <c r="W130" s="133">
        <v>-1551.00074</v>
      </c>
      <c r="X130" s="133">
        <v>-1551.00074</v>
      </c>
      <c r="Y130" s="133">
        <v>-1551.00074</v>
      </c>
      <c r="Z130" s="133">
        <v>-1551.00074</v>
      </c>
      <c r="AA130" s="133">
        <v>-1551.00074</v>
      </c>
      <c r="AB130" s="133">
        <v>-1551.00074</v>
      </c>
      <c r="AC130" s="191">
        <f t="shared" si="1"/>
        <v>-1551.0007399999997</v>
      </c>
    </row>
    <row r="131" spans="1:29" x14ac:dyDescent="0.25">
      <c r="A131" s="135" t="s">
        <v>452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93"/>
      <c r="P131" s="133">
        <v>-0.86529000000174205</v>
      </c>
      <c r="Q131" s="133">
        <v>11.4170199999981</v>
      </c>
      <c r="R131" s="133">
        <v>23.699329999998302</v>
      </c>
      <c r="S131" s="133">
        <v>35.9816399999984</v>
      </c>
      <c r="T131" s="133">
        <v>48.263949999998303</v>
      </c>
      <c r="U131" s="133">
        <v>60.546259999998298</v>
      </c>
      <c r="V131" s="133">
        <v>72.828579999998396</v>
      </c>
      <c r="W131" s="133">
        <v>80.2489899999984</v>
      </c>
      <c r="X131" s="133">
        <v>92.554359999997502</v>
      </c>
      <c r="Y131" s="133">
        <v>102.31172999999799</v>
      </c>
      <c r="Z131" s="133">
        <v>112.069099999999</v>
      </c>
      <c r="AA131" s="133">
        <v>121.82658999999801</v>
      </c>
      <c r="AB131" s="133">
        <v>81.029219999998404</v>
      </c>
      <c r="AC131" s="191">
        <f t="shared" si="1"/>
        <v>64.76242153845979</v>
      </c>
    </row>
    <row r="132" spans="1:29" x14ac:dyDescent="0.25">
      <c r="A132" s="135" t="s">
        <v>238</v>
      </c>
      <c r="B132" s="133">
        <v>264.20571999999999</v>
      </c>
      <c r="C132" s="133">
        <v>135.48901000000001</v>
      </c>
      <c r="D132" s="133">
        <v>382.51107999999999</v>
      </c>
      <c r="E132" s="133">
        <v>330.70533</v>
      </c>
      <c r="F132" s="133">
        <v>278.39055999999999</v>
      </c>
      <c r="G132" s="133">
        <v>429.095609999999</v>
      </c>
      <c r="H132" s="133">
        <v>336.29844000000003</v>
      </c>
      <c r="I132" s="133">
        <v>336.29844000000003</v>
      </c>
      <c r="J132" s="133">
        <v>336.29844000000003</v>
      </c>
      <c r="K132" s="133">
        <v>336.29844000000003</v>
      </c>
      <c r="L132" s="133">
        <v>336.29844000000003</v>
      </c>
      <c r="M132" s="133">
        <v>336.29844000000003</v>
      </c>
      <c r="N132" s="133">
        <v>336.29844000000003</v>
      </c>
      <c r="O132" s="193"/>
      <c r="P132" s="133">
        <v>336.29844000000003</v>
      </c>
      <c r="Q132" s="133">
        <v>336.29844000000003</v>
      </c>
      <c r="R132" s="133">
        <v>336.29844000000003</v>
      </c>
      <c r="S132" s="133">
        <v>336.29844000000003</v>
      </c>
      <c r="T132" s="133">
        <v>336.29844000000003</v>
      </c>
      <c r="U132" s="133">
        <v>336.29844000000003</v>
      </c>
      <c r="V132" s="133">
        <v>336.29844000000003</v>
      </c>
      <c r="W132" s="133">
        <v>336.29844000000003</v>
      </c>
      <c r="X132" s="133">
        <v>336.29844000000003</v>
      </c>
      <c r="Y132" s="133">
        <v>336.29844000000003</v>
      </c>
      <c r="Z132" s="133">
        <v>336.29844000000003</v>
      </c>
      <c r="AA132" s="133">
        <v>336.29844000000003</v>
      </c>
      <c r="AB132" s="133">
        <v>336.29844000000003</v>
      </c>
      <c r="AC132" s="191">
        <f t="shared" si="1"/>
        <v>336.29844000000008</v>
      </c>
    </row>
    <row r="133" spans="1:29" x14ac:dyDescent="0.25">
      <c r="A133" s="135" t="s">
        <v>239</v>
      </c>
      <c r="B133" s="133">
        <v>4534.0148300000001</v>
      </c>
      <c r="C133" s="133">
        <v>4769.1483200000002</v>
      </c>
      <c r="D133" s="133">
        <v>4916.1280200000001</v>
      </c>
      <c r="E133" s="133">
        <v>5150.3629300000002</v>
      </c>
      <c r="F133" s="133">
        <v>5416.2797799999998</v>
      </c>
      <c r="G133" s="133">
        <v>5620.2104899999904</v>
      </c>
      <c r="H133" s="133">
        <v>5728.5309799999904</v>
      </c>
      <c r="I133" s="133">
        <v>5936.3037460147298</v>
      </c>
      <c r="J133" s="133">
        <v>6142.0070320294699</v>
      </c>
      <c r="K133" s="133">
        <v>6294.9700090081296</v>
      </c>
      <c r="L133" s="133">
        <v>6371.4530236789496</v>
      </c>
      <c r="M133" s="133">
        <v>6510.1160194100303</v>
      </c>
      <c r="N133" s="133">
        <v>6647.6742854247595</v>
      </c>
      <c r="O133" s="197"/>
      <c r="P133" s="133">
        <v>6583.3669797376897</v>
      </c>
      <c r="Q133" s="133">
        <v>5900.3877410576897</v>
      </c>
      <c r="R133" s="133">
        <v>6047.92480078876</v>
      </c>
      <c r="S133" s="133">
        <v>6209.8762318510899</v>
      </c>
      <c r="T133" s="133">
        <v>6378.5989192922598</v>
      </c>
      <c r="U133" s="133">
        <v>6506.8674892093604</v>
      </c>
      <c r="V133" s="133">
        <v>6637.7365391168196</v>
      </c>
      <c r="W133" s="133">
        <v>6825.1128710478997</v>
      </c>
      <c r="X133" s="133">
        <v>6968.0420874626298</v>
      </c>
      <c r="Y133" s="133">
        <v>7191.2590965711397</v>
      </c>
      <c r="Z133" s="133">
        <v>7288.3484375198104</v>
      </c>
      <c r="AA133" s="133">
        <v>3208.5855477844202</v>
      </c>
      <c r="AB133" s="133">
        <v>2228.3220499260701</v>
      </c>
      <c r="AC133" s="191">
        <f t="shared" si="1"/>
        <v>5998.0329839512033</v>
      </c>
    </row>
    <row r="134" spans="1:29" ht="15.75" thickBot="1" x14ac:dyDescent="0.3">
      <c r="A134" s="135" t="s">
        <v>398</v>
      </c>
      <c r="B134" s="195">
        <v>753.30594999999903</v>
      </c>
      <c r="C134" s="195">
        <v>737.93236000000002</v>
      </c>
      <c r="D134" s="195">
        <v>722.55876999999998</v>
      </c>
      <c r="E134" s="195">
        <v>707.18517999999995</v>
      </c>
      <c r="F134" s="195">
        <v>691.81159000000002</v>
      </c>
      <c r="G134" s="195">
        <v>676.43799999999999</v>
      </c>
      <c r="H134" s="195">
        <v>661.06440999999995</v>
      </c>
      <c r="I134" s="195">
        <v>645.66972999999996</v>
      </c>
      <c r="J134" s="195">
        <v>630.27504999999996</v>
      </c>
      <c r="K134" s="195">
        <v>614.88036999999997</v>
      </c>
      <c r="L134" s="195">
        <v>599.48568999999998</v>
      </c>
      <c r="M134" s="195">
        <v>584.09100999999998</v>
      </c>
      <c r="N134" s="195">
        <v>568.69632999999999</v>
      </c>
      <c r="P134" s="195">
        <v>507.11761000000001</v>
      </c>
      <c r="Q134" s="195">
        <v>491.72293000000002</v>
      </c>
      <c r="R134" s="195">
        <v>476.32825000000003</v>
      </c>
      <c r="S134" s="195">
        <v>460.93356999999997</v>
      </c>
      <c r="T134" s="195">
        <v>445.53888999999998</v>
      </c>
      <c r="U134" s="195">
        <v>430.14420999999999</v>
      </c>
      <c r="V134" s="195">
        <v>414.74952999999999</v>
      </c>
      <c r="W134" s="195">
        <v>399.35485</v>
      </c>
      <c r="X134" s="195">
        <v>383.96017000000001</v>
      </c>
      <c r="Y134" s="195">
        <v>368.56549000000001</v>
      </c>
      <c r="Z134" s="195">
        <v>353.17081000000002</v>
      </c>
      <c r="AA134" s="195">
        <v>337.77613000000002</v>
      </c>
      <c r="AB134" s="195">
        <v>322.38144999999997</v>
      </c>
      <c r="AC134" s="191">
        <f t="shared" si="1"/>
        <v>414.74952999999999</v>
      </c>
    </row>
    <row r="135" spans="1:29" x14ac:dyDescent="0.25">
      <c r="A135" s="135" t="s">
        <v>230</v>
      </c>
      <c r="B135" s="133">
        <v>8383.80386</v>
      </c>
      <c r="C135" s="133">
        <v>8538.3434099999904</v>
      </c>
      <c r="D135" s="133">
        <v>8901.4603100000004</v>
      </c>
      <c r="E135" s="133">
        <v>11830.11267</v>
      </c>
      <c r="F135" s="133">
        <v>9326.0735699999896</v>
      </c>
      <c r="G135" s="133">
        <v>9987.76109000002</v>
      </c>
      <c r="H135" s="133">
        <v>15857.50237</v>
      </c>
      <c r="I135" s="133">
        <v>16049.8804560147</v>
      </c>
      <c r="J135" s="133">
        <v>16240.1890620294</v>
      </c>
      <c r="K135" s="133">
        <v>16377.757359008099</v>
      </c>
      <c r="L135" s="133">
        <v>16438.845693678901</v>
      </c>
      <c r="M135" s="133">
        <v>16562.114009410001</v>
      </c>
      <c r="N135" s="133">
        <v>16684.277595424701</v>
      </c>
      <c r="O135" s="197"/>
      <c r="P135" s="133">
        <v>16557.5262797377</v>
      </c>
      <c r="Q135" s="133">
        <v>15871.434671057699</v>
      </c>
      <c r="R135" s="133">
        <v>16015.8593607887</v>
      </c>
      <c r="S135" s="133">
        <v>16174.698421851101</v>
      </c>
      <c r="T135" s="133">
        <v>16340.308739292201</v>
      </c>
      <c r="U135" s="133">
        <v>16465.464939209302</v>
      </c>
      <c r="V135" s="133">
        <v>16593.221629116801</v>
      </c>
      <c r="W135" s="133">
        <v>16772.623691047898</v>
      </c>
      <c r="X135" s="133">
        <v>16912.4635974626</v>
      </c>
      <c r="Y135" s="133">
        <v>17130.043296571101</v>
      </c>
      <c r="Z135" s="133">
        <v>17221.495327519799</v>
      </c>
      <c r="AA135" s="133">
        <v>13136.0952477844</v>
      </c>
      <c r="AB135" s="133">
        <v>12099.639699926</v>
      </c>
      <c r="AC135" s="191">
        <f t="shared" si="1"/>
        <v>15945.451915489637</v>
      </c>
    </row>
    <row r="136" spans="1:29" x14ac:dyDescent="0.25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1">
        <f t="shared" si="1"/>
        <v>0</v>
      </c>
    </row>
    <row r="137" spans="1:29" x14ac:dyDescent="0.25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0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1">
        <f t="shared" si="1"/>
        <v>0</v>
      </c>
    </row>
    <row r="138" spans="1:29" ht="15.75" thickBot="1" x14ac:dyDescent="0.3">
      <c r="A138" s="189" t="s">
        <v>240</v>
      </c>
      <c r="B138" s="199">
        <v>772384.00381999998</v>
      </c>
      <c r="C138" s="199">
        <v>765583.3713</v>
      </c>
      <c r="D138" s="199">
        <v>766703.99262000003</v>
      </c>
      <c r="E138" s="199">
        <v>762118.96386999998</v>
      </c>
      <c r="F138" s="199">
        <v>757118.22962</v>
      </c>
      <c r="G138" s="199">
        <v>758454.34316000005</v>
      </c>
      <c r="H138" s="199">
        <v>755849.05055000004</v>
      </c>
      <c r="I138" s="199">
        <v>754443.38511061098</v>
      </c>
      <c r="J138" s="199">
        <v>752926.47313436703</v>
      </c>
      <c r="K138" s="199">
        <v>751300.71520188102</v>
      </c>
      <c r="L138" s="199">
        <v>750514.96808764804</v>
      </c>
      <c r="M138" s="199">
        <v>751112.80387543596</v>
      </c>
      <c r="N138" s="199">
        <v>750463.45387851796</v>
      </c>
      <c r="P138" s="199">
        <v>746509.79096867901</v>
      </c>
      <c r="Q138" s="199">
        <v>751159.45947297197</v>
      </c>
      <c r="R138" s="199">
        <v>750688.48910404497</v>
      </c>
      <c r="S138" s="199">
        <v>749237.94924865605</v>
      </c>
      <c r="T138" s="199">
        <v>748396.47763986303</v>
      </c>
      <c r="U138" s="199">
        <v>747768.12876007694</v>
      </c>
      <c r="V138" s="199">
        <v>748816.79552225606</v>
      </c>
      <c r="W138" s="199">
        <v>749063.52594553097</v>
      </c>
      <c r="X138" s="199">
        <v>747666.15683438198</v>
      </c>
      <c r="Y138" s="199">
        <v>746495.56446071295</v>
      </c>
      <c r="Z138" s="199">
        <v>745110.45011517499</v>
      </c>
      <c r="AA138" s="199">
        <v>739876.57460637495</v>
      </c>
      <c r="AB138" s="199">
        <v>738479.89213201206</v>
      </c>
      <c r="AC138" s="191">
        <f t="shared" si="1"/>
        <v>746866.86575467198</v>
      </c>
    </row>
    <row r="139" spans="1:29" x14ac:dyDescent="0.25">
      <c r="O139" s="193"/>
      <c r="AC139" s="191">
        <f t="shared" ref="AC139:AC202" si="2">SUM(P139:AB139)/13</f>
        <v>0</v>
      </c>
    </row>
    <row r="140" spans="1:29" ht="15.75" thickBot="1" x14ac:dyDescent="0.3">
      <c r="A140" s="189" t="s">
        <v>241</v>
      </c>
      <c r="B140" s="199">
        <v>6189536.6802399997</v>
      </c>
      <c r="C140" s="199">
        <v>6217000.4645999903</v>
      </c>
      <c r="D140" s="199">
        <v>6203575.2697599996</v>
      </c>
      <c r="E140" s="199">
        <v>6217823.5878100004</v>
      </c>
      <c r="F140" s="199">
        <v>6224360.79412999</v>
      </c>
      <c r="G140" s="199">
        <v>6235779.2883099997</v>
      </c>
      <c r="H140" s="199">
        <v>6270902.7056299997</v>
      </c>
      <c r="I140" s="199">
        <v>6306215.7503773104</v>
      </c>
      <c r="J140" s="199">
        <v>6353971.3144509699</v>
      </c>
      <c r="K140" s="199">
        <v>6390234.0918331696</v>
      </c>
      <c r="L140" s="199">
        <v>6419425.8038762202</v>
      </c>
      <c r="M140" s="199">
        <v>6455955.3989861598</v>
      </c>
      <c r="N140" s="199">
        <v>6511582.1303211302</v>
      </c>
      <c r="O140" s="193"/>
      <c r="P140" s="199">
        <v>6557690.2104389304</v>
      </c>
      <c r="Q140" s="199">
        <v>6580146.2994732996</v>
      </c>
      <c r="R140" s="199">
        <v>6615531.7604184998</v>
      </c>
      <c r="S140" s="199">
        <v>6660937.3815288302</v>
      </c>
      <c r="T140" s="199">
        <v>6697458.3331469698</v>
      </c>
      <c r="U140" s="199">
        <v>6714183.2945930697</v>
      </c>
      <c r="V140" s="199">
        <v>6747747.6873890301</v>
      </c>
      <c r="W140" s="199">
        <v>6785069.6818623804</v>
      </c>
      <c r="X140" s="199">
        <v>6810673.0646016896</v>
      </c>
      <c r="Y140" s="199">
        <v>6822159.3437749101</v>
      </c>
      <c r="Z140" s="199">
        <v>6800116.5553507004</v>
      </c>
      <c r="AA140" s="199">
        <v>6784261.2613347499</v>
      </c>
      <c r="AB140" s="199">
        <v>6774478.9288483299</v>
      </c>
      <c r="AC140" s="191">
        <f t="shared" si="2"/>
        <v>6719265.6771354908</v>
      </c>
    </row>
    <row r="141" spans="1:29" x14ac:dyDescent="0.25">
      <c r="O141" s="190"/>
      <c r="AC141" s="191">
        <f t="shared" si="2"/>
        <v>0</v>
      </c>
    </row>
    <row r="142" spans="1:29" x14ac:dyDescent="0.25">
      <c r="A142" s="189" t="s">
        <v>242</v>
      </c>
      <c r="O142" s="190"/>
      <c r="AC142" s="191">
        <f t="shared" si="2"/>
        <v>0</v>
      </c>
    </row>
    <row r="143" spans="1:29" x14ac:dyDescent="0.25">
      <c r="O143" s="193"/>
      <c r="AC143" s="191">
        <f t="shared" si="2"/>
        <v>0</v>
      </c>
    </row>
    <row r="144" spans="1:29" x14ac:dyDescent="0.25">
      <c r="A144" s="189" t="s">
        <v>243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3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1">
        <f t="shared" si="2"/>
        <v>0</v>
      </c>
    </row>
    <row r="145" spans="1:29" x14ac:dyDescent="0.25">
      <c r="A145" s="135" t="s">
        <v>244</v>
      </c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0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1">
        <f t="shared" si="2"/>
        <v>0</v>
      </c>
    </row>
    <row r="146" spans="1:29" ht="15.75" thickBot="1" x14ac:dyDescent="0.3">
      <c r="A146" s="135" t="s">
        <v>245</v>
      </c>
      <c r="B146" s="195">
        <v>425170.42408999999</v>
      </c>
      <c r="C146" s="195">
        <v>425170.42408999999</v>
      </c>
      <c r="D146" s="195">
        <v>425170.42408999999</v>
      </c>
      <c r="E146" s="195">
        <v>425170.42408999999</v>
      </c>
      <c r="F146" s="195">
        <v>425170.42408999999</v>
      </c>
      <c r="G146" s="195">
        <v>425170.42408999999</v>
      </c>
      <c r="H146" s="195">
        <v>425170.42408999999</v>
      </c>
      <c r="I146" s="195">
        <v>425170.42408999999</v>
      </c>
      <c r="J146" s="195">
        <v>425170.42408999999</v>
      </c>
      <c r="K146" s="195">
        <v>425170.42408999999</v>
      </c>
      <c r="L146" s="195">
        <v>425170.42408999999</v>
      </c>
      <c r="M146" s="195">
        <v>425170.42408999999</v>
      </c>
      <c r="N146" s="195">
        <v>425170.42408999999</v>
      </c>
      <c r="O146" s="190"/>
      <c r="P146" s="195">
        <v>425170.42408999999</v>
      </c>
      <c r="Q146" s="195">
        <v>425170.42408999999</v>
      </c>
      <c r="R146" s="195">
        <v>425170.42408999999</v>
      </c>
      <c r="S146" s="195">
        <v>425170.42408999999</v>
      </c>
      <c r="T146" s="195">
        <v>425170.42408999999</v>
      </c>
      <c r="U146" s="195">
        <v>425170.42408999999</v>
      </c>
      <c r="V146" s="195">
        <v>425170.42408999999</v>
      </c>
      <c r="W146" s="195">
        <v>425170.42408999999</v>
      </c>
      <c r="X146" s="195">
        <v>425170.42408999999</v>
      </c>
      <c r="Y146" s="195">
        <v>425170.42408999999</v>
      </c>
      <c r="Z146" s="195">
        <v>425170.42408999999</v>
      </c>
      <c r="AA146" s="195">
        <v>425170.42408999999</v>
      </c>
      <c r="AB146" s="195">
        <v>425170.42408999999</v>
      </c>
      <c r="AC146" s="191">
        <f t="shared" si="2"/>
        <v>425170.42408999993</v>
      </c>
    </row>
    <row r="147" spans="1:29" x14ac:dyDescent="0.25">
      <c r="A147" s="135" t="s">
        <v>246</v>
      </c>
      <c r="B147" s="133">
        <v>425170.42408999999</v>
      </c>
      <c r="C147" s="133">
        <v>425170.42408999999</v>
      </c>
      <c r="D147" s="133">
        <v>425170.42408999999</v>
      </c>
      <c r="E147" s="133">
        <v>425170.42408999999</v>
      </c>
      <c r="F147" s="133">
        <v>425170.42408999999</v>
      </c>
      <c r="G147" s="133">
        <v>425170.42408999999</v>
      </c>
      <c r="H147" s="133">
        <v>425170.42408999999</v>
      </c>
      <c r="I147" s="133">
        <v>425170.42408999999</v>
      </c>
      <c r="J147" s="133">
        <v>425170.42408999999</v>
      </c>
      <c r="K147" s="133">
        <v>425170.42408999999</v>
      </c>
      <c r="L147" s="133">
        <v>425170.42408999999</v>
      </c>
      <c r="M147" s="133">
        <v>425170.42408999999</v>
      </c>
      <c r="N147" s="133">
        <v>425170.42408999999</v>
      </c>
      <c r="O147" s="193"/>
      <c r="P147" s="133">
        <v>425170.42408999999</v>
      </c>
      <c r="Q147" s="133">
        <v>425170.42408999999</v>
      </c>
      <c r="R147" s="133">
        <v>425170.42408999999</v>
      </c>
      <c r="S147" s="133">
        <v>425170.42408999999</v>
      </c>
      <c r="T147" s="133">
        <v>425170.42408999999</v>
      </c>
      <c r="U147" s="133">
        <v>425170.42408999999</v>
      </c>
      <c r="V147" s="133">
        <v>425170.42408999999</v>
      </c>
      <c r="W147" s="133">
        <v>425170.42408999999</v>
      </c>
      <c r="X147" s="133">
        <v>425170.42408999999</v>
      </c>
      <c r="Y147" s="133">
        <v>425170.42408999999</v>
      </c>
      <c r="Z147" s="133">
        <v>425170.42408999999</v>
      </c>
      <c r="AA147" s="133">
        <v>425170.42408999999</v>
      </c>
      <c r="AB147" s="133">
        <v>425170.42408999999</v>
      </c>
      <c r="AC147" s="191">
        <f t="shared" si="2"/>
        <v>425170.42408999993</v>
      </c>
    </row>
    <row r="148" spans="1:29" x14ac:dyDescent="0.25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3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1">
        <f t="shared" si="2"/>
        <v>0</v>
      </c>
    </row>
    <row r="149" spans="1:29" x14ac:dyDescent="0.25">
      <c r="A149" s="135" t="s">
        <v>247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0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1">
        <f t="shared" si="2"/>
        <v>0</v>
      </c>
    </row>
    <row r="150" spans="1:29" ht="15.75" thickBot="1" x14ac:dyDescent="0.3">
      <c r="A150" s="135" t="s">
        <v>248</v>
      </c>
      <c r="B150" s="195">
        <v>-835.88864000000001</v>
      </c>
      <c r="C150" s="195">
        <v>-835.88864000000001</v>
      </c>
      <c r="D150" s="195">
        <v>-835.88864000000001</v>
      </c>
      <c r="E150" s="195">
        <v>-835.88864000000001</v>
      </c>
      <c r="F150" s="195">
        <v>-835.88864000000001</v>
      </c>
      <c r="G150" s="195">
        <v>-835.88864000000001</v>
      </c>
      <c r="H150" s="195">
        <v>-835.88864000000001</v>
      </c>
      <c r="I150" s="195">
        <v>-835.88864000000001</v>
      </c>
      <c r="J150" s="195">
        <v>-835.88864000000001</v>
      </c>
      <c r="K150" s="195">
        <v>-835.88864000000001</v>
      </c>
      <c r="L150" s="195">
        <v>-835.88864000000001</v>
      </c>
      <c r="M150" s="195">
        <v>-835.88864000000001</v>
      </c>
      <c r="N150" s="195">
        <v>-835.88864000000001</v>
      </c>
      <c r="O150" s="190"/>
      <c r="P150" s="195">
        <v>-835.88864000000001</v>
      </c>
      <c r="Q150" s="195">
        <v>-835.88864000000001</v>
      </c>
      <c r="R150" s="195">
        <v>-835.88864000000001</v>
      </c>
      <c r="S150" s="195">
        <v>-835.88864000000001</v>
      </c>
      <c r="T150" s="195">
        <v>-835.88864000000001</v>
      </c>
      <c r="U150" s="195">
        <v>-835.88864000000001</v>
      </c>
      <c r="V150" s="195">
        <v>-835.88864000000001</v>
      </c>
      <c r="W150" s="195">
        <v>-835.88864000000001</v>
      </c>
      <c r="X150" s="195">
        <v>-835.88864000000001</v>
      </c>
      <c r="Y150" s="195">
        <v>-835.88864000000001</v>
      </c>
      <c r="Z150" s="195">
        <v>-835.88864000000001</v>
      </c>
      <c r="AA150" s="195">
        <v>-835.88864000000001</v>
      </c>
      <c r="AB150" s="195">
        <v>-835.88864000000001</v>
      </c>
      <c r="AC150" s="191">
        <f t="shared" si="2"/>
        <v>-835.88863999999978</v>
      </c>
    </row>
    <row r="151" spans="1:29" x14ac:dyDescent="0.25">
      <c r="A151" s="135" t="s">
        <v>249</v>
      </c>
      <c r="B151" s="133">
        <v>-835.88864000000001</v>
      </c>
      <c r="C151" s="133">
        <v>-835.88864000000001</v>
      </c>
      <c r="D151" s="133">
        <v>-835.88864000000001</v>
      </c>
      <c r="E151" s="133">
        <v>-835.88864000000001</v>
      </c>
      <c r="F151" s="133">
        <v>-835.88864000000001</v>
      </c>
      <c r="G151" s="133">
        <v>-835.88864000000001</v>
      </c>
      <c r="H151" s="133">
        <v>-835.88864000000001</v>
      </c>
      <c r="I151" s="133">
        <v>-835.88864000000001</v>
      </c>
      <c r="J151" s="133">
        <v>-835.88864000000001</v>
      </c>
      <c r="K151" s="133">
        <v>-835.88864000000001</v>
      </c>
      <c r="L151" s="133">
        <v>-835.88864000000001</v>
      </c>
      <c r="M151" s="133">
        <v>-835.88864000000001</v>
      </c>
      <c r="N151" s="133">
        <v>-835.88864000000001</v>
      </c>
      <c r="O151" s="193"/>
      <c r="P151" s="133">
        <v>-835.88864000000001</v>
      </c>
      <c r="Q151" s="133">
        <v>-835.88864000000001</v>
      </c>
      <c r="R151" s="133">
        <v>-835.88864000000001</v>
      </c>
      <c r="S151" s="133">
        <v>-835.88864000000001</v>
      </c>
      <c r="T151" s="133">
        <v>-835.88864000000001</v>
      </c>
      <c r="U151" s="133">
        <v>-835.88864000000001</v>
      </c>
      <c r="V151" s="133">
        <v>-835.88864000000001</v>
      </c>
      <c r="W151" s="133">
        <v>-835.88864000000001</v>
      </c>
      <c r="X151" s="133">
        <v>-835.88864000000001</v>
      </c>
      <c r="Y151" s="133">
        <v>-835.88864000000001</v>
      </c>
      <c r="Z151" s="133">
        <v>-835.88864000000001</v>
      </c>
      <c r="AA151" s="133">
        <v>-835.88864000000001</v>
      </c>
      <c r="AB151" s="133">
        <v>-835.88864000000001</v>
      </c>
      <c r="AC151" s="191">
        <f t="shared" si="2"/>
        <v>-835.88863999999978</v>
      </c>
    </row>
    <row r="152" spans="1:29" x14ac:dyDescent="0.25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3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1">
        <f t="shared" si="2"/>
        <v>0</v>
      </c>
    </row>
    <row r="153" spans="1:29" x14ac:dyDescent="0.25">
      <c r="A153" s="135" t="s">
        <v>250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0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1">
        <f t="shared" si="2"/>
        <v>0</v>
      </c>
    </row>
    <row r="154" spans="1:29" ht="15.75" thickBot="1" x14ac:dyDescent="0.3">
      <c r="A154" s="135" t="s">
        <v>251</v>
      </c>
      <c r="B154" s="195">
        <v>518081.49900000001</v>
      </c>
      <c r="C154" s="195">
        <v>518081.49900000001</v>
      </c>
      <c r="D154" s="195">
        <v>518081.49900000001</v>
      </c>
      <c r="E154" s="195">
        <v>518081.49900000001</v>
      </c>
      <c r="F154" s="195">
        <v>518081.49900000001</v>
      </c>
      <c r="G154" s="195">
        <v>518081.49900000001</v>
      </c>
      <c r="H154" s="195">
        <v>561081.49899999995</v>
      </c>
      <c r="I154" s="195">
        <v>561081.49899999995</v>
      </c>
      <c r="J154" s="195">
        <v>561081.49899999995</v>
      </c>
      <c r="K154" s="195">
        <v>577590.14160196704</v>
      </c>
      <c r="L154" s="195">
        <v>577590.14160196704</v>
      </c>
      <c r="M154" s="195">
        <v>577590.14160196704</v>
      </c>
      <c r="N154" s="195">
        <v>644152.82671426795</v>
      </c>
      <c r="O154" s="190"/>
      <c r="P154" s="195">
        <v>644152.82671426795</v>
      </c>
      <c r="Q154" s="195">
        <v>644152.82671426795</v>
      </c>
      <c r="R154" s="195">
        <v>684369.80836952897</v>
      </c>
      <c r="S154" s="195">
        <v>684369.80836952897</v>
      </c>
      <c r="T154" s="195">
        <v>684369.80836952897</v>
      </c>
      <c r="U154" s="195">
        <v>685735.02830575302</v>
      </c>
      <c r="V154" s="195">
        <v>685735.02830575302</v>
      </c>
      <c r="W154" s="195">
        <v>685735.02830575302</v>
      </c>
      <c r="X154" s="195">
        <v>740621.11262010201</v>
      </c>
      <c r="Y154" s="195">
        <v>740621.11262010201</v>
      </c>
      <c r="Z154" s="195">
        <v>740621.11262010201</v>
      </c>
      <c r="AA154" s="195">
        <v>740621.11262010201</v>
      </c>
      <c r="AB154" s="195">
        <v>740621.11262010201</v>
      </c>
      <c r="AC154" s="191">
        <f t="shared" si="2"/>
        <v>700132.74819653027</v>
      </c>
    </row>
    <row r="155" spans="1:29" x14ac:dyDescent="0.25">
      <c r="A155" s="135" t="s">
        <v>252</v>
      </c>
      <c r="B155" s="133">
        <v>518081.49900000001</v>
      </c>
      <c r="C155" s="133">
        <v>518081.49900000001</v>
      </c>
      <c r="D155" s="133">
        <v>518081.49900000001</v>
      </c>
      <c r="E155" s="133">
        <v>518081.49900000001</v>
      </c>
      <c r="F155" s="133">
        <v>518081.49900000001</v>
      </c>
      <c r="G155" s="133">
        <v>518081.49900000001</v>
      </c>
      <c r="H155" s="133">
        <v>561081.49899999995</v>
      </c>
      <c r="I155" s="133">
        <v>561081.49899999995</v>
      </c>
      <c r="J155" s="133">
        <v>561081.49899999995</v>
      </c>
      <c r="K155" s="133">
        <v>577590.14160196704</v>
      </c>
      <c r="L155" s="133">
        <v>577590.14160196704</v>
      </c>
      <c r="M155" s="133">
        <v>577590.14160196704</v>
      </c>
      <c r="N155" s="133">
        <v>644152.82671426795</v>
      </c>
      <c r="O155" s="193"/>
      <c r="P155" s="133">
        <v>644152.82671426795</v>
      </c>
      <c r="Q155" s="133">
        <v>644152.82671426795</v>
      </c>
      <c r="R155" s="133">
        <v>684369.80836952897</v>
      </c>
      <c r="S155" s="133">
        <v>684369.80836952897</v>
      </c>
      <c r="T155" s="133">
        <v>684369.80836952897</v>
      </c>
      <c r="U155" s="133">
        <v>685735.02830575302</v>
      </c>
      <c r="V155" s="133">
        <v>685735.02830575302</v>
      </c>
      <c r="W155" s="133">
        <v>685735.02830575302</v>
      </c>
      <c r="X155" s="133">
        <v>740621.11262010201</v>
      </c>
      <c r="Y155" s="133">
        <v>740621.11262010201</v>
      </c>
      <c r="Z155" s="133">
        <v>740621.11262010201</v>
      </c>
      <c r="AA155" s="133">
        <v>740621.11262010201</v>
      </c>
      <c r="AB155" s="133">
        <v>740621.11262010201</v>
      </c>
      <c r="AC155" s="191">
        <f t="shared" si="2"/>
        <v>700132.74819653027</v>
      </c>
    </row>
    <row r="156" spans="1:29" x14ac:dyDescent="0.25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0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1">
        <f t="shared" si="2"/>
        <v>0</v>
      </c>
    </row>
    <row r="157" spans="1:29" x14ac:dyDescent="0.25">
      <c r="A157" s="135" t="s">
        <v>253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1">
        <f t="shared" si="2"/>
        <v>0</v>
      </c>
    </row>
    <row r="158" spans="1:29" ht="15.75" thickBot="1" x14ac:dyDescent="0.3">
      <c r="A158" s="135" t="s">
        <v>254</v>
      </c>
      <c r="B158" s="195">
        <v>1196179.7172000001</v>
      </c>
      <c r="C158" s="195">
        <v>1227498.46331</v>
      </c>
      <c r="D158" s="195">
        <v>1247373.11956</v>
      </c>
      <c r="E158" s="195">
        <v>1233934.3914099999</v>
      </c>
      <c r="F158" s="195">
        <v>1242655.1864499999</v>
      </c>
      <c r="G158" s="195">
        <v>1260751.3740900001</v>
      </c>
      <c r="H158" s="195">
        <v>1236632.84142</v>
      </c>
      <c r="I158" s="195">
        <v>1257215.6230470799</v>
      </c>
      <c r="J158" s="195">
        <v>1277715.29283427</v>
      </c>
      <c r="K158" s="195">
        <v>1262729.1679008601</v>
      </c>
      <c r="L158" s="195">
        <v>1269343.0765991199</v>
      </c>
      <c r="M158" s="195">
        <v>1283220.1547503199</v>
      </c>
      <c r="N158" s="195">
        <v>1267772.2256835401</v>
      </c>
      <c r="O158" s="193"/>
      <c r="P158" s="195">
        <v>1289985.361609</v>
      </c>
      <c r="Q158" s="195">
        <v>1302255.4194636201</v>
      </c>
      <c r="R158" s="195">
        <v>1277421.94163953</v>
      </c>
      <c r="S158" s="195">
        <v>1297043.4377943301</v>
      </c>
      <c r="T158" s="195">
        <v>1317596.67115786</v>
      </c>
      <c r="U158" s="195">
        <v>1307626.4026864599</v>
      </c>
      <c r="V158" s="195">
        <v>1314687.06254154</v>
      </c>
      <c r="W158" s="195">
        <v>1328103.76054644</v>
      </c>
      <c r="X158" s="195">
        <v>1317289.65156124</v>
      </c>
      <c r="Y158" s="195">
        <v>1344383.4496122899</v>
      </c>
      <c r="Z158" s="195">
        <v>1367858.69179112</v>
      </c>
      <c r="AA158" s="195">
        <v>1299894.05762289</v>
      </c>
      <c r="AB158" s="195">
        <v>1307929.0283861</v>
      </c>
      <c r="AC158" s="191">
        <f t="shared" si="2"/>
        <v>1313236.5335701865</v>
      </c>
    </row>
    <row r="159" spans="1:29" x14ac:dyDescent="0.25">
      <c r="A159" s="135" t="s">
        <v>253</v>
      </c>
      <c r="B159" s="133">
        <v>1196179.7172000001</v>
      </c>
      <c r="C159" s="133">
        <v>1227498.46331</v>
      </c>
      <c r="D159" s="133">
        <v>1247373.11956</v>
      </c>
      <c r="E159" s="133">
        <v>1233934.3914099999</v>
      </c>
      <c r="F159" s="133">
        <v>1242655.1864499999</v>
      </c>
      <c r="G159" s="133">
        <v>1260751.3740900001</v>
      </c>
      <c r="H159" s="133">
        <v>1236632.84142</v>
      </c>
      <c r="I159" s="133">
        <v>1257215.6230470799</v>
      </c>
      <c r="J159" s="133">
        <v>1277715.29283427</v>
      </c>
      <c r="K159" s="133">
        <v>1262729.1679008601</v>
      </c>
      <c r="L159" s="133">
        <v>1269343.0765991199</v>
      </c>
      <c r="M159" s="133">
        <v>1283220.1547503199</v>
      </c>
      <c r="N159" s="133">
        <v>1267772.2256835401</v>
      </c>
      <c r="O159" s="197"/>
      <c r="P159" s="133">
        <v>1289985.361609</v>
      </c>
      <c r="Q159" s="133">
        <v>1302255.4194636201</v>
      </c>
      <c r="R159" s="133">
        <v>1277421.94163953</v>
      </c>
      <c r="S159" s="133">
        <v>1297043.4377943301</v>
      </c>
      <c r="T159" s="133">
        <v>1317596.67115786</v>
      </c>
      <c r="U159" s="133">
        <v>1307626.4026864599</v>
      </c>
      <c r="V159" s="133">
        <v>1314687.06254154</v>
      </c>
      <c r="W159" s="133">
        <v>1328103.76054644</v>
      </c>
      <c r="X159" s="133">
        <v>1317289.65156124</v>
      </c>
      <c r="Y159" s="133">
        <v>1344383.4496122899</v>
      </c>
      <c r="Z159" s="133">
        <v>1367858.69179112</v>
      </c>
      <c r="AA159" s="133">
        <v>1299894.05762289</v>
      </c>
      <c r="AB159" s="133">
        <v>1307929.0283861</v>
      </c>
      <c r="AC159" s="191">
        <f>SUM(P159:AB159)/13</f>
        <v>1313236.5335701865</v>
      </c>
    </row>
    <row r="160" spans="1:29" x14ac:dyDescent="0.25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1">
        <f t="shared" si="2"/>
        <v>0</v>
      </c>
    </row>
    <row r="161" spans="1:29" x14ac:dyDescent="0.25">
      <c r="A161" s="135" t="s">
        <v>255</v>
      </c>
      <c r="O161" s="193"/>
      <c r="AC161" s="191">
        <f t="shared" si="2"/>
        <v>0</v>
      </c>
    </row>
    <row r="162" spans="1:29" x14ac:dyDescent="0.25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3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1">
        <f t="shared" si="2"/>
        <v>0</v>
      </c>
    </row>
    <row r="163" spans="1:29" x14ac:dyDescent="0.25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0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1">
        <f t="shared" si="2"/>
        <v>0</v>
      </c>
    </row>
    <row r="164" spans="1:29" ht="15.75" thickBot="1" x14ac:dyDescent="0.3">
      <c r="A164" s="189" t="s">
        <v>399</v>
      </c>
      <c r="B164" s="199">
        <v>2138595.75165</v>
      </c>
      <c r="C164" s="199">
        <v>2169914.4977599899</v>
      </c>
      <c r="D164" s="199">
        <v>2189789.1540099899</v>
      </c>
      <c r="E164" s="199">
        <v>2176350.4258599998</v>
      </c>
      <c r="F164" s="199">
        <v>2185071.2209000001</v>
      </c>
      <c r="G164" s="199">
        <v>2203167.4085400002</v>
      </c>
      <c r="H164" s="199">
        <v>2222048.8758700001</v>
      </c>
      <c r="I164" s="199">
        <v>2242631.65749708</v>
      </c>
      <c r="J164" s="199">
        <v>2263131.32728427</v>
      </c>
      <c r="K164" s="199">
        <v>2264653.8449528301</v>
      </c>
      <c r="L164" s="199">
        <v>2271267.7536510802</v>
      </c>
      <c r="M164" s="199">
        <v>2285144.8318022899</v>
      </c>
      <c r="N164" s="199">
        <v>2336259.5878478098</v>
      </c>
      <c r="O164" s="190"/>
      <c r="P164" s="199">
        <v>2358472.7237732699</v>
      </c>
      <c r="Q164" s="199">
        <v>2370742.7816278902</v>
      </c>
      <c r="R164" s="199">
        <v>2386126.2854590602</v>
      </c>
      <c r="S164" s="199">
        <v>2405747.7816138598</v>
      </c>
      <c r="T164" s="199">
        <v>2426301.0149773899</v>
      </c>
      <c r="U164" s="199">
        <v>2417695.9664422199</v>
      </c>
      <c r="V164" s="199">
        <v>2424756.62629729</v>
      </c>
      <c r="W164" s="199">
        <v>2438173.32430219</v>
      </c>
      <c r="X164" s="199">
        <v>2482245.29963134</v>
      </c>
      <c r="Y164" s="199">
        <v>2509339.0976823899</v>
      </c>
      <c r="Z164" s="199">
        <v>2532814.3398612202</v>
      </c>
      <c r="AA164" s="199">
        <v>2464849.705693</v>
      </c>
      <c r="AB164" s="199">
        <v>2472884.6764562</v>
      </c>
      <c r="AC164" s="191">
        <f t="shared" si="2"/>
        <v>2437703.8172167167</v>
      </c>
    </row>
    <row r="165" spans="1:29" x14ac:dyDescent="0.25">
      <c r="O165" s="196"/>
      <c r="AC165" s="191">
        <f t="shared" si="2"/>
        <v>0</v>
      </c>
    </row>
    <row r="166" spans="1:29" x14ac:dyDescent="0.25">
      <c r="A166" s="189" t="s">
        <v>78</v>
      </c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0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1">
        <f t="shared" si="2"/>
        <v>0</v>
      </c>
    </row>
    <row r="167" spans="1:29" x14ac:dyDescent="0.25">
      <c r="A167" s="135" t="s">
        <v>256</v>
      </c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3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1">
        <f t="shared" si="2"/>
        <v>0</v>
      </c>
    </row>
    <row r="168" spans="1:29" x14ac:dyDescent="0.25">
      <c r="A168" s="135" t="s">
        <v>257</v>
      </c>
      <c r="B168" s="133">
        <v>97500</v>
      </c>
      <c r="C168" s="133">
        <v>97500</v>
      </c>
      <c r="D168" s="133">
        <v>70000</v>
      </c>
      <c r="E168" s="133">
        <v>0</v>
      </c>
      <c r="F168" s="133">
        <v>128000</v>
      </c>
      <c r="G168" s="133">
        <v>128000</v>
      </c>
      <c r="H168" s="133">
        <v>194200</v>
      </c>
      <c r="I168" s="133">
        <v>194200</v>
      </c>
      <c r="J168" s="133">
        <v>194200</v>
      </c>
      <c r="K168" s="133">
        <v>194200</v>
      </c>
      <c r="L168" s="133">
        <v>194200</v>
      </c>
      <c r="M168" s="133">
        <v>194200</v>
      </c>
      <c r="N168" s="133">
        <v>194200</v>
      </c>
      <c r="O168" s="190"/>
      <c r="P168" s="133">
        <v>66200</v>
      </c>
      <c r="Q168" s="133">
        <v>66200</v>
      </c>
      <c r="R168" s="133">
        <v>0</v>
      </c>
      <c r="S168" s="133">
        <v>0</v>
      </c>
      <c r="T168" s="133">
        <v>-40000</v>
      </c>
      <c r="U168" s="133">
        <v>-40000</v>
      </c>
      <c r="V168" s="133">
        <v>-40000</v>
      </c>
      <c r="W168" s="133">
        <v>-40000</v>
      </c>
      <c r="X168" s="133">
        <v>-40000</v>
      </c>
      <c r="Y168" s="133">
        <v>-40000</v>
      </c>
      <c r="Z168" s="133">
        <v>-40000</v>
      </c>
      <c r="AA168" s="133">
        <v>-40000</v>
      </c>
      <c r="AB168" s="133">
        <v>-40000</v>
      </c>
      <c r="AC168" s="191">
        <f t="shared" si="2"/>
        <v>-17507.692307692309</v>
      </c>
    </row>
    <row r="169" spans="1:29" x14ac:dyDescent="0.25">
      <c r="A169" s="135" t="s">
        <v>258</v>
      </c>
      <c r="B169" s="133">
        <v>1626700</v>
      </c>
      <c r="C169" s="133">
        <v>1726700</v>
      </c>
      <c r="D169" s="133">
        <v>1554200</v>
      </c>
      <c r="E169" s="133">
        <v>1624200</v>
      </c>
      <c r="F169" s="133">
        <v>1496200</v>
      </c>
      <c r="G169" s="133">
        <v>1496200</v>
      </c>
      <c r="H169" s="133">
        <v>1430000</v>
      </c>
      <c r="I169" s="133">
        <v>1430000</v>
      </c>
      <c r="J169" s="133">
        <v>1430000</v>
      </c>
      <c r="K169" s="133">
        <v>1430000</v>
      </c>
      <c r="L169" s="133">
        <v>1430000</v>
      </c>
      <c r="M169" s="133">
        <v>1430000</v>
      </c>
      <c r="N169" s="133">
        <v>1430000</v>
      </c>
      <c r="O169" s="193"/>
      <c r="P169" s="133">
        <v>1558000</v>
      </c>
      <c r="Q169" s="133">
        <v>2058000</v>
      </c>
      <c r="R169" s="133">
        <v>2124200</v>
      </c>
      <c r="S169" s="133">
        <v>2124200</v>
      </c>
      <c r="T169" s="133">
        <v>2164200</v>
      </c>
      <c r="U169" s="133">
        <v>2164200</v>
      </c>
      <c r="V169" s="133">
        <v>2164200</v>
      </c>
      <c r="W169" s="133">
        <v>2164200</v>
      </c>
      <c r="X169" s="133">
        <v>2164200</v>
      </c>
      <c r="Y169" s="133">
        <v>2164200</v>
      </c>
      <c r="Z169" s="133">
        <v>2164200</v>
      </c>
      <c r="AA169" s="133">
        <v>2164200</v>
      </c>
      <c r="AB169" s="133">
        <v>2164200</v>
      </c>
      <c r="AC169" s="191">
        <f t="shared" si="2"/>
        <v>2103246.153846154</v>
      </c>
    </row>
    <row r="170" spans="1:29" x14ac:dyDescent="0.25">
      <c r="A170" s="135" t="s">
        <v>453</v>
      </c>
      <c r="B170" s="133">
        <v>0</v>
      </c>
      <c r="C170" s="133">
        <v>0</v>
      </c>
      <c r="D170" s="133">
        <v>200000</v>
      </c>
      <c r="E170" s="133">
        <v>200000</v>
      </c>
      <c r="F170" s="133">
        <v>200000</v>
      </c>
      <c r="G170" s="133">
        <v>200000</v>
      </c>
      <c r="H170" s="133">
        <v>200000</v>
      </c>
      <c r="I170" s="133">
        <v>200000</v>
      </c>
      <c r="J170" s="133">
        <v>200000</v>
      </c>
      <c r="K170" s="133">
        <v>200000</v>
      </c>
      <c r="L170" s="133">
        <v>200000</v>
      </c>
      <c r="M170" s="133">
        <v>200000</v>
      </c>
      <c r="N170" s="133">
        <v>200000</v>
      </c>
      <c r="O170" s="197"/>
      <c r="P170" s="133">
        <v>200000</v>
      </c>
      <c r="Q170" s="133">
        <v>0</v>
      </c>
      <c r="R170" s="133">
        <v>0</v>
      </c>
      <c r="S170" s="133">
        <v>0</v>
      </c>
      <c r="T170" s="133">
        <v>0</v>
      </c>
      <c r="U170" s="133">
        <v>0</v>
      </c>
      <c r="V170" s="133">
        <v>0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0</v>
      </c>
      <c r="AC170" s="191">
        <f t="shared" si="2"/>
        <v>15384.615384615385</v>
      </c>
    </row>
    <row r="171" spans="1:29" ht="15.75" thickBot="1" x14ac:dyDescent="0.3">
      <c r="A171" s="135" t="s">
        <v>259</v>
      </c>
      <c r="B171" s="195">
        <v>-4207.9534199999998</v>
      </c>
      <c r="C171" s="195">
        <v>-4192.4571299999998</v>
      </c>
      <c r="D171" s="195">
        <v>-4178.4158100000004</v>
      </c>
      <c r="E171" s="195">
        <v>-4162.8700600000002</v>
      </c>
      <c r="F171" s="195">
        <v>-4147.8257800000001</v>
      </c>
      <c r="G171" s="195">
        <v>-4132.2800200000001</v>
      </c>
      <c r="H171" s="195">
        <v>-4117.2357499999998</v>
      </c>
      <c r="I171" s="195">
        <v>-4101.6899999999996</v>
      </c>
      <c r="J171" s="195">
        <v>-4086.1442399999901</v>
      </c>
      <c r="K171" s="195">
        <v>-4071.09995999999</v>
      </c>
      <c r="L171" s="195">
        <v>-4055.5542099999898</v>
      </c>
      <c r="M171" s="195">
        <v>-4040.50991999999</v>
      </c>
      <c r="N171" s="195">
        <v>-4024.9641699999902</v>
      </c>
      <c r="O171" s="198"/>
      <c r="P171" s="195">
        <v>-3964.7870699999899</v>
      </c>
      <c r="Q171" s="195">
        <v>-3949.2413099999899</v>
      </c>
      <c r="R171" s="195">
        <v>-3934.1970299999898</v>
      </c>
      <c r="S171" s="195">
        <v>-3918.65127999999</v>
      </c>
      <c r="T171" s="195">
        <v>-3903.1055199999901</v>
      </c>
      <c r="U171" s="195">
        <v>-3888.06123999999</v>
      </c>
      <c r="V171" s="195">
        <v>-3872.5154899999902</v>
      </c>
      <c r="W171" s="195">
        <v>-3857.4712099999902</v>
      </c>
      <c r="X171" s="195">
        <v>-3841.9254599999899</v>
      </c>
      <c r="Y171" s="195">
        <v>-3826.3797099999902</v>
      </c>
      <c r="Z171" s="195">
        <v>-3811.8368999999898</v>
      </c>
      <c r="AA171" s="195">
        <v>-3796.29114999999</v>
      </c>
      <c r="AB171" s="195">
        <v>-3781.2468599999902</v>
      </c>
      <c r="AC171" s="191">
        <f t="shared" si="2"/>
        <v>-3872.7469407692206</v>
      </c>
    </row>
    <row r="172" spans="1:29" x14ac:dyDescent="0.25">
      <c r="A172" s="135" t="s">
        <v>256</v>
      </c>
      <c r="B172" s="133">
        <v>1719992.0465800001</v>
      </c>
      <c r="C172" s="133">
        <v>1820007.54287</v>
      </c>
      <c r="D172" s="133">
        <v>1820021.5841900001</v>
      </c>
      <c r="E172" s="133">
        <v>1820037.1299399999</v>
      </c>
      <c r="F172" s="133">
        <v>1820052.1742199999</v>
      </c>
      <c r="G172" s="133">
        <v>1820067.7199800001</v>
      </c>
      <c r="H172" s="133">
        <v>1820082.76425</v>
      </c>
      <c r="I172" s="133">
        <v>1820098.31</v>
      </c>
      <c r="J172" s="133">
        <v>1820113.8557599999</v>
      </c>
      <c r="K172" s="133">
        <v>1820128.90004</v>
      </c>
      <c r="L172" s="133">
        <v>1820144.44579</v>
      </c>
      <c r="M172" s="133">
        <v>1820159.4900799999</v>
      </c>
      <c r="N172" s="133">
        <v>1820175.0358299999</v>
      </c>
      <c r="O172" s="197"/>
      <c r="P172" s="133">
        <v>1820235.2129299999</v>
      </c>
      <c r="Q172" s="133">
        <v>2120250.75869</v>
      </c>
      <c r="R172" s="133">
        <v>2120265.8029700001</v>
      </c>
      <c r="S172" s="133">
        <v>2120281.3487200001</v>
      </c>
      <c r="T172" s="133">
        <v>2120296.8944799998</v>
      </c>
      <c r="U172" s="133">
        <v>2120311.9387599998</v>
      </c>
      <c r="V172" s="133">
        <v>2120327.4845099999</v>
      </c>
      <c r="W172" s="133">
        <v>2120342.5287899999</v>
      </c>
      <c r="X172" s="133">
        <v>2120358.0745399999</v>
      </c>
      <c r="Y172" s="133">
        <v>2120373.62029</v>
      </c>
      <c r="Z172" s="133">
        <v>2120388.1631</v>
      </c>
      <c r="AA172" s="133">
        <v>2120403.7088500001</v>
      </c>
      <c r="AB172" s="133">
        <v>2120418.7531400002</v>
      </c>
      <c r="AC172" s="191">
        <f t="shared" si="2"/>
        <v>2097250.3299823077</v>
      </c>
    </row>
    <row r="173" spans="1:29" x14ac:dyDescent="0.25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8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1">
        <f t="shared" si="2"/>
        <v>0</v>
      </c>
    </row>
    <row r="174" spans="1:29" x14ac:dyDescent="0.25">
      <c r="A174" s="135" t="s">
        <v>260</v>
      </c>
      <c r="O174" s="193"/>
      <c r="AC174" s="191">
        <f t="shared" si="2"/>
        <v>0</v>
      </c>
    </row>
    <row r="175" spans="1:29" x14ac:dyDescent="0.25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0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1">
        <f t="shared" si="2"/>
        <v>0</v>
      </c>
    </row>
    <row r="176" spans="1:29" ht="15.75" thickBot="1" x14ac:dyDescent="0.3">
      <c r="A176" s="189" t="s">
        <v>261</v>
      </c>
      <c r="B176" s="199">
        <v>1719992.0465800001</v>
      </c>
      <c r="C176" s="199">
        <v>1820007.54287</v>
      </c>
      <c r="D176" s="199">
        <v>1820021.5841900001</v>
      </c>
      <c r="E176" s="199">
        <v>1820037.1299399999</v>
      </c>
      <c r="F176" s="199">
        <v>1820052.1742199999</v>
      </c>
      <c r="G176" s="199">
        <v>1820067.7199800001</v>
      </c>
      <c r="H176" s="199">
        <v>1820082.76425</v>
      </c>
      <c r="I176" s="199">
        <v>1820098.31</v>
      </c>
      <c r="J176" s="199">
        <v>1820113.8557599999</v>
      </c>
      <c r="K176" s="199">
        <v>1820128.90004</v>
      </c>
      <c r="L176" s="199">
        <v>1820144.44579</v>
      </c>
      <c r="M176" s="199">
        <v>1820159.4900799999</v>
      </c>
      <c r="N176" s="199">
        <v>1820175.0358299999</v>
      </c>
      <c r="O176" s="190"/>
      <c r="P176" s="199">
        <v>1820235.2129299999</v>
      </c>
      <c r="Q176" s="199">
        <v>2120250.75869</v>
      </c>
      <c r="R176" s="199">
        <v>2120265.8029700001</v>
      </c>
      <c r="S176" s="199">
        <v>2120281.3487200001</v>
      </c>
      <c r="T176" s="199">
        <v>2120296.8944799998</v>
      </c>
      <c r="U176" s="199">
        <v>2120311.9387599998</v>
      </c>
      <c r="V176" s="199">
        <v>2120327.4845099999</v>
      </c>
      <c r="W176" s="199">
        <v>2120342.5287899999</v>
      </c>
      <c r="X176" s="199">
        <v>2120358.0745399999</v>
      </c>
      <c r="Y176" s="199">
        <v>2120373.62029</v>
      </c>
      <c r="Z176" s="199">
        <v>2120388.1631</v>
      </c>
      <c r="AA176" s="199">
        <v>2120403.7088500001</v>
      </c>
      <c r="AB176" s="199">
        <v>2120418.7531400002</v>
      </c>
      <c r="AC176" s="191">
        <f t="shared" si="2"/>
        <v>2097250.3299823077</v>
      </c>
    </row>
    <row r="177" spans="1:29" x14ac:dyDescent="0.25">
      <c r="O177" s="190"/>
      <c r="AC177" s="191">
        <f t="shared" si="2"/>
        <v>0</v>
      </c>
    </row>
    <row r="178" spans="1:29" x14ac:dyDescent="0.25">
      <c r="A178" s="189" t="s">
        <v>262</v>
      </c>
      <c r="B178" s="202">
        <v>3858587.7982299998</v>
      </c>
      <c r="C178" s="202">
        <v>3989922.0406299899</v>
      </c>
      <c r="D178" s="202">
        <v>4009810.7381999898</v>
      </c>
      <c r="E178" s="202">
        <v>3996387.55579999</v>
      </c>
      <c r="F178" s="202">
        <v>4005123.39512</v>
      </c>
      <c r="G178" s="202">
        <v>4023235.1285199998</v>
      </c>
      <c r="H178" s="202">
        <v>4042131.6401200001</v>
      </c>
      <c r="I178" s="202">
        <v>4062729.9674970801</v>
      </c>
      <c r="J178" s="202">
        <v>4083245.1830442701</v>
      </c>
      <c r="K178" s="202">
        <v>4084782.7449928299</v>
      </c>
      <c r="L178" s="202">
        <v>4091412.19944108</v>
      </c>
      <c r="M178" s="202">
        <v>4105304.3218822898</v>
      </c>
      <c r="N178" s="202">
        <v>4156434.6236778102</v>
      </c>
      <c r="O178" s="193"/>
      <c r="P178" s="202">
        <v>4178707.9367032698</v>
      </c>
      <c r="Q178" s="202">
        <v>4490993.5403178902</v>
      </c>
      <c r="R178" s="202">
        <v>4506392.0884290598</v>
      </c>
      <c r="S178" s="202">
        <v>4526029.1303338604</v>
      </c>
      <c r="T178" s="202">
        <v>4546597.9094573902</v>
      </c>
      <c r="U178" s="202">
        <v>4538007.9052022202</v>
      </c>
      <c r="V178" s="202">
        <v>4545084.1108072903</v>
      </c>
      <c r="W178" s="202">
        <v>4558515.8530921899</v>
      </c>
      <c r="X178" s="202">
        <v>4602603.3741713399</v>
      </c>
      <c r="Y178" s="202">
        <v>4629712.7179723904</v>
      </c>
      <c r="Z178" s="202">
        <v>4653202.5029612202</v>
      </c>
      <c r="AA178" s="202">
        <v>4585253.414543</v>
      </c>
      <c r="AB178" s="202">
        <v>4593303.4295961997</v>
      </c>
      <c r="AC178" s="191">
        <f t="shared" si="2"/>
        <v>4534954.1471990244</v>
      </c>
    </row>
    <row r="179" spans="1:29" x14ac:dyDescent="0.25">
      <c r="O179" s="193"/>
      <c r="AC179" s="191">
        <f t="shared" si="2"/>
        <v>0</v>
      </c>
    </row>
    <row r="180" spans="1:29" x14ac:dyDescent="0.25">
      <c r="A180" s="189" t="s">
        <v>263</v>
      </c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0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1">
        <f t="shared" si="2"/>
        <v>0</v>
      </c>
    </row>
    <row r="181" spans="1:29" x14ac:dyDescent="0.25">
      <c r="A181" s="135" t="s">
        <v>264</v>
      </c>
      <c r="O181" s="190"/>
      <c r="AC181" s="191">
        <f t="shared" si="2"/>
        <v>0</v>
      </c>
    </row>
    <row r="182" spans="1:29" x14ac:dyDescent="0.25">
      <c r="A182" s="135" t="s">
        <v>400</v>
      </c>
      <c r="B182" s="133">
        <v>0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93"/>
      <c r="P182" s="133">
        <v>0</v>
      </c>
      <c r="Q182" s="133">
        <v>0</v>
      </c>
      <c r="R182" s="133">
        <v>0</v>
      </c>
      <c r="S182" s="133">
        <v>0</v>
      </c>
      <c r="T182" s="133">
        <v>0</v>
      </c>
      <c r="U182" s="133">
        <v>0</v>
      </c>
      <c r="V182" s="133">
        <v>0</v>
      </c>
      <c r="W182" s="133">
        <v>0</v>
      </c>
      <c r="X182" s="133">
        <v>0</v>
      </c>
      <c r="Y182" s="133">
        <v>0</v>
      </c>
      <c r="Z182" s="133">
        <v>0</v>
      </c>
      <c r="AA182" s="133">
        <v>0</v>
      </c>
      <c r="AB182" s="133">
        <v>0</v>
      </c>
      <c r="AC182" s="191">
        <f t="shared" si="2"/>
        <v>0</v>
      </c>
    </row>
    <row r="183" spans="1:29" x14ac:dyDescent="0.25">
      <c r="A183" s="135" t="s">
        <v>264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93"/>
      <c r="P183" s="133">
        <v>0</v>
      </c>
      <c r="Q183" s="133">
        <v>0</v>
      </c>
      <c r="R183" s="133">
        <v>0</v>
      </c>
      <c r="S183" s="133">
        <v>0</v>
      </c>
      <c r="T183" s="133">
        <v>0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0</v>
      </c>
      <c r="AC183" s="191">
        <f t="shared" si="2"/>
        <v>0</v>
      </c>
    </row>
    <row r="184" spans="1:29" x14ac:dyDescent="0.25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0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1">
        <f t="shared" si="2"/>
        <v>0</v>
      </c>
    </row>
    <row r="185" spans="1:29" x14ac:dyDescent="0.25">
      <c r="A185" s="135" t="s">
        <v>265</v>
      </c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0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1">
        <f t="shared" si="2"/>
        <v>0</v>
      </c>
    </row>
    <row r="186" spans="1:29" ht="15.75" thickBot="1" x14ac:dyDescent="0.3">
      <c r="A186" s="135" t="s">
        <v>266</v>
      </c>
      <c r="B186" s="195">
        <v>198888.13818000001</v>
      </c>
      <c r="C186" s="195">
        <v>123980.77778</v>
      </c>
      <c r="D186" s="195">
        <v>109642.53653</v>
      </c>
      <c r="E186" s="195">
        <v>136668.09554000001</v>
      </c>
      <c r="F186" s="195">
        <v>142072.86167000001</v>
      </c>
      <c r="G186" s="195">
        <v>160335.51472000001</v>
      </c>
      <c r="H186" s="195">
        <v>182913.01832999999</v>
      </c>
      <c r="I186" s="195">
        <v>181027.24526011999</v>
      </c>
      <c r="J186" s="195">
        <v>190640.14511878401</v>
      </c>
      <c r="K186" s="195">
        <v>216744.817107579</v>
      </c>
      <c r="L186" s="195">
        <v>257433.59856471699</v>
      </c>
      <c r="M186" s="195">
        <v>289639.42122809199</v>
      </c>
      <c r="N186" s="195">
        <v>279108.101368403</v>
      </c>
      <c r="O186" s="190"/>
      <c r="P186" s="195">
        <v>302500.962335199</v>
      </c>
      <c r="Q186" s="195">
        <v>22087.902804266301</v>
      </c>
      <c r="R186" s="195">
        <v>28580.0967149684</v>
      </c>
      <c r="S186" s="195">
        <v>33735.763340483201</v>
      </c>
      <c r="T186" s="195">
        <v>33657.995138840699</v>
      </c>
      <c r="U186" s="195">
        <v>56372.809826218501</v>
      </c>
      <c r="V186" s="195">
        <v>89619.642666684595</v>
      </c>
      <c r="W186" s="195">
        <v>136019.88226536399</v>
      </c>
      <c r="X186" s="195">
        <v>112497.806979065</v>
      </c>
      <c r="Y186" s="195">
        <v>81948.346678712696</v>
      </c>
      <c r="Z186" s="195">
        <v>45204.076797528804</v>
      </c>
      <c r="AA186" s="195">
        <v>96540.935328839405</v>
      </c>
      <c r="AB186" s="195">
        <v>97017.186120886705</v>
      </c>
      <c r="AC186" s="191">
        <f t="shared" si="2"/>
        <v>87367.954384389013</v>
      </c>
    </row>
    <row r="187" spans="1:29" x14ac:dyDescent="0.25">
      <c r="A187" s="135" t="s">
        <v>265</v>
      </c>
      <c r="B187" s="133">
        <v>198888.13818000001</v>
      </c>
      <c r="C187" s="133">
        <v>123980.77778</v>
      </c>
      <c r="D187" s="133">
        <v>109642.53653</v>
      </c>
      <c r="E187" s="133">
        <v>136668.09554000001</v>
      </c>
      <c r="F187" s="133">
        <v>142072.86167000001</v>
      </c>
      <c r="G187" s="133">
        <v>160335.51472000001</v>
      </c>
      <c r="H187" s="133">
        <v>182913.01832999999</v>
      </c>
      <c r="I187" s="133">
        <v>181027.24526011999</v>
      </c>
      <c r="J187" s="133">
        <v>190640.14511878401</v>
      </c>
      <c r="K187" s="133">
        <v>216744.817107579</v>
      </c>
      <c r="L187" s="133">
        <v>257433.59856471699</v>
      </c>
      <c r="M187" s="133">
        <v>289639.42122809199</v>
      </c>
      <c r="N187" s="133">
        <v>279108.101368403</v>
      </c>
      <c r="O187" s="190"/>
      <c r="P187" s="133">
        <v>302500.962335199</v>
      </c>
      <c r="Q187" s="133">
        <v>22087.902804266301</v>
      </c>
      <c r="R187" s="133">
        <v>28580.0967149684</v>
      </c>
      <c r="S187" s="133">
        <v>33735.763340483201</v>
      </c>
      <c r="T187" s="133">
        <v>33657.995138840699</v>
      </c>
      <c r="U187" s="133">
        <v>56372.809826218501</v>
      </c>
      <c r="V187" s="133">
        <v>89619.642666684595</v>
      </c>
      <c r="W187" s="133">
        <v>136019.88226536399</v>
      </c>
      <c r="X187" s="133">
        <v>112497.806979065</v>
      </c>
      <c r="Y187" s="133">
        <v>81948.346678712696</v>
      </c>
      <c r="Z187" s="133">
        <v>45204.076797528804</v>
      </c>
      <c r="AA187" s="133">
        <v>96540.935328839405</v>
      </c>
      <c r="AB187" s="133">
        <v>97017.186120886705</v>
      </c>
      <c r="AC187" s="191">
        <f t="shared" si="2"/>
        <v>87367.954384389013</v>
      </c>
    </row>
    <row r="188" spans="1:29" x14ac:dyDescent="0.25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6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1">
        <f t="shared" si="2"/>
        <v>0</v>
      </c>
    </row>
    <row r="189" spans="1:29" x14ac:dyDescent="0.25">
      <c r="A189" s="135" t="s">
        <v>267</v>
      </c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0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1">
        <f t="shared" si="2"/>
        <v>0</v>
      </c>
    </row>
    <row r="190" spans="1:29" x14ac:dyDescent="0.25">
      <c r="A190" s="135" t="s">
        <v>268</v>
      </c>
      <c r="B190" s="133">
        <v>12512.4432699999</v>
      </c>
      <c r="C190" s="133">
        <v>12427.212369999999</v>
      </c>
      <c r="D190" s="133">
        <v>12633.80335</v>
      </c>
      <c r="E190" s="133">
        <v>4410.3795</v>
      </c>
      <c r="F190" s="133">
        <v>4602.4022199999999</v>
      </c>
      <c r="G190" s="133">
        <v>5737.4710299999997</v>
      </c>
      <c r="H190" s="133">
        <v>8045.0455400000001</v>
      </c>
      <c r="I190" s="133">
        <v>8674.6021286480009</v>
      </c>
      <c r="J190" s="133">
        <v>9364.450251536</v>
      </c>
      <c r="K190" s="133">
        <v>9939.74792093</v>
      </c>
      <c r="L190" s="133">
        <v>10626.995168144</v>
      </c>
      <c r="M190" s="133">
        <v>11239.103442878</v>
      </c>
      <c r="N190" s="133">
        <v>11783.893390028001</v>
      </c>
      <c r="O190" s="193"/>
      <c r="P190" s="133">
        <v>6954.58077232081</v>
      </c>
      <c r="Q190" s="133">
        <v>7655.7892443241499</v>
      </c>
      <c r="R190" s="133">
        <v>8257.8638036928896</v>
      </c>
      <c r="S190" s="133">
        <v>8961.4121877417692</v>
      </c>
      <c r="T190" s="133">
        <v>9667.8867821376607</v>
      </c>
      <c r="U190" s="133">
        <v>10325.373960422699</v>
      </c>
      <c r="V190" s="133">
        <v>11073.1140194989</v>
      </c>
      <c r="W190" s="133">
        <v>11701.5080914427</v>
      </c>
      <c r="X190" s="133">
        <v>12323.747015844299</v>
      </c>
      <c r="Y190" s="133">
        <v>13060.377930508899</v>
      </c>
      <c r="Z190" s="133">
        <v>13700.737947985101</v>
      </c>
      <c r="AA190" s="133">
        <v>6438.7006563403502</v>
      </c>
      <c r="AB190" s="133">
        <v>7119.6291148519404</v>
      </c>
      <c r="AC190" s="191">
        <f t="shared" si="2"/>
        <v>9787.7478097778585</v>
      </c>
    </row>
    <row r="191" spans="1:29" x14ac:dyDescent="0.25">
      <c r="A191" s="135" t="s">
        <v>269</v>
      </c>
      <c r="B191" s="133">
        <v>174898.65491999901</v>
      </c>
      <c r="C191" s="133">
        <v>173242.20452</v>
      </c>
      <c r="D191" s="133">
        <v>149796.66313</v>
      </c>
      <c r="E191" s="133">
        <v>162291.96432</v>
      </c>
      <c r="F191" s="133">
        <v>167209.37132000001</v>
      </c>
      <c r="G191" s="133">
        <v>146674.63802000001</v>
      </c>
      <c r="H191" s="133">
        <v>130243.16505</v>
      </c>
      <c r="I191" s="133">
        <v>133621.22305444599</v>
      </c>
      <c r="J191" s="133">
        <v>139843.42080416999</v>
      </c>
      <c r="K191" s="133">
        <v>143118.18223293399</v>
      </c>
      <c r="L191" s="133">
        <v>140551.10575807601</v>
      </c>
      <c r="M191" s="133">
        <v>134917.17356318701</v>
      </c>
      <c r="N191" s="133">
        <v>142803.180972645</v>
      </c>
      <c r="O191" s="193"/>
      <c r="P191" s="133">
        <v>132350.412140484</v>
      </c>
      <c r="Q191" s="133">
        <v>127022.74977755301</v>
      </c>
      <c r="R191" s="133">
        <v>131671.66337616599</v>
      </c>
      <c r="S191" s="133">
        <v>135477.61891487401</v>
      </c>
      <c r="T191" s="133">
        <v>137696.518245885</v>
      </c>
      <c r="U191" s="133">
        <v>135004.27846242001</v>
      </c>
      <c r="V191" s="133">
        <v>142283.91752775401</v>
      </c>
      <c r="W191" s="133">
        <v>134958.222293737</v>
      </c>
      <c r="X191" s="133">
        <v>128901.357261194</v>
      </c>
      <c r="Y191" s="133">
        <v>126418.941892677</v>
      </c>
      <c r="Z191" s="133">
        <v>124791.401213959</v>
      </c>
      <c r="AA191" s="133">
        <v>126257.868298473</v>
      </c>
      <c r="AB191" s="133">
        <v>124599.946282691</v>
      </c>
      <c r="AC191" s="191">
        <f t="shared" si="2"/>
        <v>131341.14582214362</v>
      </c>
    </row>
    <row r="192" spans="1:29" ht="15.75" thickBot="1" x14ac:dyDescent="0.3">
      <c r="A192" s="135" t="s">
        <v>270</v>
      </c>
      <c r="B192" s="195">
        <v>9541.2721600000004</v>
      </c>
      <c r="C192" s="195">
        <v>867.31819999999902</v>
      </c>
      <c r="D192" s="195">
        <v>17.712029999999999</v>
      </c>
      <c r="E192" s="195">
        <v>18.052350000000001</v>
      </c>
      <c r="F192" s="195">
        <v>1367.4380699999999</v>
      </c>
      <c r="G192" s="195">
        <v>686.09570999999903</v>
      </c>
      <c r="H192" s="195">
        <v>8542.2748300000003</v>
      </c>
      <c r="I192" s="195">
        <v>8542.2748300000003</v>
      </c>
      <c r="J192" s="195">
        <v>8542.2748300000003</v>
      </c>
      <c r="K192" s="195">
        <v>8542.2748300000003</v>
      </c>
      <c r="L192" s="195">
        <v>8542.2748300000003</v>
      </c>
      <c r="M192" s="195">
        <v>8542.2748300000003</v>
      </c>
      <c r="N192" s="195">
        <v>8542.2748300000003</v>
      </c>
      <c r="O192" s="196"/>
      <c r="P192" s="195">
        <v>8542.2748300000003</v>
      </c>
      <c r="Q192" s="195">
        <v>8542.2748300000003</v>
      </c>
      <c r="R192" s="195">
        <v>8542.2748300000003</v>
      </c>
      <c r="S192" s="195">
        <v>8542.2748300000003</v>
      </c>
      <c r="T192" s="195">
        <v>8542.2748300000003</v>
      </c>
      <c r="U192" s="195">
        <v>8542.2748300000003</v>
      </c>
      <c r="V192" s="195">
        <v>8542.2748300000003</v>
      </c>
      <c r="W192" s="195">
        <v>8542.2748300000003</v>
      </c>
      <c r="X192" s="195">
        <v>8542.2748300000003</v>
      </c>
      <c r="Y192" s="195">
        <v>8542.2748300000003</v>
      </c>
      <c r="Z192" s="195">
        <v>8542.2748300000003</v>
      </c>
      <c r="AA192" s="195">
        <v>8542.2748300000003</v>
      </c>
      <c r="AB192" s="195">
        <v>8542.2748300000003</v>
      </c>
      <c r="AC192" s="191">
        <f t="shared" si="2"/>
        <v>8542.2748299999985</v>
      </c>
    </row>
    <row r="193" spans="1:29" x14ac:dyDescent="0.25">
      <c r="A193" s="135" t="s">
        <v>267</v>
      </c>
      <c r="B193" s="133">
        <v>196952.37034999899</v>
      </c>
      <c r="C193" s="133">
        <v>186536.73509</v>
      </c>
      <c r="D193" s="133">
        <v>162448.17851</v>
      </c>
      <c r="E193" s="133">
        <v>166720.39616999999</v>
      </c>
      <c r="F193" s="133">
        <v>173179.21161</v>
      </c>
      <c r="G193" s="133">
        <v>153098.20475999999</v>
      </c>
      <c r="H193" s="133">
        <v>146830.48542000001</v>
      </c>
      <c r="I193" s="133">
        <v>150838.10001309399</v>
      </c>
      <c r="J193" s="133">
        <v>157750.14588570601</v>
      </c>
      <c r="K193" s="133">
        <v>161600.20498386401</v>
      </c>
      <c r="L193" s="133">
        <v>159720.37575621999</v>
      </c>
      <c r="M193" s="133">
        <v>154698.55183606499</v>
      </c>
      <c r="N193" s="133">
        <v>163129.34919267299</v>
      </c>
      <c r="O193" s="196"/>
      <c r="P193" s="133">
        <v>147847.26774280399</v>
      </c>
      <c r="Q193" s="133">
        <v>143220.813851877</v>
      </c>
      <c r="R193" s="133">
        <v>148471.80200985901</v>
      </c>
      <c r="S193" s="133">
        <v>152981.305932616</v>
      </c>
      <c r="T193" s="133">
        <v>155906.67985802301</v>
      </c>
      <c r="U193" s="133">
        <v>153871.92725284299</v>
      </c>
      <c r="V193" s="133">
        <v>161899.306377253</v>
      </c>
      <c r="W193" s="133">
        <v>155202.00521517999</v>
      </c>
      <c r="X193" s="133">
        <v>149767.379107038</v>
      </c>
      <c r="Y193" s="133">
        <v>148021.59465318601</v>
      </c>
      <c r="Z193" s="133">
        <v>147034.41399194399</v>
      </c>
      <c r="AA193" s="133">
        <v>141238.84378481301</v>
      </c>
      <c r="AB193" s="133">
        <v>140261.85022754301</v>
      </c>
      <c r="AC193" s="191">
        <f t="shared" si="2"/>
        <v>149671.16846192145</v>
      </c>
    </row>
    <row r="194" spans="1:29" x14ac:dyDescent="0.25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0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1">
        <f t="shared" si="2"/>
        <v>0</v>
      </c>
    </row>
    <row r="195" spans="1:29" x14ac:dyDescent="0.25">
      <c r="A195" s="135" t="s">
        <v>271</v>
      </c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3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1">
        <f t="shared" si="2"/>
        <v>0</v>
      </c>
    </row>
    <row r="196" spans="1:29" x14ac:dyDescent="0.25">
      <c r="A196" s="135" t="s">
        <v>272</v>
      </c>
      <c r="B196" s="133">
        <v>0</v>
      </c>
      <c r="C196" s="133">
        <v>0</v>
      </c>
      <c r="D196" s="133">
        <v>0</v>
      </c>
      <c r="E196" s="133">
        <v>0</v>
      </c>
      <c r="F196" s="133">
        <v>0</v>
      </c>
      <c r="G196" s="133">
        <v>0</v>
      </c>
      <c r="H196" s="133">
        <v>0</v>
      </c>
      <c r="I196" s="133">
        <v>1002.5970599999901</v>
      </c>
      <c r="J196" s="133">
        <v>1007.66205999999</v>
      </c>
      <c r="K196" s="133">
        <v>740.51606000000004</v>
      </c>
      <c r="L196" s="133">
        <v>1275.9489599999899</v>
      </c>
      <c r="M196" s="133">
        <v>1590.1022599999999</v>
      </c>
      <c r="N196" s="133">
        <v>2154.5393599999902</v>
      </c>
      <c r="O196" s="190"/>
      <c r="P196" s="133">
        <v>3710.43336</v>
      </c>
      <c r="Q196" s="133">
        <v>4381.7328600000001</v>
      </c>
      <c r="R196" s="133">
        <v>4465.0239600000004</v>
      </c>
      <c r="S196" s="133">
        <v>4719.3179600000003</v>
      </c>
      <c r="T196" s="133">
        <v>5188.2871599999999</v>
      </c>
      <c r="U196" s="133">
        <v>5031.6399600000004</v>
      </c>
      <c r="V196" s="133">
        <v>4309.90996</v>
      </c>
      <c r="W196" s="133">
        <v>4007.3603600000001</v>
      </c>
      <c r="X196" s="133">
        <v>4424.91716</v>
      </c>
      <c r="Y196" s="133">
        <v>4629.4026599999997</v>
      </c>
      <c r="Z196" s="133">
        <v>4835.7541599999904</v>
      </c>
      <c r="AA196" s="133">
        <v>4844.6405599999998</v>
      </c>
      <c r="AB196" s="133">
        <v>5417.5252599999903</v>
      </c>
      <c r="AC196" s="191">
        <f t="shared" si="2"/>
        <v>4612.7650292307671</v>
      </c>
    </row>
    <row r="197" spans="1:29" ht="15.75" thickBot="1" x14ac:dyDescent="0.3">
      <c r="A197" s="135" t="s">
        <v>273</v>
      </c>
      <c r="B197" s="195">
        <v>22497.456870000002</v>
      </c>
      <c r="C197" s="195">
        <v>23220.117899999899</v>
      </c>
      <c r="D197" s="195">
        <v>20069.97522</v>
      </c>
      <c r="E197" s="195">
        <v>21229.90453</v>
      </c>
      <c r="F197" s="195">
        <v>24071.000459999999</v>
      </c>
      <c r="G197" s="195">
        <v>20395.50347</v>
      </c>
      <c r="H197" s="195">
        <v>20830.83194</v>
      </c>
      <c r="I197" s="195">
        <v>20315.133656181399</v>
      </c>
      <c r="J197" s="195">
        <v>20315.133656181399</v>
      </c>
      <c r="K197" s="195">
        <v>20830.83194</v>
      </c>
      <c r="L197" s="195">
        <v>20315.133656181399</v>
      </c>
      <c r="M197" s="195">
        <v>20315.133656181399</v>
      </c>
      <c r="N197" s="195">
        <v>20830.83194</v>
      </c>
      <c r="O197" s="193"/>
      <c r="P197" s="195">
        <v>20315.133656181399</v>
      </c>
      <c r="Q197" s="195">
        <v>20315.133656181399</v>
      </c>
      <c r="R197" s="195">
        <v>20475.8189402918</v>
      </c>
      <c r="S197" s="195">
        <v>20315.133656181399</v>
      </c>
      <c r="T197" s="195">
        <v>20315.133656181399</v>
      </c>
      <c r="U197" s="195">
        <v>20475.8189402918</v>
      </c>
      <c r="V197" s="195">
        <v>20315.133656181399</v>
      </c>
      <c r="W197" s="195">
        <v>20315.133656181399</v>
      </c>
      <c r="X197" s="195">
        <v>20475.8189402918</v>
      </c>
      <c r="Y197" s="195">
        <v>20315.133656181399</v>
      </c>
      <c r="Z197" s="195">
        <v>20315.133656181399</v>
      </c>
      <c r="AA197" s="195">
        <v>20400.2356208659</v>
      </c>
      <c r="AB197" s="195">
        <v>20315.133656181399</v>
      </c>
      <c r="AC197" s="191">
        <f t="shared" si="2"/>
        <v>20358.76118056722</v>
      </c>
    </row>
    <row r="198" spans="1:29" x14ac:dyDescent="0.25">
      <c r="A198" s="135" t="s">
        <v>271</v>
      </c>
      <c r="B198" s="133">
        <v>22497.456870000002</v>
      </c>
      <c r="C198" s="133">
        <v>23220.117899999899</v>
      </c>
      <c r="D198" s="133">
        <v>20069.97522</v>
      </c>
      <c r="E198" s="133">
        <v>21229.90453</v>
      </c>
      <c r="F198" s="133">
        <v>24071.000459999999</v>
      </c>
      <c r="G198" s="133">
        <v>20395.50347</v>
      </c>
      <c r="H198" s="133">
        <v>20830.83194</v>
      </c>
      <c r="I198" s="133">
        <v>21317.730716181399</v>
      </c>
      <c r="J198" s="133">
        <v>21322.795716181401</v>
      </c>
      <c r="K198" s="133">
        <v>21571.348000000002</v>
      </c>
      <c r="L198" s="133">
        <v>21591.0826161814</v>
      </c>
      <c r="M198" s="133">
        <v>21905.235916181398</v>
      </c>
      <c r="N198" s="133">
        <v>22985.371299999999</v>
      </c>
      <c r="O198" s="190"/>
      <c r="P198" s="133">
        <v>24025.567016181401</v>
      </c>
      <c r="Q198" s="133">
        <v>24696.866516181399</v>
      </c>
      <c r="R198" s="133">
        <v>24940.842900291798</v>
      </c>
      <c r="S198" s="133">
        <v>25034.451616181399</v>
      </c>
      <c r="T198" s="133">
        <v>25503.420816181399</v>
      </c>
      <c r="U198" s="133">
        <v>25507.4589002918</v>
      </c>
      <c r="V198" s="133">
        <v>24625.0436161814</v>
      </c>
      <c r="W198" s="133">
        <v>24322.494016181401</v>
      </c>
      <c r="X198" s="133">
        <v>24900.736100291801</v>
      </c>
      <c r="Y198" s="133">
        <v>24944.536316181398</v>
      </c>
      <c r="Z198" s="133">
        <v>25150.887816181399</v>
      </c>
      <c r="AA198" s="133">
        <v>25244.8761808659</v>
      </c>
      <c r="AB198" s="133">
        <v>25732.658916181401</v>
      </c>
      <c r="AC198" s="191">
        <f t="shared" si="2"/>
        <v>24971.526209797994</v>
      </c>
    </row>
    <row r="199" spans="1:29" x14ac:dyDescent="0.25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3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1">
        <f t="shared" si="2"/>
        <v>0</v>
      </c>
    </row>
    <row r="200" spans="1:29" x14ac:dyDescent="0.25">
      <c r="A200" s="135" t="s">
        <v>274</v>
      </c>
      <c r="B200" s="133">
        <v>27456.98214</v>
      </c>
      <c r="C200" s="133">
        <v>27661.561890000001</v>
      </c>
      <c r="D200" s="133">
        <v>27811.694749999999</v>
      </c>
      <c r="E200" s="133">
        <v>28137.432570000001</v>
      </c>
      <c r="F200" s="133">
        <v>28180.592570000001</v>
      </c>
      <c r="G200" s="133">
        <v>28369.900819999999</v>
      </c>
      <c r="H200" s="133">
        <v>28469.522209999999</v>
      </c>
      <c r="I200" s="133">
        <v>28469.522209999999</v>
      </c>
      <c r="J200" s="133">
        <v>28469.522209999999</v>
      </c>
      <c r="K200" s="133">
        <v>28469.522209999999</v>
      </c>
      <c r="L200" s="133">
        <v>28469.522209999999</v>
      </c>
      <c r="M200" s="133">
        <v>28469.522209999999</v>
      </c>
      <c r="N200" s="133">
        <v>28469.522209999999</v>
      </c>
      <c r="O200" s="190"/>
      <c r="P200" s="133">
        <v>28469.522209999999</v>
      </c>
      <c r="Q200" s="133">
        <v>28469.522209999999</v>
      </c>
      <c r="R200" s="133">
        <v>28469.522209999999</v>
      </c>
      <c r="S200" s="133">
        <v>28469.522209999999</v>
      </c>
      <c r="T200" s="133">
        <v>28469.522209999999</v>
      </c>
      <c r="U200" s="133">
        <v>28469.522209999999</v>
      </c>
      <c r="V200" s="133">
        <v>28469.522209999999</v>
      </c>
      <c r="W200" s="133">
        <v>28469.522209999999</v>
      </c>
      <c r="X200" s="133">
        <v>28469.522209999999</v>
      </c>
      <c r="Y200" s="133">
        <v>28469.522209999999</v>
      </c>
      <c r="Z200" s="133">
        <v>28469.522209999999</v>
      </c>
      <c r="AA200" s="133">
        <v>28469.522209999999</v>
      </c>
      <c r="AB200" s="133">
        <v>28469.522209999999</v>
      </c>
      <c r="AC200" s="191">
        <f t="shared" si="2"/>
        <v>28469.522210000006</v>
      </c>
    </row>
    <row r="201" spans="1:29" x14ac:dyDescent="0.25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0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1">
        <f t="shared" si="2"/>
        <v>0</v>
      </c>
    </row>
    <row r="202" spans="1:29" x14ac:dyDescent="0.25">
      <c r="A202" s="135" t="s">
        <v>275</v>
      </c>
      <c r="B202" s="133">
        <v>24804.245480000001</v>
      </c>
      <c r="C202" s="133">
        <v>34176.893299999902</v>
      </c>
      <c r="D202" s="133">
        <v>25901.329610000001</v>
      </c>
      <c r="E202" s="133">
        <v>23994.246569999999</v>
      </c>
      <c r="F202" s="133">
        <v>20351.318739999999</v>
      </c>
      <c r="G202" s="133">
        <v>28924.213049999998</v>
      </c>
      <c r="H202" s="133">
        <v>23317.630219999999</v>
      </c>
      <c r="I202" s="133">
        <v>32966.529009515201</v>
      </c>
      <c r="J202" s="133">
        <v>42586.541038133502</v>
      </c>
      <c r="K202" s="133">
        <v>21183.7397971563</v>
      </c>
      <c r="L202" s="133">
        <v>15308.8701860567</v>
      </c>
      <c r="M202" s="133">
        <v>22727.1261185002</v>
      </c>
      <c r="N202" s="133">
        <v>14170.2607673932</v>
      </c>
      <c r="O202" s="196"/>
      <c r="P202" s="133">
        <v>11142.385415417801</v>
      </c>
      <c r="Q202" s="133">
        <v>18302.9125018214</v>
      </c>
      <c r="R202" s="133">
        <v>10927.8224554024</v>
      </c>
      <c r="S202" s="133">
        <v>20533.3698547981</v>
      </c>
      <c r="T202" s="133">
        <v>30447.506104396602</v>
      </c>
      <c r="U202" s="133">
        <v>21514.801589307499</v>
      </c>
      <c r="V202" s="133">
        <v>14960.0661030477</v>
      </c>
      <c r="W202" s="133">
        <v>22500.078916307401</v>
      </c>
      <c r="X202" s="133">
        <v>16444.260081856799</v>
      </c>
      <c r="Y202" s="133">
        <v>27270.089246195101</v>
      </c>
      <c r="Z202" s="133">
        <v>15532.850731194299</v>
      </c>
      <c r="AA202" s="133">
        <v>17962.252826472399</v>
      </c>
      <c r="AB202" s="133">
        <v>7047.6297978095199</v>
      </c>
      <c r="AC202" s="191">
        <f t="shared" si="2"/>
        <v>18045.078894155926</v>
      </c>
    </row>
    <row r="203" spans="1:29" x14ac:dyDescent="0.25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0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1">
        <f t="shared" ref="AC203:AC266" si="3">SUM(P203:AB203)/13</f>
        <v>0</v>
      </c>
    </row>
    <row r="204" spans="1:29" x14ac:dyDescent="0.25">
      <c r="A204" s="135" t="s">
        <v>276</v>
      </c>
      <c r="O204" s="193"/>
      <c r="AC204" s="191">
        <f t="shared" si="3"/>
        <v>0</v>
      </c>
    </row>
    <row r="205" spans="1:29" ht="15.75" thickBot="1" x14ac:dyDescent="0.3">
      <c r="A205" s="135" t="s">
        <v>277</v>
      </c>
      <c r="B205" s="195">
        <v>10602.817419999999</v>
      </c>
      <c r="C205" s="195">
        <v>15223.812330000001</v>
      </c>
      <c r="D205" s="195">
        <v>19288.184959999999</v>
      </c>
      <c r="E205" s="195">
        <v>23764.931779999999</v>
      </c>
      <c r="F205" s="195">
        <v>16927.309809999999</v>
      </c>
      <c r="G205" s="195">
        <v>7992.48452</v>
      </c>
      <c r="H205" s="195">
        <v>10866.048989999999</v>
      </c>
      <c r="I205" s="195">
        <v>15316.2180004166</v>
      </c>
      <c r="J205" s="195">
        <v>18620.382323333299</v>
      </c>
      <c r="K205" s="195">
        <v>23072.231099375</v>
      </c>
      <c r="L205" s="195">
        <v>17106.981375416599</v>
      </c>
      <c r="M205" s="195">
        <v>7732.5698233333296</v>
      </c>
      <c r="N205" s="195">
        <v>10869.615661874899</v>
      </c>
      <c r="O205" s="190"/>
      <c r="P205" s="195">
        <v>17121.7329379166</v>
      </c>
      <c r="Q205" s="195">
        <v>9774.2364899999902</v>
      </c>
      <c r="R205" s="195">
        <v>14959.722479583301</v>
      </c>
      <c r="S205" s="195">
        <v>21490.3130440311</v>
      </c>
      <c r="T205" s="195">
        <v>26837.959545978902</v>
      </c>
      <c r="U205" s="195">
        <v>33371.352338746503</v>
      </c>
      <c r="V205" s="195">
        <v>29486.611069014099</v>
      </c>
      <c r="W205" s="195">
        <v>7863.3827732400596</v>
      </c>
      <c r="X205" s="195">
        <v>12927.3513824457</v>
      </c>
      <c r="Y205" s="195">
        <v>19463.2998939633</v>
      </c>
      <c r="Z205" s="195">
        <v>24796.292879312299</v>
      </c>
      <c r="AA205" s="195">
        <v>31332.9110470798</v>
      </c>
      <c r="AB205" s="195">
        <v>27450.893824222399</v>
      </c>
      <c r="AC205" s="191">
        <f t="shared" si="3"/>
        <v>21298.158438887232</v>
      </c>
    </row>
    <row r="206" spans="1:29" x14ac:dyDescent="0.25">
      <c r="A206" s="135" t="s">
        <v>276</v>
      </c>
      <c r="B206" s="133">
        <v>10602.817419999999</v>
      </c>
      <c r="C206" s="133">
        <v>15223.812330000001</v>
      </c>
      <c r="D206" s="133">
        <v>19288.184959999999</v>
      </c>
      <c r="E206" s="133">
        <v>23764.931779999999</v>
      </c>
      <c r="F206" s="133">
        <v>16927.309809999999</v>
      </c>
      <c r="G206" s="133">
        <v>7992.48452</v>
      </c>
      <c r="H206" s="133">
        <v>10866.048989999999</v>
      </c>
      <c r="I206" s="133">
        <v>15316.2180004166</v>
      </c>
      <c r="J206" s="133">
        <v>18620.382323333299</v>
      </c>
      <c r="K206" s="133">
        <v>23072.231099375</v>
      </c>
      <c r="L206" s="133">
        <v>17106.981375416599</v>
      </c>
      <c r="M206" s="133">
        <v>7732.5698233333296</v>
      </c>
      <c r="N206" s="133">
        <v>10869.615661874899</v>
      </c>
      <c r="O206" s="193"/>
      <c r="P206" s="133">
        <v>17121.7329379166</v>
      </c>
      <c r="Q206" s="133">
        <v>9774.2364899999902</v>
      </c>
      <c r="R206" s="133">
        <v>14959.722479583301</v>
      </c>
      <c r="S206" s="133">
        <v>21490.3130440311</v>
      </c>
      <c r="T206" s="133">
        <v>26837.959545978902</v>
      </c>
      <c r="U206" s="133">
        <v>33371.352338746503</v>
      </c>
      <c r="V206" s="133">
        <v>29486.611069014099</v>
      </c>
      <c r="W206" s="133">
        <v>7863.3827732400596</v>
      </c>
      <c r="X206" s="133">
        <v>12927.3513824457</v>
      </c>
      <c r="Y206" s="133">
        <v>19463.2998939633</v>
      </c>
      <c r="Z206" s="133">
        <v>24796.292879312299</v>
      </c>
      <c r="AA206" s="133">
        <v>31332.9110470798</v>
      </c>
      <c r="AB206" s="133">
        <v>27450.893824222399</v>
      </c>
      <c r="AC206" s="191">
        <f t="shared" si="3"/>
        <v>21298.158438887232</v>
      </c>
    </row>
    <row r="207" spans="1:29" x14ac:dyDescent="0.25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3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1">
        <f t="shared" si="3"/>
        <v>0</v>
      </c>
    </row>
    <row r="208" spans="1:29" x14ac:dyDescent="0.25">
      <c r="A208" s="135" t="s">
        <v>278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90"/>
      <c r="P208" s="133">
        <v>0</v>
      </c>
      <c r="Q208" s="133">
        <v>0</v>
      </c>
      <c r="R208" s="133">
        <v>0</v>
      </c>
      <c r="S208" s="133">
        <v>0</v>
      </c>
      <c r="T208" s="133">
        <v>0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0</v>
      </c>
      <c r="AC208" s="191">
        <f t="shared" si="3"/>
        <v>0</v>
      </c>
    </row>
    <row r="209" spans="1:29" x14ac:dyDescent="0.25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0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1">
        <f t="shared" si="3"/>
        <v>0</v>
      </c>
    </row>
    <row r="210" spans="1:29" x14ac:dyDescent="0.25">
      <c r="A210" s="135" t="s">
        <v>279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0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1">
        <f t="shared" si="3"/>
        <v>0</v>
      </c>
    </row>
    <row r="211" spans="1:29" x14ac:dyDescent="0.25">
      <c r="A211" s="135" t="s">
        <v>280</v>
      </c>
      <c r="B211" s="133">
        <v>1413.83314</v>
      </c>
      <c r="C211" s="133">
        <v>2189.92866</v>
      </c>
      <c r="D211" s="133">
        <v>1426.88975999999</v>
      </c>
      <c r="E211" s="133">
        <v>1118.2675899999999</v>
      </c>
      <c r="F211" s="133">
        <v>1227.37806</v>
      </c>
      <c r="G211" s="133">
        <v>1076.4839099999999</v>
      </c>
      <c r="H211" s="133">
        <v>1360.72227</v>
      </c>
      <c r="I211" s="133">
        <v>1360.72227</v>
      </c>
      <c r="J211" s="133">
        <v>1360.72227</v>
      </c>
      <c r="K211" s="133">
        <v>1360.72227</v>
      </c>
      <c r="L211" s="133">
        <v>1360.72227</v>
      </c>
      <c r="M211" s="133">
        <v>1360.72227</v>
      </c>
      <c r="N211" s="133">
        <v>1360.72227</v>
      </c>
      <c r="O211" s="190"/>
      <c r="P211" s="133">
        <v>1360.72227</v>
      </c>
      <c r="Q211" s="133">
        <v>1360.72227</v>
      </c>
      <c r="R211" s="133">
        <v>1360.72227</v>
      </c>
      <c r="S211" s="133">
        <v>1360.72227</v>
      </c>
      <c r="T211" s="133">
        <v>1360.72227</v>
      </c>
      <c r="U211" s="133">
        <v>1360.72227</v>
      </c>
      <c r="V211" s="133">
        <v>1360.72227</v>
      </c>
      <c r="W211" s="133">
        <v>1360.72227</v>
      </c>
      <c r="X211" s="133">
        <v>1360.72227</v>
      </c>
      <c r="Y211" s="133">
        <v>1360.72227</v>
      </c>
      <c r="Z211" s="133">
        <v>1360.72227</v>
      </c>
      <c r="AA211" s="133">
        <v>1360.72227</v>
      </c>
      <c r="AB211" s="133">
        <v>1360.72227</v>
      </c>
      <c r="AC211" s="191">
        <f t="shared" si="3"/>
        <v>1360.72227</v>
      </c>
    </row>
    <row r="212" spans="1:29" x14ac:dyDescent="0.25">
      <c r="A212" s="135" t="s">
        <v>281</v>
      </c>
      <c r="B212" s="133">
        <v>146.98002</v>
      </c>
      <c r="C212" s="133">
        <v>1057.3469500000001</v>
      </c>
      <c r="D212" s="133">
        <v>1157.3971799999999</v>
      </c>
      <c r="E212" s="133">
        <v>386.33771000000002</v>
      </c>
      <c r="F212" s="133">
        <v>141.98464000000001</v>
      </c>
      <c r="G212" s="133">
        <v>142.07277999999999</v>
      </c>
      <c r="H212" s="133">
        <v>151.23772</v>
      </c>
      <c r="I212" s="133">
        <v>151.23772</v>
      </c>
      <c r="J212" s="133">
        <v>151.23772</v>
      </c>
      <c r="K212" s="133">
        <v>151.23772</v>
      </c>
      <c r="L212" s="133">
        <v>151.23772</v>
      </c>
      <c r="M212" s="133">
        <v>151.23772</v>
      </c>
      <c r="N212" s="133">
        <v>151.23772</v>
      </c>
      <c r="O212" s="190"/>
      <c r="P212" s="133">
        <v>151.23772</v>
      </c>
      <c r="Q212" s="133">
        <v>151.23772</v>
      </c>
      <c r="R212" s="133">
        <v>151.23772</v>
      </c>
      <c r="S212" s="133">
        <v>151.23772</v>
      </c>
      <c r="T212" s="133">
        <v>151.23772</v>
      </c>
      <c r="U212" s="133">
        <v>151.23772</v>
      </c>
      <c r="V212" s="133">
        <v>151.23772</v>
      </c>
      <c r="W212" s="133">
        <v>151.23772</v>
      </c>
      <c r="X212" s="133">
        <v>151.23772</v>
      </c>
      <c r="Y212" s="133">
        <v>151.23772</v>
      </c>
      <c r="Z212" s="133">
        <v>151.23772</v>
      </c>
      <c r="AA212" s="133">
        <v>151.23772</v>
      </c>
      <c r="AB212" s="133">
        <v>151.23772</v>
      </c>
      <c r="AC212" s="191">
        <f t="shared" si="3"/>
        <v>151.23772000000002</v>
      </c>
    </row>
    <row r="213" spans="1:29" x14ac:dyDescent="0.25">
      <c r="A213" s="135" t="s">
        <v>282</v>
      </c>
      <c r="B213" s="133">
        <v>4638.8567300000004</v>
      </c>
      <c r="C213" s="133">
        <v>3799.8557700000001</v>
      </c>
      <c r="D213" s="133">
        <v>3814.9664499999999</v>
      </c>
      <c r="E213" s="133">
        <v>4303.1109800000004</v>
      </c>
      <c r="F213" s="133">
        <v>5436.5006199999898</v>
      </c>
      <c r="G213" s="133">
        <v>5065.75101</v>
      </c>
      <c r="H213" s="133">
        <v>5166.43804</v>
      </c>
      <c r="I213" s="133">
        <v>5135.7523824999998</v>
      </c>
      <c r="J213" s="133">
        <v>5105.0667249999997</v>
      </c>
      <c r="K213" s="133">
        <v>5189.0093335000001</v>
      </c>
      <c r="L213" s="133">
        <v>5157.0061075000003</v>
      </c>
      <c r="M213" s="133">
        <v>5125.0028814999996</v>
      </c>
      <c r="N213" s="133">
        <v>5092.9996554999998</v>
      </c>
      <c r="O213" s="190"/>
      <c r="P213" s="133">
        <v>4964.9867514999996</v>
      </c>
      <c r="Q213" s="133">
        <v>4932.9835254999998</v>
      </c>
      <c r="R213" s="133">
        <v>4900.9802995</v>
      </c>
      <c r="S213" s="133">
        <v>4868.9770735000002</v>
      </c>
      <c r="T213" s="133">
        <v>4836.9738475000004</v>
      </c>
      <c r="U213" s="133">
        <v>4804.9706214999997</v>
      </c>
      <c r="V213" s="133">
        <v>4772.9673954999998</v>
      </c>
      <c r="W213" s="133">
        <v>4740.9641695</v>
      </c>
      <c r="X213" s="133">
        <v>4708.9609435000002</v>
      </c>
      <c r="Y213" s="133">
        <v>4676.9577175000004</v>
      </c>
      <c r="Z213" s="133">
        <v>4644.9544914999997</v>
      </c>
      <c r="AA213" s="133">
        <v>4612.9512654999999</v>
      </c>
      <c r="AB213" s="133">
        <v>4580.9480395</v>
      </c>
      <c r="AC213" s="191">
        <f t="shared" si="3"/>
        <v>4772.9673954999998</v>
      </c>
    </row>
    <row r="214" spans="1:29" x14ac:dyDescent="0.25">
      <c r="A214" s="135" t="s">
        <v>283</v>
      </c>
      <c r="B214" s="133">
        <v>3892.0612299999998</v>
      </c>
      <c r="C214" s="133">
        <v>5906.8708200000001</v>
      </c>
      <c r="D214" s="133">
        <v>6698.3023199999998</v>
      </c>
      <c r="E214" s="133">
        <v>7568.5289300000004</v>
      </c>
      <c r="F214" s="133">
        <v>6693.0474599999998</v>
      </c>
      <c r="G214" s="133">
        <v>3320.1511300000002</v>
      </c>
      <c r="H214" s="133">
        <v>1872.4089300000001</v>
      </c>
      <c r="I214" s="133">
        <v>1872.4089300000001</v>
      </c>
      <c r="J214" s="133">
        <v>1872.4089300000001</v>
      </c>
      <c r="K214" s="133">
        <v>1872.4089300000001</v>
      </c>
      <c r="L214" s="133">
        <v>1872.4089300000001</v>
      </c>
      <c r="M214" s="133">
        <v>1872.4089300000001</v>
      </c>
      <c r="N214" s="133">
        <v>1872.4089300000001</v>
      </c>
      <c r="O214" s="190"/>
      <c r="P214" s="133">
        <v>1872.4089300000001</v>
      </c>
      <c r="Q214" s="133">
        <v>1872.4089300000001</v>
      </c>
      <c r="R214" s="133">
        <v>1872.4089300000001</v>
      </c>
      <c r="S214" s="133">
        <v>1872.4089300000001</v>
      </c>
      <c r="T214" s="133">
        <v>1872.4089300000001</v>
      </c>
      <c r="U214" s="133">
        <v>1872.4089300000001</v>
      </c>
      <c r="V214" s="133">
        <v>1872.4089300000001</v>
      </c>
      <c r="W214" s="133">
        <v>1872.4089300000001</v>
      </c>
      <c r="X214" s="133">
        <v>1872.4089300000001</v>
      </c>
      <c r="Y214" s="133">
        <v>1872.4089300000001</v>
      </c>
      <c r="Z214" s="133">
        <v>1872.4089300000001</v>
      </c>
      <c r="AA214" s="133">
        <v>1872.4089300000001</v>
      </c>
      <c r="AB214" s="133">
        <v>1872.4089300000001</v>
      </c>
      <c r="AC214" s="191">
        <f t="shared" si="3"/>
        <v>1872.4089300000003</v>
      </c>
    </row>
    <row r="215" spans="1:29" x14ac:dyDescent="0.25">
      <c r="A215" s="135" t="s">
        <v>284</v>
      </c>
      <c r="B215" s="133">
        <v>4473.4181399999998</v>
      </c>
      <c r="C215" s="133">
        <v>4472.8710099999998</v>
      </c>
      <c r="D215" s="133">
        <v>4478.0767100000003</v>
      </c>
      <c r="E215" s="133">
        <v>3267.6642099999999</v>
      </c>
      <c r="F215" s="133">
        <v>3274.7319900000002</v>
      </c>
      <c r="G215" s="133">
        <v>3273.3373299999998</v>
      </c>
      <c r="H215" s="133">
        <v>3588.2173699999998</v>
      </c>
      <c r="I215" s="133">
        <v>3719.7578619466099</v>
      </c>
      <c r="J215" s="133">
        <v>3863.8957569180702</v>
      </c>
      <c r="K215" s="133">
        <v>3984.0993094062501</v>
      </c>
      <c r="L215" s="133">
        <v>4127.6937735379397</v>
      </c>
      <c r="M215" s="133">
        <v>4255.5885887697495</v>
      </c>
      <c r="N215" s="133">
        <v>4369.4178123024203</v>
      </c>
      <c r="O215" s="190"/>
      <c r="P215" s="133">
        <v>3376.26728244893</v>
      </c>
      <c r="Q215" s="133">
        <v>3528.4287315960801</v>
      </c>
      <c r="R215" s="133">
        <v>3656.18927844159</v>
      </c>
      <c r="S215" s="133">
        <v>3805.8778112923701</v>
      </c>
      <c r="T215" s="133">
        <v>3959.9316940732801</v>
      </c>
      <c r="U215" s="133">
        <v>4099.5523783996296</v>
      </c>
      <c r="V215" s="133">
        <v>4260.5479471161198</v>
      </c>
      <c r="W215" s="133">
        <v>4391.9095361495401</v>
      </c>
      <c r="X215" s="133">
        <v>4522.3084440909797</v>
      </c>
      <c r="Y215" s="133">
        <v>4693.1335841750797</v>
      </c>
      <c r="Z215" s="133">
        <v>4840.6379679563697</v>
      </c>
      <c r="AA215" s="133">
        <v>3297.1010285519601</v>
      </c>
      <c r="AB215" s="133">
        <v>3452.56566569901</v>
      </c>
      <c r="AC215" s="191">
        <f t="shared" si="3"/>
        <v>3991.1116423069952</v>
      </c>
    </row>
    <row r="216" spans="1:29" x14ac:dyDescent="0.25">
      <c r="A216" s="135" t="s">
        <v>454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90"/>
      <c r="P216" s="133">
        <v>4366.8069599999999</v>
      </c>
      <c r="Q216" s="133">
        <v>4323.01811</v>
      </c>
      <c r="R216" s="133">
        <v>4283.1132299999999</v>
      </c>
      <c r="S216" s="133">
        <v>4245.5493500000002</v>
      </c>
      <c r="T216" s="133">
        <v>4211.2868500000004</v>
      </c>
      <c r="U216" s="133">
        <v>4187.05537</v>
      </c>
      <c r="V216" s="133">
        <v>4160.9943300000004</v>
      </c>
      <c r="W216" s="133">
        <v>4054.2053000000001</v>
      </c>
      <c r="X216" s="133">
        <v>3954.37671</v>
      </c>
      <c r="Y216" s="133">
        <v>3849.3482300000001</v>
      </c>
      <c r="Z216" s="133">
        <v>3743.8326400000001</v>
      </c>
      <c r="AA216" s="133">
        <v>3640.1717600000002</v>
      </c>
      <c r="AB216" s="133">
        <v>3535.0022899999999</v>
      </c>
      <c r="AC216" s="191">
        <f t="shared" si="3"/>
        <v>4042.6739330769228</v>
      </c>
    </row>
    <row r="217" spans="1:29" x14ac:dyDescent="0.25">
      <c r="A217" s="135" t="s">
        <v>285</v>
      </c>
      <c r="B217" s="133">
        <v>5942.0707599999996</v>
      </c>
      <c r="C217" s="133">
        <v>5942.0707599999996</v>
      </c>
      <c r="D217" s="133">
        <v>5942.0707599999996</v>
      </c>
      <c r="E217" s="133">
        <v>6472.3228099999997</v>
      </c>
      <c r="F217" s="133">
        <v>6472.3228099999997</v>
      </c>
      <c r="G217" s="133">
        <v>6472.3228099999997</v>
      </c>
      <c r="H217" s="133">
        <v>6513.54702</v>
      </c>
      <c r="I217" s="133">
        <v>6513.54702</v>
      </c>
      <c r="J217" s="133">
        <v>6513.54702</v>
      </c>
      <c r="K217" s="133">
        <v>6513.54702</v>
      </c>
      <c r="L217" s="133">
        <v>6513.54702</v>
      </c>
      <c r="M217" s="133">
        <v>6513.54702</v>
      </c>
      <c r="N217" s="133">
        <v>6513.54702</v>
      </c>
      <c r="O217" s="196"/>
      <c r="P217" s="133">
        <v>6513.54702</v>
      </c>
      <c r="Q217" s="133">
        <v>6513.54702</v>
      </c>
      <c r="R217" s="133">
        <v>6513.54702</v>
      </c>
      <c r="S217" s="133">
        <v>6513.54702</v>
      </c>
      <c r="T217" s="133">
        <v>6513.54702</v>
      </c>
      <c r="U217" s="133">
        <v>6513.54702</v>
      </c>
      <c r="V217" s="133">
        <v>6513.54702</v>
      </c>
      <c r="W217" s="133">
        <v>6513.54702</v>
      </c>
      <c r="X217" s="133">
        <v>6513.54702</v>
      </c>
      <c r="Y217" s="133">
        <v>6513.54702</v>
      </c>
      <c r="Z217" s="133">
        <v>6513.54702</v>
      </c>
      <c r="AA217" s="133">
        <v>6513.54702</v>
      </c>
      <c r="AB217" s="133">
        <v>6513.54702</v>
      </c>
      <c r="AC217" s="191">
        <f t="shared" si="3"/>
        <v>6513.5470199999991</v>
      </c>
    </row>
    <row r="218" spans="1:29" x14ac:dyDescent="0.25">
      <c r="A218" s="135" t="s">
        <v>286</v>
      </c>
      <c r="B218" s="133">
        <v>1111.0823399999999</v>
      </c>
      <c r="C218" s="133">
        <v>1111.0823399999999</v>
      </c>
      <c r="D218" s="133">
        <v>1111.0823399999999</v>
      </c>
      <c r="E218" s="133">
        <v>1420.33959</v>
      </c>
      <c r="F218" s="133">
        <v>1111.0823399999999</v>
      </c>
      <c r="G218" s="133">
        <v>1111.0823399999999</v>
      </c>
      <c r="H218" s="133">
        <v>2282.87176</v>
      </c>
      <c r="I218" s="133">
        <v>2282.87176</v>
      </c>
      <c r="J218" s="133">
        <v>2282.87176</v>
      </c>
      <c r="K218" s="133">
        <v>2282.87176</v>
      </c>
      <c r="L218" s="133">
        <v>2282.87176</v>
      </c>
      <c r="M218" s="133">
        <v>2282.87176</v>
      </c>
      <c r="N218" s="133">
        <v>2282.87176</v>
      </c>
      <c r="O218" s="190"/>
      <c r="P218" s="133">
        <v>2282.87176</v>
      </c>
      <c r="Q218" s="133">
        <v>2282.87176</v>
      </c>
      <c r="R218" s="133">
        <v>2282.87176</v>
      </c>
      <c r="S218" s="133">
        <v>2282.87176</v>
      </c>
      <c r="T218" s="133">
        <v>2282.87176</v>
      </c>
      <c r="U218" s="133">
        <v>2282.87176</v>
      </c>
      <c r="V218" s="133">
        <v>2282.87176</v>
      </c>
      <c r="W218" s="133">
        <v>2282.87176</v>
      </c>
      <c r="X218" s="133">
        <v>2282.87176</v>
      </c>
      <c r="Y218" s="133">
        <v>2282.87176</v>
      </c>
      <c r="Z218" s="133">
        <v>2282.87176</v>
      </c>
      <c r="AA218" s="133">
        <v>2282.87176</v>
      </c>
      <c r="AB218" s="133">
        <v>2282.87176</v>
      </c>
      <c r="AC218" s="191">
        <f t="shared" si="3"/>
        <v>2282.8717600000009</v>
      </c>
    </row>
    <row r="219" spans="1:29" x14ac:dyDescent="0.25">
      <c r="A219" s="135" t="s">
        <v>287</v>
      </c>
      <c r="B219" s="133">
        <v>4324.9403499999999</v>
      </c>
      <c r="C219" s="133">
        <v>4013.6705400000001</v>
      </c>
      <c r="D219" s="133">
        <v>3861.6868899999999</v>
      </c>
      <c r="E219" s="133">
        <v>3897.9329299999999</v>
      </c>
      <c r="F219" s="133">
        <v>3746.84728</v>
      </c>
      <c r="G219" s="133">
        <v>3916.8677600000001</v>
      </c>
      <c r="H219" s="133">
        <v>3839.1288199999999</v>
      </c>
      <c r="I219" s="133">
        <v>3839.1288199999999</v>
      </c>
      <c r="J219" s="133">
        <v>3839.1288199999999</v>
      </c>
      <c r="K219" s="133">
        <v>3839.1288199999999</v>
      </c>
      <c r="L219" s="133">
        <v>3839.1288199999999</v>
      </c>
      <c r="M219" s="133">
        <v>3839.1288199999999</v>
      </c>
      <c r="N219" s="133">
        <v>3839.1288199999999</v>
      </c>
      <c r="O219" s="193"/>
      <c r="P219" s="133">
        <v>3839.1288199999999</v>
      </c>
      <c r="Q219" s="133">
        <v>3839.1288199999999</v>
      </c>
      <c r="R219" s="133">
        <v>3839.1288199999999</v>
      </c>
      <c r="S219" s="133">
        <v>3839.1288199999999</v>
      </c>
      <c r="T219" s="133">
        <v>3839.1288199999999</v>
      </c>
      <c r="U219" s="133">
        <v>3839.1288199999999</v>
      </c>
      <c r="V219" s="133">
        <v>3839.1288199999999</v>
      </c>
      <c r="W219" s="133">
        <v>3839.1288199999999</v>
      </c>
      <c r="X219" s="133">
        <v>3839.1288199999999</v>
      </c>
      <c r="Y219" s="133">
        <v>3839.1288199999999</v>
      </c>
      <c r="Z219" s="133">
        <v>3839.1288199999999</v>
      </c>
      <c r="AA219" s="133">
        <v>3839.1288199999999</v>
      </c>
      <c r="AB219" s="133">
        <v>3839.1288199999999</v>
      </c>
      <c r="AC219" s="191">
        <f t="shared" si="3"/>
        <v>3839.1288199999985</v>
      </c>
    </row>
    <row r="220" spans="1:29" x14ac:dyDescent="0.25">
      <c r="A220" s="135" t="s">
        <v>288</v>
      </c>
      <c r="B220" s="133">
        <v>5952.7594900000004</v>
      </c>
      <c r="C220" s="133">
        <v>5376.4422599999998</v>
      </c>
      <c r="D220" s="133">
        <v>4970.7642299999998</v>
      </c>
      <c r="E220" s="133">
        <v>4702.65708</v>
      </c>
      <c r="F220" s="133">
        <v>4333.3673399999998</v>
      </c>
      <c r="G220" s="133">
        <v>4283.5135899999996</v>
      </c>
      <c r="H220" s="133">
        <v>3957.6191399999998</v>
      </c>
      <c r="I220" s="133">
        <v>3566.2571915624999</v>
      </c>
      <c r="J220" s="133">
        <v>3182.4439561250001</v>
      </c>
      <c r="K220" s="133">
        <v>2801.63553961458</v>
      </c>
      <c r="L220" s="133">
        <v>2431.2030694374998</v>
      </c>
      <c r="M220" s="133">
        <v>2066.5955834375</v>
      </c>
      <c r="N220" s="133">
        <v>1710.58553730208</v>
      </c>
      <c r="O220" s="197"/>
      <c r="P220" s="133">
        <v>366.43148112499898</v>
      </c>
      <c r="Q220" s="133">
        <v>47.330082645832398</v>
      </c>
      <c r="R220" s="133">
        <v>-266.12391724999998</v>
      </c>
      <c r="S220" s="133">
        <v>-573.92786803125</v>
      </c>
      <c r="T220" s="133">
        <v>-876.06498299999998</v>
      </c>
      <c r="U220" s="133">
        <v>-1173.66968953125</v>
      </c>
      <c r="V220" s="133">
        <v>-1467.4046204374999</v>
      </c>
      <c r="W220" s="133">
        <v>-1755.8985675520801</v>
      </c>
      <c r="X220" s="133">
        <v>-2040.5766331770801</v>
      </c>
      <c r="Y220" s="133">
        <v>-2322.1244213958298</v>
      </c>
      <c r="Z220" s="133">
        <v>-2599.5117590625</v>
      </c>
      <c r="AA220" s="133">
        <v>-2876.85227067708</v>
      </c>
      <c r="AB220" s="133">
        <v>-3153.4727213020801</v>
      </c>
      <c r="AC220" s="191">
        <f t="shared" si="3"/>
        <v>-1437.8358375112168</v>
      </c>
    </row>
    <row r="221" spans="1:29" ht="15.75" thickBot="1" x14ac:dyDescent="0.3">
      <c r="A221" s="135" t="s">
        <v>318</v>
      </c>
      <c r="B221" s="195">
        <v>16043.72372</v>
      </c>
      <c r="C221" s="195">
        <v>13904.985979999999</v>
      </c>
      <c r="D221" s="195">
        <v>13097.617819999999</v>
      </c>
      <c r="E221" s="195">
        <v>13696.358630000001</v>
      </c>
      <c r="F221" s="195">
        <v>12647.332689999999</v>
      </c>
      <c r="G221" s="195">
        <v>13059.07971</v>
      </c>
      <c r="H221" s="195">
        <v>12712.30416</v>
      </c>
      <c r="I221" s="195">
        <v>12712.30416</v>
      </c>
      <c r="J221" s="195">
        <v>12712.30416</v>
      </c>
      <c r="K221" s="195">
        <v>12712.30416</v>
      </c>
      <c r="L221" s="195">
        <v>12712.30416</v>
      </c>
      <c r="M221" s="195">
        <v>12712.30416</v>
      </c>
      <c r="N221" s="195">
        <v>12712.30416</v>
      </c>
      <c r="O221" s="200"/>
      <c r="P221" s="195">
        <v>12712.30416</v>
      </c>
      <c r="Q221" s="195">
        <v>12712.30416</v>
      </c>
      <c r="R221" s="195">
        <v>12712.30416</v>
      </c>
      <c r="S221" s="195">
        <v>12712.30416</v>
      </c>
      <c r="T221" s="195">
        <v>12712.30416</v>
      </c>
      <c r="U221" s="195">
        <v>12712.30416</v>
      </c>
      <c r="V221" s="195">
        <v>12712.30416</v>
      </c>
      <c r="W221" s="195">
        <v>12712.30416</v>
      </c>
      <c r="X221" s="195">
        <v>12712.30416</v>
      </c>
      <c r="Y221" s="195">
        <v>12712.30416</v>
      </c>
      <c r="Z221" s="195">
        <v>12712.30416</v>
      </c>
      <c r="AA221" s="195">
        <v>12712.30416</v>
      </c>
      <c r="AB221" s="195">
        <v>12712.30416</v>
      </c>
      <c r="AC221" s="191">
        <f t="shared" si="3"/>
        <v>12712.30416</v>
      </c>
    </row>
    <row r="222" spans="1:29" x14ac:dyDescent="0.25">
      <c r="A222" s="135" t="s">
        <v>289</v>
      </c>
      <c r="B222" s="133">
        <v>47939.725919999997</v>
      </c>
      <c r="C222" s="133">
        <v>47775.125090000001</v>
      </c>
      <c r="D222" s="133">
        <v>46558.854460000002</v>
      </c>
      <c r="E222" s="133">
        <v>46833.52046</v>
      </c>
      <c r="F222" s="133">
        <v>45084.595229999999</v>
      </c>
      <c r="G222" s="133">
        <v>41720.662369999998</v>
      </c>
      <c r="H222" s="133">
        <v>41444.49523</v>
      </c>
      <c r="I222" s="133">
        <v>41153.988116009103</v>
      </c>
      <c r="J222" s="133">
        <v>40883.627118042998</v>
      </c>
      <c r="K222" s="133">
        <v>40706.964862520799</v>
      </c>
      <c r="L222" s="133">
        <v>40448.123630475398</v>
      </c>
      <c r="M222" s="133">
        <v>40179.407733707201</v>
      </c>
      <c r="N222" s="133">
        <v>39905.223685104502</v>
      </c>
      <c r="O222" s="193"/>
      <c r="P222" s="133">
        <v>41806.7131550739</v>
      </c>
      <c r="Q222" s="133">
        <v>41563.9811297419</v>
      </c>
      <c r="R222" s="133">
        <v>41306.379570691599</v>
      </c>
      <c r="S222" s="133">
        <v>41078.697046761103</v>
      </c>
      <c r="T222" s="133">
        <v>40864.348088573199</v>
      </c>
      <c r="U222" s="133">
        <v>40650.129360368301</v>
      </c>
      <c r="V222" s="133">
        <v>40459.3257321786</v>
      </c>
      <c r="W222" s="133">
        <v>40163.401118097398</v>
      </c>
      <c r="X222" s="133">
        <v>39877.290144413899</v>
      </c>
      <c r="Y222" s="133">
        <v>39629.535790279202</v>
      </c>
      <c r="Z222" s="133">
        <v>39362.134020393802</v>
      </c>
      <c r="AA222" s="133">
        <v>37405.5924633748</v>
      </c>
      <c r="AB222" s="133">
        <v>37147.263953896902</v>
      </c>
      <c r="AC222" s="191">
        <f t="shared" si="3"/>
        <v>40101.137813372661</v>
      </c>
    </row>
    <row r="223" spans="1:29" x14ac:dyDescent="0.25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3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1">
        <f t="shared" si="3"/>
        <v>0</v>
      </c>
    </row>
    <row r="224" spans="1:29" ht="15.75" thickBot="1" x14ac:dyDescent="0.3">
      <c r="A224" s="189" t="s">
        <v>290</v>
      </c>
      <c r="B224" s="199">
        <v>529141.73635999998</v>
      </c>
      <c r="C224" s="199">
        <v>458575.02337999898</v>
      </c>
      <c r="D224" s="199">
        <v>411720.75404000003</v>
      </c>
      <c r="E224" s="199">
        <v>447348.52762000001</v>
      </c>
      <c r="F224" s="199">
        <v>449866.89009</v>
      </c>
      <c r="G224" s="199">
        <v>440836.48370999901</v>
      </c>
      <c r="H224" s="199">
        <v>454672.03233999998</v>
      </c>
      <c r="I224" s="199">
        <v>471089.33332533698</v>
      </c>
      <c r="J224" s="199">
        <v>500273.15941018198</v>
      </c>
      <c r="K224" s="199">
        <v>513348.82806049602</v>
      </c>
      <c r="L224" s="199">
        <v>540078.55433906801</v>
      </c>
      <c r="M224" s="199">
        <v>565351.83486587997</v>
      </c>
      <c r="N224" s="199">
        <v>558637.44418544904</v>
      </c>
      <c r="O224" s="190"/>
      <c r="P224" s="199">
        <v>572914.15081259399</v>
      </c>
      <c r="Q224" s="199">
        <v>288116.23550388898</v>
      </c>
      <c r="R224" s="199">
        <v>297656.18834079598</v>
      </c>
      <c r="S224" s="199">
        <v>323323.42304487102</v>
      </c>
      <c r="T224" s="199">
        <v>341687.43176199403</v>
      </c>
      <c r="U224" s="199">
        <v>359758.00147777598</v>
      </c>
      <c r="V224" s="199">
        <v>389519.51777435897</v>
      </c>
      <c r="W224" s="199">
        <v>414540.76651437097</v>
      </c>
      <c r="X224" s="199">
        <v>384884.34600511199</v>
      </c>
      <c r="Y224" s="199">
        <v>369746.92478851799</v>
      </c>
      <c r="Z224" s="199">
        <v>325550.17844655499</v>
      </c>
      <c r="AA224" s="199">
        <v>378194.93384144601</v>
      </c>
      <c r="AB224" s="199">
        <v>363127.00505054003</v>
      </c>
      <c r="AC224" s="191">
        <f t="shared" si="3"/>
        <v>369924.54641252471</v>
      </c>
    </row>
    <row r="225" spans="1:29" x14ac:dyDescent="0.25">
      <c r="O225" s="190"/>
      <c r="AC225" s="191">
        <f t="shared" si="3"/>
        <v>0</v>
      </c>
    </row>
    <row r="226" spans="1:29" x14ac:dyDescent="0.25">
      <c r="A226" s="189" t="s">
        <v>291</v>
      </c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0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1">
        <f t="shared" si="3"/>
        <v>0</v>
      </c>
    </row>
    <row r="227" spans="1:29" x14ac:dyDescent="0.25">
      <c r="A227" s="135" t="s">
        <v>292</v>
      </c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0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1">
        <f t="shared" si="3"/>
        <v>0</v>
      </c>
    </row>
    <row r="228" spans="1:29" x14ac:dyDescent="0.25">
      <c r="A228" s="135" t="s">
        <v>293</v>
      </c>
      <c r="B228" s="133">
        <v>739127.18408000004</v>
      </c>
      <c r="C228" s="133">
        <v>739127.18410999898</v>
      </c>
      <c r="D228" s="133">
        <v>739127.18410999898</v>
      </c>
      <c r="E228" s="133">
        <v>742491.91295999999</v>
      </c>
      <c r="F228" s="133">
        <v>742066.40020999999</v>
      </c>
      <c r="G228" s="133">
        <v>742066.40020999999</v>
      </c>
      <c r="H228" s="133">
        <v>732743.33065000002</v>
      </c>
      <c r="I228" s="133">
        <v>732743.33065000002</v>
      </c>
      <c r="J228" s="133">
        <v>732743.33065000002</v>
      </c>
      <c r="K228" s="133">
        <v>732694.81931212905</v>
      </c>
      <c r="L228" s="133">
        <v>732694.81931212905</v>
      </c>
      <c r="M228" s="133">
        <v>732694.81931212905</v>
      </c>
      <c r="N228" s="133">
        <v>732646.30797425902</v>
      </c>
      <c r="O228" s="193"/>
      <c r="P228" s="133">
        <v>732597.79663638899</v>
      </c>
      <c r="Q228" s="133">
        <v>732597.79663638899</v>
      </c>
      <c r="R228" s="133">
        <v>732549.28529851895</v>
      </c>
      <c r="S228" s="133">
        <v>732549.28529851895</v>
      </c>
      <c r="T228" s="133">
        <v>732549.28529851895</v>
      </c>
      <c r="U228" s="133">
        <v>732500.77396064799</v>
      </c>
      <c r="V228" s="133">
        <v>732500.77396064799</v>
      </c>
      <c r="W228" s="133">
        <v>732500.77396064799</v>
      </c>
      <c r="X228" s="133">
        <v>732452.26262277795</v>
      </c>
      <c r="Y228" s="133">
        <v>732452.26262277795</v>
      </c>
      <c r="Z228" s="133">
        <v>732452.26262277795</v>
      </c>
      <c r="AA228" s="133">
        <v>732403.75128490804</v>
      </c>
      <c r="AB228" s="133">
        <v>732403.75128490804</v>
      </c>
      <c r="AC228" s="191">
        <f t="shared" si="3"/>
        <v>732500.77396064857</v>
      </c>
    </row>
    <row r="229" spans="1:29" x14ac:dyDescent="0.25">
      <c r="A229" s="135" t="s">
        <v>294</v>
      </c>
      <c r="B229" s="133">
        <v>150592.97529999999</v>
      </c>
      <c r="C229" s="133">
        <v>150592.97529999999</v>
      </c>
      <c r="D229" s="133">
        <v>150592.97529999999</v>
      </c>
      <c r="E229" s="133">
        <v>150444.37301000001</v>
      </c>
      <c r="F229" s="133">
        <v>149542.14280999999</v>
      </c>
      <c r="G229" s="133">
        <v>149542.14280999999</v>
      </c>
      <c r="H229" s="133">
        <v>149680.00940000001</v>
      </c>
      <c r="I229" s="133">
        <v>149691.19499914299</v>
      </c>
      <c r="J229" s="133">
        <v>149702.38059828599</v>
      </c>
      <c r="K229" s="133">
        <v>177760.91030264099</v>
      </c>
      <c r="L229" s="133">
        <v>177772.09590178399</v>
      </c>
      <c r="M229" s="133">
        <v>177783.281500927</v>
      </c>
      <c r="N229" s="133">
        <v>195574.11016974199</v>
      </c>
      <c r="O229" s="193"/>
      <c r="P229" s="133">
        <v>211330.58251426899</v>
      </c>
      <c r="Q229" s="133">
        <v>211341.76811341199</v>
      </c>
      <c r="R229" s="133">
        <v>228297.28793153699</v>
      </c>
      <c r="S229" s="133">
        <v>228308.47353068</v>
      </c>
      <c r="T229" s="133">
        <v>228319.65912982301</v>
      </c>
      <c r="U229" s="133">
        <v>244478.676474056</v>
      </c>
      <c r="V229" s="133">
        <v>244489.8620732</v>
      </c>
      <c r="W229" s="133">
        <v>244501.047672343</v>
      </c>
      <c r="X229" s="133">
        <v>261250.53208535499</v>
      </c>
      <c r="Y229" s="133">
        <v>261261.717684498</v>
      </c>
      <c r="Z229" s="133">
        <v>261272.903283641</v>
      </c>
      <c r="AA229" s="133">
        <v>266814.72104873898</v>
      </c>
      <c r="AB229" s="133">
        <v>267437.701768286</v>
      </c>
      <c r="AC229" s="191">
        <f t="shared" si="3"/>
        <v>243008.07179306453</v>
      </c>
    </row>
    <row r="230" spans="1:29" ht="15.75" thickBot="1" x14ac:dyDescent="0.3">
      <c r="A230" s="135" t="s">
        <v>295</v>
      </c>
      <c r="B230" s="195">
        <v>1939.2417700000001</v>
      </c>
      <c r="C230" s="195">
        <v>1939.2417700000001</v>
      </c>
      <c r="D230" s="195">
        <v>1939.2417700000001</v>
      </c>
      <c r="E230" s="195">
        <v>1926.22254</v>
      </c>
      <c r="F230" s="195">
        <v>1926.75496</v>
      </c>
      <c r="G230" s="195">
        <v>1926.75496</v>
      </c>
      <c r="H230" s="195">
        <v>1778.6458299999999</v>
      </c>
      <c r="I230" s="195">
        <v>1778.6458299999999</v>
      </c>
      <c r="J230" s="195">
        <v>1778.6458299999999</v>
      </c>
      <c r="K230" s="195">
        <v>1778.6458299999999</v>
      </c>
      <c r="L230" s="195">
        <v>1778.6458299999999</v>
      </c>
      <c r="M230" s="195">
        <v>1778.6458299999999</v>
      </c>
      <c r="N230" s="195">
        <v>1778.6458299999999</v>
      </c>
      <c r="O230" s="190"/>
      <c r="P230" s="195">
        <v>1778.6458299999999</v>
      </c>
      <c r="Q230" s="195">
        <v>1778.6458299999999</v>
      </c>
      <c r="R230" s="195">
        <v>1778.6458299999999</v>
      </c>
      <c r="S230" s="195">
        <v>1778.6458299999999</v>
      </c>
      <c r="T230" s="195">
        <v>1778.6458299999999</v>
      </c>
      <c r="U230" s="195">
        <v>1778.6458299999999</v>
      </c>
      <c r="V230" s="195">
        <v>1778.6458299999999</v>
      </c>
      <c r="W230" s="195">
        <v>1778.6458299999999</v>
      </c>
      <c r="X230" s="195">
        <v>1778.6458299999999</v>
      </c>
      <c r="Y230" s="195">
        <v>1778.6458299999999</v>
      </c>
      <c r="Z230" s="195">
        <v>1778.6458299999999</v>
      </c>
      <c r="AA230" s="195">
        <v>1778.6458299999999</v>
      </c>
      <c r="AB230" s="195">
        <v>1778.6458299999999</v>
      </c>
      <c r="AC230" s="191">
        <f t="shared" si="3"/>
        <v>1778.6458300000002</v>
      </c>
    </row>
    <row r="231" spans="1:29" x14ac:dyDescent="0.25">
      <c r="A231" s="135" t="s">
        <v>292</v>
      </c>
      <c r="B231" s="133">
        <v>891659.40115000005</v>
      </c>
      <c r="C231" s="133">
        <v>891659.401179999</v>
      </c>
      <c r="D231" s="133">
        <v>891659.401179999</v>
      </c>
      <c r="E231" s="133">
        <v>894862.50850999996</v>
      </c>
      <c r="F231" s="133">
        <v>893535.29798000003</v>
      </c>
      <c r="G231" s="133">
        <v>893535.29798000003</v>
      </c>
      <c r="H231" s="133">
        <v>884201.98588000005</v>
      </c>
      <c r="I231" s="133">
        <v>884213.17147914297</v>
      </c>
      <c r="J231" s="133">
        <v>884224.357078286</v>
      </c>
      <c r="K231" s="133">
        <v>912234.37544477102</v>
      </c>
      <c r="L231" s="133">
        <v>912245.56104391394</v>
      </c>
      <c r="M231" s="133">
        <v>912256.74664305698</v>
      </c>
      <c r="N231" s="133">
        <v>929999.06397400098</v>
      </c>
      <c r="O231" s="190"/>
      <c r="P231" s="133">
        <v>945707.02498065797</v>
      </c>
      <c r="Q231" s="133">
        <v>945718.210579801</v>
      </c>
      <c r="R231" s="133">
        <v>962625.21906005603</v>
      </c>
      <c r="S231" s="133">
        <v>962636.40465919895</v>
      </c>
      <c r="T231" s="133">
        <v>962647.59025834198</v>
      </c>
      <c r="U231" s="133">
        <v>978758.09626470495</v>
      </c>
      <c r="V231" s="133">
        <v>978769.28186384798</v>
      </c>
      <c r="W231" s="133">
        <v>978780.46746299195</v>
      </c>
      <c r="X231" s="133">
        <v>995481.44053813396</v>
      </c>
      <c r="Y231" s="133">
        <v>995492.62613727699</v>
      </c>
      <c r="Z231" s="133">
        <v>995503.81173642003</v>
      </c>
      <c r="AA231" s="133">
        <v>1000997.11816364</v>
      </c>
      <c r="AB231" s="133">
        <v>1001620.09888319</v>
      </c>
      <c r="AC231" s="191">
        <f t="shared" si="3"/>
        <v>977287.4915837124</v>
      </c>
    </row>
    <row r="232" spans="1:29" x14ac:dyDescent="0.25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0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1">
        <f t="shared" si="3"/>
        <v>0</v>
      </c>
    </row>
    <row r="233" spans="1:29" x14ac:dyDescent="0.25">
      <c r="A233" s="135" t="s">
        <v>296</v>
      </c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3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1">
        <f t="shared" si="3"/>
        <v>0</v>
      </c>
    </row>
    <row r="234" spans="1:29" x14ac:dyDescent="0.25">
      <c r="A234" s="135" t="s">
        <v>297</v>
      </c>
      <c r="B234" s="133">
        <v>23314.7765</v>
      </c>
      <c r="C234" s="133">
        <v>23259.663499999999</v>
      </c>
      <c r="D234" s="133">
        <v>23204.550499999899</v>
      </c>
      <c r="E234" s="133">
        <v>23149.4385</v>
      </c>
      <c r="F234" s="133">
        <v>23094.325499999999</v>
      </c>
      <c r="G234" s="133">
        <v>23039.212500000001</v>
      </c>
      <c r="H234" s="133">
        <v>22984.1005</v>
      </c>
      <c r="I234" s="133">
        <v>22890.124608947401</v>
      </c>
      <c r="J234" s="133">
        <v>22796.148717894899</v>
      </c>
      <c r="K234" s="133">
        <v>22702.172826842401</v>
      </c>
      <c r="L234" s="133">
        <v>22608.1969357899</v>
      </c>
      <c r="M234" s="133">
        <v>22514.221044737398</v>
      </c>
      <c r="N234" s="133">
        <v>22420.2451536849</v>
      </c>
      <c r="O234" s="193"/>
      <c r="P234" s="133">
        <v>22076.208256141501</v>
      </c>
      <c r="Q234" s="133">
        <v>21990.199031755601</v>
      </c>
      <c r="R234" s="133">
        <v>21904.189807369799</v>
      </c>
      <c r="S234" s="133">
        <v>21818.1805829839</v>
      </c>
      <c r="T234" s="133">
        <v>21732.171358598102</v>
      </c>
      <c r="U234" s="133">
        <v>21646.162134212202</v>
      </c>
      <c r="V234" s="133">
        <v>21560.1529098264</v>
      </c>
      <c r="W234" s="133">
        <v>21474.1436854405</v>
      </c>
      <c r="X234" s="133">
        <v>21388.134461054698</v>
      </c>
      <c r="Y234" s="133">
        <v>21307.959403335499</v>
      </c>
      <c r="Z234" s="133">
        <v>21227.784345616299</v>
      </c>
      <c r="AA234" s="133">
        <v>21147.609287897099</v>
      </c>
      <c r="AB234" s="133">
        <v>21067.4342301779</v>
      </c>
      <c r="AC234" s="191">
        <f t="shared" si="3"/>
        <v>21564.640730339193</v>
      </c>
    </row>
    <row r="235" spans="1:29" ht="15.75" thickBot="1" x14ac:dyDescent="0.3">
      <c r="A235" s="135" t="s">
        <v>298</v>
      </c>
      <c r="B235" s="195">
        <v>11937.228150000001</v>
      </c>
      <c r="C235" s="195">
        <v>11898.36515</v>
      </c>
      <c r="D235" s="195">
        <v>11859.50215</v>
      </c>
      <c r="E235" s="195">
        <v>11820.639150000001</v>
      </c>
      <c r="F235" s="195">
        <v>11781.77615</v>
      </c>
      <c r="G235" s="195">
        <v>11742.91315</v>
      </c>
      <c r="H235" s="195">
        <v>11704.050149999999</v>
      </c>
      <c r="I235" s="195">
        <v>11704.050149999999</v>
      </c>
      <c r="J235" s="195">
        <v>11704.050149999999</v>
      </c>
      <c r="K235" s="195">
        <v>11704.050149999999</v>
      </c>
      <c r="L235" s="195">
        <v>11704.050149999999</v>
      </c>
      <c r="M235" s="195">
        <v>11704.050149999999</v>
      </c>
      <c r="N235" s="195">
        <v>11704.050149999999</v>
      </c>
      <c r="O235" s="190"/>
      <c r="P235" s="195">
        <v>11704.050149999999</v>
      </c>
      <c r="Q235" s="195">
        <v>11704.050149999999</v>
      </c>
      <c r="R235" s="195">
        <v>11704.050149999999</v>
      </c>
      <c r="S235" s="195">
        <v>11704.050149999999</v>
      </c>
      <c r="T235" s="195">
        <v>11704.050149999999</v>
      </c>
      <c r="U235" s="195">
        <v>11704.050149999999</v>
      </c>
      <c r="V235" s="195">
        <v>11704.050149999999</v>
      </c>
      <c r="W235" s="195">
        <v>11704.050149999999</v>
      </c>
      <c r="X235" s="195">
        <v>11704.050149999999</v>
      </c>
      <c r="Y235" s="195">
        <v>11704.050149999999</v>
      </c>
      <c r="Z235" s="195">
        <v>11704.050149999999</v>
      </c>
      <c r="AA235" s="195">
        <v>11704.050149999999</v>
      </c>
      <c r="AB235" s="195">
        <v>11704.050149999999</v>
      </c>
      <c r="AC235" s="191">
        <f t="shared" si="3"/>
        <v>11704.050149999997</v>
      </c>
    </row>
    <row r="236" spans="1:29" x14ac:dyDescent="0.25">
      <c r="A236" s="135" t="s">
        <v>296</v>
      </c>
      <c r="B236" s="133">
        <v>35252.004650000003</v>
      </c>
      <c r="C236" s="133">
        <v>35158.02865</v>
      </c>
      <c r="D236" s="133">
        <v>35064.052649999998</v>
      </c>
      <c r="E236" s="133">
        <v>34970.077649999999</v>
      </c>
      <c r="F236" s="133">
        <v>34876.101649999997</v>
      </c>
      <c r="G236" s="133">
        <v>34782.125650000002</v>
      </c>
      <c r="H236" s="133">
        <v>34688.150650000003</v>
      </c>
      <c r="I236" s="133">
        <v>34594.174758947403</v>
      </c>
      <c r="J236" s="133">
        <v>34500.198867894898</v>
      </c>
      <c r="K236" s="133">
        <v>34406.2229768424</v>
      </c>
      <c r="L236" s="133">
        <v>34312.247085789902</v>
      </c>
      <c r="M236" s="133">
        <v>34218.271194737397</v>
      </c>
      <c r="N236" s="133">
        <v>34124.295303684899</v>
      </c>
      <c r="O236" s="190"/>
      <c r="P236" s="133">
        <v>33780.258406141496</v>
      </c>
      <c r="Q236" s="133">
        <v>33694.2491817556</v>
      </c>
      <c r="R236" s="133">
        <v>33608.239957369799</v>
      </c>
      <c r="S236" s="133">
        <v>33522.230732983902</v>
      </c>
      <c r="T236" s="133">
        <v>33436.221508598101</v>
      </c>
      <c r="U236" s="133">
        <v>33350.212284212197</v>
      </c>
      <c r="V236" s="133">
        <v>33264.203059826403</v>
      </c>
      <c r="W236" s="133">
        <v>33178.193835440499</v>
      </c>
      <c r="X236" s="133">
        <v>33092.184611054698</v>
      </c>
      <c r="Y236" s="133">
        <v>33012.009553335498</v>
      </c>
      <c r="Z236" s="133">
        <v>32931.834495616298</v>
      </c>
      <c r="AA236" s="133">
        <v>32851.659437897099</v>
      </c>
      <c r="AB236" s="133">
        <v>32771.484380177899</v>
      </c>
      <c r="AC236" s="191">
        <f t="shared" si="3"/>
        <v>33268.6908803392</v>
      </c>
    </row>
    <row r="237" spans="1:29" x14ac:dyDescent="0.25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0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1">
        <f t="shared" si="3"/>
        <v>0</v>
      </c>
    </row>
    <row r="238" spans="1:29" x14ac:dyDescent="0.25">
      <c r="A238" s="135" t="s">
        <v>299</v>
      </c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0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1">
        <f t="shared" si="3"/>
        <v>0</v>
      </c>
    </row>
    <row r="239" spans="1:29" x14ac:dyDescent="0.25">
      <c r="A239" s="135" t="s">
        <v>300</v>
      </c>
      <c r="B239" s="133">
        <v>1907.1</v>
      </c>
      <c r="C239" s="133">
        <v>7277.2244599999904</v>
      </c>
      <c r="D239" s="133">
        <v>12045.10046</v>
      </c>
      <c r="E239" s="133">
        <v>18100.776880000001</v>
      </c>
      <c r="F239" s="133">
        <v>17956.003250000002</v>
      </c>
      <c r="G239" s="133">
        <v>17712.9348399999</v>
      </c>
      <c r="H239" s="133">
        <v>17464.430489999999</v>
      </c>
      <c r="I239" s="133">
        <v>15805.4434773713</v>
      </c>
      <c r="J239" s="133">
        <v>14126.651153606501</v>
      </c>
      <c r="K239" s="133">
        <v>12719.8958851478</v>
      </c>
      <c r="L239" s="133">
        <v>11320.493744872399</v>
      </c>
      <c r="M239" s="133">
        <v>9697.0856067422192</v>
      </c>
      <c r="N239" s="133">
        <v>7652.6633241822201</v>
      </c>
      <c r="O239" s="190"/>
      <c r="P239" s="133">
        <v>395.558293239401</v>
      </c>
      <c r="Q239" s="133">
        <v>197.779123239401</v>
      </c>
      <c r="R239" s="133">
        <v>-6.7605985805130297E-6</v>
      </c>
      <c r="S239" s="133">
        <v>-6.7605985805130297E-6</v>
      </c>
      <c r="T239" s="133">
        <v>-6.7605985805130297E-6</v>
      </c>
      <c r="U239" s="133">
        <v>-6.7605985805130297E-6</v>
      </c>
      <c r="V239" s="133">
        <v>-6.7605985805130297E-6</v>
      </c>
      <c r="W239" s="133">
        <v>-6.7605985805130297E-6</v>
      </c>
      <c r="X239" s="133">
        <v>-6.7605985805130297E-6</v>
      </c>
      <c r="Y239" s="133">
        <v>-6.7605985805130297E-6</v>
      </c>
      <c r="Z239" s="133">
        <v>-6.7605985805130297E-6</v>
      </c>
      <c r="AA239" s="133">
        <v>-6.7605985805130297E-6</v>
      </c>
      <c r="AB239" s="133">
        <v>-6.7605985805130297E-6</v>
      </c>
      <c r="AC239" s="191">
        <f t="shared" si="3"/>
        <v>45.641334008632121</v>
      </c>
    </row>
    <row r="240" spans="1:29" x14ac:dyDescent="0.25">
      <c r="A240" s="135" t="s">
        <v>301</v>
      </c>
      <c r="B240" s="133">
        <v>37832.530460000002</v>
      </c>
      <c r="C240" s="133">
        <v>37736.02564</v>
      </c>
      <c r="D240" s="133">
        <v>37651.304680000001</v>
      </c>
      <c r="E240" s="133">
        <v>37554.799859999999</v>
      </c>
      <c r="F240" s="133">
        <v>37462.2229899999</v>
      </c>
      <c r="G240" s="133">
        <v>37365.718159999997</v>
      </c>
      <c r="H240" s="133">
        <v>37273.141250000001</v>
      </c>
      <c r="I240" s="133">
        <v>37243.765354069699</v>
      </c>
      <c r="J240" s="133">
        <v>37214.389458139398</v>
      </c>
      <c r="K240" s="133">
        <v>37188.9406182069</v>
      </c>
      <c r="L240" s="133">
        <v>37119.8147222767</v>
      </c>
      <c r="M240" s="133">
        <v>37054.615882344202</v>
      </c>
      <c r="N240" s="133">
        <v>36985.489986413901</v>
      </c>
      <c r="O240" s="193"/>
      <c r="P240" s="133">
        <v>36724.6946266839</v>
      </c>
      <c r="Q240" s="133">
        <v>36562.659610753602</v>
      </c>
      <c r="R240" s="133">
        <v>36404.551600821098</v>
      </c>
      <c r="S240" s="133">
        <v>36242.5165848908</v>
      </c>
      <c r="T240" s="133">
        <v>36080.481568960597</v>
      </c>
      <c r="U240" s="133">
        <v>35922.373609028102</v>
      </c>
      <c r="V240" s="133">
        <v>35760.338593097797</v>
      </c>
      <c r="W240" s="133">
        <v>35602.230633165302</v>
      </c>
      <c r="X240" s="133">
        <v>35440.195617234996</v>
      </c>
      <c r="Y240" s="133">
        <v>35278.1606013048</v>
      </c>
      <c r="Z240" s="133">
        <v>35123.979697369999</v>
      </c>
      <c r="AA240" s="133">
        <v>34961.944681439803</v>
      </c>
      <c r="AB240" s="133">
        <v>34803.836721507301</v>
      </c>
      <c r="AC240" s="191">
        <f t="shared" si="3"/>
        <v>35762.15108817369</v>
      </c>
    </row>
    <row r="241" spans="1:29" x14ac:dyDescent="0.25">
      <c r="A241" s="135" t="s">
        <v>302</v>
      </c>
      <c r="B241" s="133">
        <v>1077.1770899999999</v>
      </c>
      <c r="C241" s="133">
        <v>12841.313179999999</v>
      </c>
      <c r="D241" s="133">
        <v>12615.005870000001</v>
      </c>
      <c r="E241" s="133">
        <v>11058.07041</v>
      </c>
      <c r="F241" s="133">
        <v>10162.78026</v>
      </c>
      <c r="G241" s="133">
        <v>12906.041160000001</v>
      </c>
      <c r="H241" s="133">
        <v>16352.142379999999</v>
      </c>
      <c r="I241" s="133">
        <v>16060.393392022999</v>
      </c>
      <c r="J241" s="133">
        <v>15705.483001906299</v>
      </c>
      <c r="K241" s="133">
        <v>14992.2765594094</v>
      </c>
      <c r="L241" s="133">
        <v>12716.065500381301</v>
      </c>
      <c r="M241" s="133">
        <v>12162.6515188751</v>
      </c>
      <c r="N241" s="133">
        <v>13363.1910811914</v>
      </c>
      <c r="O241" s="193"/>
      <c r="P241" s="133">
        <v>9065.3994189123096</v>
      </c>
      <c r="Q241" s="133">
        <v>5800.5927516743996</v>
      </c>
      <c r="R241" s="133">
        <v>5972.5780090513099</v>
      </c>
      <c r="S241" s="133">
        <v>7823.4220848131299</v>
      </c>
      <c r="T241" s="133">
        <v>8249.4891464561297</v>
      </c>
      <c r="U241" s="133">
        <v>7327.2840555007397</v>
      </c>
      <c r="V241" s="133">
        <v>5782.8132441690404</v>
      </c>
      <c r="W241" s="133">
        <v>5176.0851814172402</v>
      </c>
      <c r="X241" s="133">
        <v>5621.4173227404899</v>
      </c>
      <c r="Y241" s="133">
        <v>5630.2791602028801</v>
      </c>
      <c r="Z241" s="133">
        <v>4777.5087245137902</v>
      </c>
      <c r="AA241" s="133">
        <v>5118.7171172463304</v>
      </c>
      <c r="AB241" s="133">
        <v>4253.4762552601296</v>
      </c>
      <c r="AC241" s="191">
        <f t="shared" si="3"/>
        <v>6199.9278824583007</v>
      </c>
    </row>
    <row r="242" spans="1:29" ht="15.75" thickBot="1" x14ac:dyDescent="0.3">
      <c r="A242" s="135" t="s">
        <v>303</v>
      </c>
      <c r="B242" s="195">
        <v>559648.54807999998</v>
      </c>
      <c r="C242" s="195">
        <v>559648.54808999901</v>
      </c>
      <c r="D242" s="195">
        <v>559648.54808999901</v>
      </c>
      <c r="E242" s="195">
        <v>556993.45516000001</v>
      </c>
      <c r="F242" s="195">
        <v>556564.07082999998</v>
      </c>
      <c r="G242" s="195">
        <v>556564.07082999998</v>
      </c>
      <c r="H242" s="195">
        <v>553102.38147000002</v>
      </c>
      <c r="I242" s="195">
        <v>553102.38147000002</v>
      </c>
      <c r="J242" s="195">
        <v>553102.38147000002</v>
      </c>
      <c r="K242" s="195">
        <v>566336.95397544396</v>
      </c>
      <c r="L242" s="195">
        <v>566336.95397544396</v>
      </c>
      <c r="M242" s="195">
        <v>566336.95397544396</v>
      </c>
      <c r="N242" s="195">
        <v>563466.81015821896</v>
      </c>
      <c r="O242" s="190"/>
      <c r="P242" s="195">
        <v>558569.10135037603</v>
      </c>
      <c r="Q242" s="195">
        <v>558569.10135037603</v>
      </c>
      <c r="R242" s="195">
        <v>555895.85593749199</v>
      </c>
      <c r="S242" s="195">
        <v>555895.85593749199</v>
      </c>
      <c r="T242" s="195">
        <v>555895.85593749199</v>
      </c>
      <c r="U242" s="195">
        <v>552091.66663525603</v>
      </c>
      <c r="V242" s="195">
        <v>552091.66663525603</v>
      </c>
      <c r="W242" s="195">
        <v>552091.66663525603</v>
      </c>
      <c r="X242" s="195">
        <v>548287.47733301995</v>
      </c>
      <c r="Y242" s="195">
        <v>548287.47733301995</v>
      </c>
      <c r="Z242" s="195">
        <v>548287.47733301995</v>
      </c>
      <c r="AA242" s="195">
        <v>544254.84399729304</v>
      </c>
      <c r="AB242" s="195">
        <v>543051.53741090605</v>
      </c>
      <c r="AC242" s="191">
        <f t="shared" si="3"/>
        <v>551789.96798663517</v>
      </c>
    </row>
    <row r="243" spans="1:29" x14ac:dyDescent="0.25">
      <c r="A243" s="135" t="s">
        <v>299</v>
      </c>
      <c r="B243" s="133">
        <v>600465.35563000001</v>
      </c>
      <c r="C243" s="133">
        <v>617503.11136999901</v>
      </c>
      <c r="D243" s="133">
        <v>621959.95909999998</v>
      </c>
      <c r="E243" s="133">
        <v>623707.10230999999</v>
      </c>
      <c r="F243" s="133">
        <v>622145.07733</v>
      </c>
      <c r="G243" s="133">
        <v>624548.76499000005</v>
      </c>
      <c r="H243" s="133">
        <v>624192.09559000004</v>
      </c>
      <c r="I243" s="133">
        <v>622211.98369346396</v>
      </c>
      <c r="J243" s="133">
        <v>620148.905083652</v>
      </c>
      <c r="K243" s="133">
        <v>631238.06703820894</v>
      </c>
      <c r="L243" s="133">
        <v>627493.32794297498</v>
      </c>
      <c r="M243" s="133">
        <v>625251.30698340596</v>
      </c>
      <c r="N243" s="133">
        <v>621468.15455000603</v>
      </c>
      <c r="O243" s="190"/>
      <c r="P243" s="133">
        <v>604754.75368921098</v>
      </c>
      <c r="Q243" s="133">
        <v>601130.13283604302</v>
      </c>
      <c r="R243" s="133">
        <v>598272.98554060305</v>
      </c>
      <c r="S243" s="133">
        <v>599961.79460043495</v>
      </c>
      <c r="T243" s="133">
        <v>600225.82664614799</v>
      </c>
      <c r="U243" s="133">
        <v>595341.32429302402</v>
      </c>
      <c r="V243" s="133">
        <v>593634.81846576196</v>
      </c>
      <c r="W243" s="133">
        <v>592869.98244307796</v>
      </c>
      <c r="X243" s="133">
        <v>589349.09026623506</v>
      </c>
      <c r="Y243" s="133">
        <v>589195.91708776704</v>
      </c>
      <c r="Z243" s="133">
        <v>588188.96574814396</v>
      </c>
      <c r="AA243" s="133">
        <v>584335.505789218</v>
      </c>
      <c r="AB243" s="133">
        <v>582108.85038091301</v>
      </c>
      <c r="AC243" s="191">
        <f t="shared" si="3"/>
        <v>593797.68829127552</v>
      </c>
    </row>
    <row r="244" spans="1:29" x14ac:dyDescent="0.25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0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1">
        <f t="shared" si="3"/>
        <v>0</v>
      </c>
    </row>
    <row r="245" spans="1:29" x14ac:dyDescent="0.25">
      <c r="A245" s="135" t="s">
        <v>304</v>
      </c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3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1">
        <f t="shared" si="3"/>
        <v>0</v>
      </c>
    </row>
    <row r="246" spans="1:29" x14ac:dyDescent="0.25">
      <c r="A246" s="135" t="s">
        <v>305</v>
      </c>
      <c r="B246" s="133">
        <v>5234.5339899999999</v>
      </c>
      <c r="C246" s="133">
        <v>5781.85376</v>
      </c>
      <c r="D246" s="133">
        <v>5839.1600799999997</v>
      </c>
      <c r="E246" s="133">
        <v>5420.8076499999997</v>
      </c>
      <c r="F246" s="133">
        <v>5941.3627399999996</v>
      </c>
      <c r="G246" s="133">
        <v>6022.6024900000002</v>
      </c>
      <c r="H246" s="133">
        <v>5544.5416400000004</v>
      </c>
      <c r="I246" s="133">
        <v>5544.5416400000004</v>
      </c>
      <c r="J246" s="133">
        <v>5544.5416400000004</v>
      </c>
      <c r="K246" s="133">
        <v>5544.5416400000004</v>
      </c>
      <c r="L246" s="133">
        <v>5544.5416400000004</v>
      </c>
      <c r="M246" s="133">
        <v>5544.5416400000004</v>
      </c>
      <c r="N246" s="133">
        <v>5544.5416400000004</v>
      </c>
      <c r="O246" s="193"/>
      <c r="P246" s="133">
        <v>5544.5416400000004</v>
      </c>
      <c r="Q246" s="133">
        <v>5544.5416400000004</v>
      </c>
      <c r="R246" s="133">
        <v>5544.5416400000004</v>
      </c>
      <c r="S246" s="133">
        <v>5544.5416400000004</v>
      </c>
      <c r="T246" s="133">
        <v>5544.5416400000004</v>
      </c>
      <c r="U246" s="133">
        <v>5544.5416400000004</v>
      </c>
      <c r="V246" s="133">
        <v>5544.5416400000004</v>
      </c>
      <c r="W246" s="133">
        <v>5544.5416400000004</v>
      </c>
      <c r="X246" s="133">
        <v>5544.5416400000004</v>
      </c>
      <c r="Y246" s="133">
        <v>5544.5416400000004</v>
      </c>
      <c r="Z246" s="133">
        <v>5544.5416400000004</v>
      </c>
      <c r="AA246" s="133">
        <v>5544.5416400000004</v>
      </c>
      <c r="AB246" s="133">
        <v>5544.5416400000004</v>
      </c>
      <c r="AC246" s="191">
        <f t="shared" si="3"/>
        <v>5544.5416400000013</v>
      </c>
    </row>
    <row r="247" spans="1:29" ht="15.75" thickBot="1" x14ac:dyDescent="0.3">
      <c r="A247" s="135" t="s">
        <v>306</v>
      </c>
      <c r="B247" s="195">
        <v>12039.6384</v>
      </c>
      <c r="C247" s="195">
        <v>10857.234839999999</v>
      </c>
      <c r="D247" s="195">
        <v>10234.65244</v>
      </c>
      <c r="E247" s="195">
        <v>10159.93778</v>
      </c>
      <c r="F247" s="195">
        <v>8909.2080399999995</v>
      </c>
      <c r="G247" s="195">
        <v>8202.8112500000007</v>
      </c>
      <c r="H247" s="195">
        <v>8584.8231799999994</v>
      </c>
      <c r="I247" s="195">
        <v>8584.8231799999994</v>
      </c>
      <c r="J247" s="195">
        <v>8584.8231799999994</v>
      </c>
      <c r="K247" s="195">
        <v>8584.8231799999994</v>
      </c>
      <c r="L247" s="195">
        <v>8584.8231799999994</v>
      </c>
      <c r="M247" s="195">
        <v>8584.8231799999994</v>
      </c>
      <c r="N247" s="195">
        <v>8584.8231799999994</v>
      </c>
      <c r="O247" s="190"/>
      <c r="P247" s="195">
        <v>8584.8231799999994</v>
      </c>
      <c r="Q247" s="195">
        <v>8584.8231799999994</v>
      </c>
      <c r="R247" s="195">
        <v>8584.8231799999994</v>
      </c>
      <c r="S247" s="195">
        <v>8584.8231799999994</v>
      </c>
      <c r="T247" s="195">
        <v>8584.8231799999994</v>
      </c>
      <c r="U247" s="195">
        <v>8584.8231799999994</v>
      </c>
      <c r="V247" s="195">
        <v>8584.8231799999994</v>
      </c>
      <c r="W247" s="195">
        <v>8584.8231799999994</v>
      </c>
      <c r="X247" s="195">
        <v>8584.8231799999994</v>
      </c>
      <c r="Y247" s="195">
        <v>8584.8231799999994</v>
      </c>
      <c r="Z247" s="195">
        <v>8584.8231799999994</v>
      </c>
      <c r="AA247" s="195">
        <v>8584.8231799999994</v>
      </c>
      <c r="AB247" s="195">
        <v>8584.8231799999994</v>
      </c>
      <c r="AC247" s="191">
        <f t="shared" si="3"/>
        <v>8584.823180000003</v>
      </c>
    </row>
    <row r="248" spans="1:29" x14ac:dyDescent="0.25">
      <c r="A248" s="135" t="s">
        <v>304</v>
      </c>
      <c r="B248" s="133">
        <v>17274.17239</v>
      </c>
      <c r="C248" s="133">
        <v>16639.088599999999</v>
      </c>
      <c r="D248" s="133">
        <v>16073.812519999999</v>
      </c>
      <c r="E248" s="133">
        <v>15580.745430000001</v>
      </c>
      <c r="F248" s="133">
        <v>14850.5707799999</v>
      </c>
      <c r="G248" s="133">
        <v>14225.41374</v>
      </c>
      <c r="H248" s="133">
        <v>14129.364819999901</v>
      </c>
      <c r="I248" s="133">
        <v>14129.364819999901</v>
      </c>
      <c r="J248" s="133">
        <v>14129.364819999901</v>
      </c>
      <c r="K248" s="133">
        <v>14129.364819999901</v>
      </c>
      <c r="L248" s="133">
        <v>14129.364819999901</v>
      </c>
      <c r="M248" s="133">
        <v>14129.364819999901</v>
      </c>
      <c r="N248" s="133">
        <v>14129.364819999901</v>
      </c>
      <c r="O248" s="190"/>
      <c r="P248" s="133">
        <v>14129.364819999901</v>
      </c>
      <c r="Q248" s="133">
        <v>14129.364819999901</v>
      </c>
      <c r="R248" s="133">
        <v>14129.364819999901</v>
      </c>
      <c r="S248" s="133">
        <v>14129.364819999901</v>
      </c>
      <c r="T248" s="133">
        <v>14129.364819999901</v>
      </c>
      <c r="U248" s="133">
        <v>14129.364819999901</v>
      </c>
      <c r="V248" s="133">
        <v>14129.364819999901</v>
      </c>
      <c r="W248" s="133">
        <v>14129.364819999901</v>
      </c>
      <c r="X248" s="133">
        <v>14129.364819999901</v>
      </c>
      <c r="Y248" s="133">
        <v>14129.364819999901</v>
      </c>
      <c r="Z248" s="133">
        <v>14129.364819999901</v>
      </c>
      <c r="AA248" s="133">
        <v>14129.364819999901</v>
      </c>
      <c r="AB248" s="133">
        <v>14129.364819999901</v>
      </c>
      <c r="AC248" s="191">
        <f t="shared" si="3"/>
        <v>14129.364819999901</v>
      </c>
    </row>
    <row r="249" spans="1:29" x14ac:dyDescent="0.25">
      <c r="A249" s="135" t="s">
        <v>307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0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1">
        <f t="shared" si="3"/>
        <v>0</v>
      </c>
    </row>
    <row r="250" spans="1:29" x14ac:dyDescent="0.25">
      <c r="A250" s="135" t="s">
        <v>308</v>
      </c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3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1">
        <f t="shared" si="3"/>
        <v>0</v>
      </c>
    </row>
    <row r="251" spans="1:29" x14ac:dyDescent="0.25">
      <c r="A251" s="135" t="s">
        <v>309</v>
      </c>
      <c r="B251" s="133">
        <v>105917.52310000001</v>
      </c>
      <c r="C251" s="133">
        <v>105980.86010999999</v>
      </c>
      <c r="D251" s="133">
        <v>105857.9194</v>
      </c>
      <c r="E251" s="133">
        <v>104674.05567</v>
      </c>
      <c r="F251" s="133">
        <v>104330.334779999</v>
      </c>
      <c r="G251" s="133">
        <v>104076.14874999999</v>
      </c>
      <c r="H251" s="133">
        <v>110202.44948</v>
      </c>
      <c r="I251" s="133">
        <v>110289.25447</v>
      </c>
      <c r="J251" s="133">
        <v>110218.13223</v>
      </c>
      <c r="K251" s="133">
        <v>109666.87075</v>
      </c>
      <c r="L251" s="133">
        <v>109053.41787</v>
      </c>
      <c r="M251" s="133">
        <v>108468.90768</v>
      </c>
      <c r="N251" s="133">
        <v>107126.91206</v>
      </c>
      <c r="O251" s="193"/>
      <c r="P251" s="133">
        <v>104516.06947</v>
      </c>
      <c r="Q251" s="133">
        <v>103276.12191</v>
      </c>
      <c r="R251" s="133">
        <v>101479.05016</v>
      </c>
      <c r="S251" s="133">
        <v>100051.86175</v>
      </c>
      <c r="T251" s="133">
        <v>97536.564209999997</v>
      </c>
      <c r="U251" s="133">
        <v>95356.437049999993</v>
      </c>
      <c r="V251" s="133">
        <v>93946.123940000005</v>
      </c>
      <c r="W251" s="133">
        <v>93659.174459999995</v>
      </c>
      <c r="X251" s="133">
        <v>93368.664290000001</v>
      </c>
      <c r="Y251" s="133">
        <v>93103.029630000005</v>
      </c>
      <c r="Z251" s="133">
        <v>92838.744940000004</v>
      </c>
      <c r="AA251" s="133">
        <v>92376.716239999994</v>
      </c>
      <c r="AB251" s="133">
        <v>91341.488469999997</v>
      </c>
      <c r="AC251" s="191">
        <f t="shared" si="3"/>
        <v>96373.080501538454</v>
      </c>
    </row>
    <row r="252" spans="1:29" ht="15.75" thickBot="1" x14ac:dyDescent="0.3">
      <c r="A252" s="135" t="s">
        <v>310</v>
      </c>
      <c r="B252" s="195">
        <v>24352.915789999999</v>
      </c>
      <c r="C252" s="195">
        <v>24352.915789999999</v>
      </c>
      <c r="D252" s="195">
        <v>24352.915789999999</v>
      </c>
      <c r="E252" s="195">
        <v>19676.723109999999</v>
      </c>
      <c r="F252" s="195">
        <v>19676.723109999999</v>
      </c>
      <c r="G252" s="195">
        <v>19676.723109999999</v>
      </c>
      <c r="H252" s="195">
        <v>16597.206340000001</v>
      </c>
      <c r="I252" s="195">
        <v>16597.206340000001</v>
      </c>
      <c r="J252" s="195">
        <v>16597.206340000001</v>
      </c>
      <c r="K252" s="195">
        <v>16597.206340000001</v>
      </c>
      <c r="L252" s="195">
        <v>16597.206340000001</v>
      </c>
      <c r="M252" s="195">
        <v>16597.206340000001</v>
      </c>
      <c r="N252" s="195">
        <v>16597.206340000001</v>
      </c>
      <c r="O252" s="190"/>
      <c r="P252" s="195">
        <v>16597.206340000001</v>
      </c>
      <c r="Q252" s="195">
        <v>16597.206340000001</v>
      </c>
      <c r="R252" s="195">
        <v>16597.206340000001</v>
      </c>
      <c r="S252" s="195">
        <v>16597.206340000001</v>
      </c>
      <c r="T252" s="195">
        <v>16597.206340000001</v>
      </c>
      <c r="U252" s="195">
        <v>16597.206340000001</v>
      </c>
      <c r="V252" s="195">
        <v>16597.206340000001</v>
      </c>
      <c r="W252" s="195">
        <v>16597.206340000001</v>
      </c>
      <c r="X252" s="195">
        <v>16597.206340000001</v>
      </c>
      <c r="Y252" s="195">
        <v>16597.206340000001</v>
      </c>
      <c r="Z252" s="195">
        <v>16597.206340000001</v>
      </c>
      <c r="AA252" s="195">
        <v>16597.206340000001</v>
      </c>
      <c r="AB252" s="195">
        <v>16597.206340000001</v>
      </c>
      <c r="AC252" s="191">
        <f t="shared" si="3"/>
        <v>16597.206340000001</v>
      </c>
    </row>
    <row r="253" spans="1:29" x14ac:dyDescent="0.25">
      <c r="A253" s="135" t="s">
        <v>308</v>
      </c>
      <c r="B253" s="133">
        <v>130270.43889</v>
      </c>
      <c r="C253" s="133">
        <v>130333.77589999999</v>
      </c>
      <c r="D253" s="133">
        <v>130210.83519</v>
      </c>
      <c r="E253" s="133">
        <v>124350.77877999999</v>
      </c>
      <c r="F253" s="133">
        <v>124007.05789</v>
      </c>
      <c r="G253" s="133">
        <v>123752.87186</v>
      </c>
      <c r="H253" s="133">
        <v>126799.65582</v>
      </c>
      <c r="I253" s="133">
        <v>126886.46081</v>
      </c>
      <c r="J253" s="133">
        <v>126815.33857000001</v>
      </c>
      <c r="K253" s="133">
        <v>126264.07709000001</v>
      </c>
      <c r="L253" s="133">
        <v>125650.62420999999</v>
      </c>
      <c r="M253" s="133">
        <v>125066.11401999999</v>
      </c>
      <c r="N253" s="133">
        <v>123724.11840000001</v>
      </c>
      <c r="O253" s="190"/>
      <c r="P253" s="133">
        <v>121113.27581000001</v>
      </c>
      <c r="Q253" s="133">
        <v>119873.32825000001</v>
      </c>
      <c r="R253" s="133">
        <v>118076.2565</v>
      </c>
      <c r="S253" s="133">
        <v>116649.06809</v>
      </c>
      <c r="T253" s="133">
        <v>114133.77055</v>
      </c>
      <c r="U253" s="133">
        <v>111953.64339</v>
      </c>
      <c r="V253" s="133">
        <v>110543.33027999999</v>
      </c>
      <c r="W253" s="133">
        <v>110256.3808</v>
      </c>
      <c r="X253" s="133">
        <v>109965.87063</v>
      </c>
      <c r="Y253" s="133">
        <v>109700.23596999999</v>
      </c>
      <c r="Z253" s="133">
        <v>109435.95127999999</v>
      </c>
      <c r="AA253" s="133">
        <v>108973.92258</v>
      </c>
      <c r="AB253" s="133">
        <v>107938.69481</v>
      </c>
      <c r="AC253" s="191">
        <f t="shared" si="3"/>
        <v>112970.28684153847</v>
      </c>
    </row>
    <row r="254" spans="1:29" x14ac:dyDescent="0.25"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0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1">
        <f t="shared" si="3"/>
        <v>0</v>
      </c>
    </row>
    <row r="255" spans="1:29" x14ac:dyDescent="0.25">
      <c r="A255" s="135" t="s">
        <v>311</v>
      </c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0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1">
        <f t="shared" si="3"/>
        <v>0</v>
      </c>
    </row>
    <row r="256" spans="1:29" x14ac:dyDescent="0.25">
      <c r="A256" s="135" t="s">
        <v>312</v>
      </c>
      <c r="B256" s="133">
        <v>7.3008699999999997</v>
      </c>
      <c r="C256" s="133">
        <v>4387.3239899999999</v>
      </c>
      <c r="D256" s="133">
        <v>6328.1952300000003</v>
      </c>
      <c r="E256" s="133">
        <v>1099.47072</v>
      </c>
      <c r="F256" s="133">
        <v>510.73230000000001</v>
      </c>
      <c r="G256" s="133">
        <v>1476.5269499999999</v>
      </c>
      <c r="H256" s="133">
        <v>31.681450000000002</v>
      </c>
      <c r="I256" s="133">
        <v>31.681450000000002</v>
      </c>
      <c r="J256" s="133">
        <v>31.681450000000002</v>
      </c>
      <c r="K256" s="133">
        <v>31.681450000000002</v>
      </c>
      <c r="L256" s="133">
        <v>31.681450000000002</v>
      </c>
      <c r="M256" s="133">
        <v>31.681450000000002</v>
      </c>
      <c r="N256" s="133">
        <v>31.681450000000002</v>
      </c>
      <c r="O256" s="193"/>
      <c r="P256" s="133">
        <v>31.681450000000002</v>
      </c>
      <c r="Q256" s="133">
        <v>31.681450000000002</v>
      </c>
      <c r="R256" s="133">
        <v>31.681450000000002</v>
      </c>
      <c r="S256" s="133">
        <v>31.681450000000002</v>
      </c>
      <c r="T256" s="133">
        <v>31.681450000000002</v>
      </c>
      <c r="U256" s="133">
        <v>31.681450000000002</v>
      </c>
      <c r="V256" s="133">
        <v>31.681450000000002</v>
      </c>
      <c r="W256" s="133">
        <v>31.681450000000002</v>
      </c>
      <c r="X256" s="133">
        <v>31.681450000000002</v>
      </c>
      <c r="Y256" s="133">
        <v>31.681450000000002</v>
      </c>
      <c r="Z256" s="133">
        <v>31.681450000000002</v>
      </c>
      <c r="AA256" s="133">
        <v>31.681450000000002</v>
      </c>
      <c r="AB256" s="133">
        <v>31.681450000000002</v>
      </c>
      <c r="AC256" s="191">
        <f t="shared" si="3"/>
        <v>31.681449999999998</v>
      </c>
    </row>
    <row r="257" spans="1:29" x14ac:dyDescent="0.25">
      <c r="A257" s="135" t="s">
        <v>313</v>
      </c>
      <c r="B257" s="133">
        <v>2089.75756</v>
      </c>
      <c r="C257" s="133">
        <v>2084.7274499999999</v>
      </c>
      <c r="D257" s="133">
        <v>2079.5679700000001</v>
      </c>
      <c r="E257" s="133">
        <v>1782.7422200000001</v>
      </c>
      <c r="F257" s="133">
        <v>2048.01748</v>
      </c>
      <c r="G257" s="133">
        <v>2042.9627599999999</v>
      </c>
      <c r="H257" s="133">
        <v>2037.86762</v>
      </c>
      <c r="I257" s="133">
        <v>2037.86762</v>
      </c>
      <c r="J257" s="133">
        <v>2037.86762</v>
      </c>
      <c r="K257" s="133">
        <v>2037.86762</v>
      </c>
      <c r="L257" s="133">
        <v>2037.86762</v>
      </c>
      <c r="M257" s="133">
        <v>2037.86762</v>
      </c>
      <c r="N257" s="133">
        <v>2037.86762</v>
      </c>
      <c r="O257" s="193"/>
      <c r="P257" s="133">
        <v>2037.86762</v>
      </c>
      <c r="Q257" s="133">
        <v>2037.86762</v>
      </c>
      <c r="R257" s="133">
        <v>2037.86762</v>
      </c>
      <c r="S257" s="133">
        <v>2037.86762</v>
      </c>
      <c r="T257" s="133">
        <v>2037.86762</v>
      </c>
      <c r="U257" s="133">
        <v>2037.86762</v>
      </c>
      <c r="V257" s="133">
        <v>2037.86762</v>
      </c>
      <c r="W257" s="133">
        <v>2037.86762</v>
      </c>
      <c r="X257" s="133">
        <v>2037.86762</v>
      </c>
      <c r="Y257" s="133">
        <v>2037.86762</v>
      </c>
      <c r="Z257" s="133">
        <v>2037.86762</v>
      </c>
      <c r="AA257" s="133">
        <v>2037.86762</v>
      </c>
      <c r="AB257" s="133">
        <v>2037.86762</v>
      </c>
      <c r="AC257" s="191">
        <f t="shared" si="3"/>
        <v>2037.8676200000007</v>
      </c>
    </row>
    <row r="258" spans="1:29" x14ac:dyDescent="0.25">
      <c r="A258" s="135" t="s">
        <v>314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90"/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0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0</v>
      </c>
      <c r="AC258" s="191">
        <f t="shared" si="3"/>
        <v>0</v>
      </c>
    </row>
    <row r="259" spans="1:29" ht="15.75" thickBot="1" x14ac:dyDescent="0.3">
      <c r="A259" s="135" t="s">
        <v>455</v>
      </c>
      <c r="B259" s="195">
        <v>0</v>
      </c>
      <c r="C259" s="195">
        <v>0</v>
      </c>
      <c r="D259" s="195">
        <v>0</v>
      </c>
      <c r="E259" s="195">
        <v>0</v>
      </c>
      <c r="F259" s="195">
        <v>0</v>
      </c>
      <c r="G259" s="195">
        <v>0</v>
      </c>
      <c r="H259" s="195">
        <v>15492.022999999999</v>
      </c>
      <c r="I259" s="195">
        <v>15492.022999999999</v>
      </c>
      <c r="J259" s="195">
        <v>15492.022999999999</v>
      </c>
      <c r="K259" s="195">
        <v>1.81898940354585E-12</v>
      </c>
      <c r="L259" s="195">
        <v>1.81898940354585E-12</v>
      </c>
      <c r="M259" s="195">
        <v>1.81898940354585E-12</v>
      </c>
      <c r="N259" s="195">
        <v>1.81898940354585E-12</v>
      </c>
      <c r="O259" s="190"/>
      <c r="P259" s="195">
        <v>1.81898940354585E-12</v>
      </c>
      <c r="Q259" s="195">
        <v>1.81898940354585E-12</v>
      </c>
      <c r="R259" s="195">
        <v>1.81898940354585E-12</v>
      </c>
      <c r="S259" s="195">
        <v>1.81898940354585E-12</v>
      </c>
      <c r="T259" s="195">
        <v>1.81898940354585E-12</v>
      </c>
      <c r="U259" s="195">
        <v>1.81898940354585E-12</v>
      </c>
      <c r="V259" s="195">
        <v>1.81898940354585E-12</v>
      </c>
      <c r="W259" s="195">
        <v>1.81898940354585E-12</v>
      </c>
      <c r="X259" s="195">
        <v>1.81898940354585E-12</v>
      </c>
      <c r="Y259" s="195">
        <v>1.81898940354585E-12</v>
      </c>
      <c r="Z259" s="195">
        <v>1.81898940354585E-12</v>
      </c>
      <c r="AA259" s="195">
        <v>1.81898940354585E-12</v>
      </c>
      <c r="AB259" s="195">
        <v>1.81898940354585E-12</v>
      </c>
      <c r="AC259" s="191">
        <f t="shared" si="3"/>
        <v>1.81898940354585E-12</v>
      </c>
    </row>
    <row r="260" spans="1:29" x14ac:dyDescent="0.25">
      <c r="A260" s="135" t="s">
        <v>311</v>
      </c>
      <c r="B260" s="133">
        <v>2097.05843</v>
      </c>
      <c r="C260" s="133">
        <v>6472.0514399999902</v>
      </c>
      <c r="D260" s="133">
        <v>8407.7631999999994</v>
      </c>
      <c r="E260" s="133">
        <v>2882.2129399999999</v>
      </c>
      <c r="F260" s="133">
        <v>2558.7497800000001</v>
      </c>
      <c r="G260" s="133">
        <v>3519.4897099999998</v>
      </c>
      <c r="H260" s="133">
        <v>17561.572069999998</v>
      </c>
      <c r="I260" s="133">
        <v>17561.572069999998</v>
      </c>
      <c r="J260" s="133">
        <v>17561.572069999998</v>
      </c>
      <c r="K260" s="133">
        <v>2069.54907</v>
      </c>
      <c r="L260" s="133">
        <v>2069.54907</v>
      </c>
      <c r="M260" s="133">
        <v>2069.54907</v>
      </c>
      <c r="N260" s="133">
        <v>2069.54907</v>
      </c>
      <c r="O260" s="190"/>
      <c r="P260" s="133">
        <v>2069.54907</v>
      </c>
      <c r="Q260" s="133">
        <v>2069.54907</v>
      </c>
      <c r="R260" s="133">
        <v>2069.54907</v>
      </c>
      <c r="S260" s="133">
        <v>2069.54907</v>
      </c>
      <c r="T260" s="133">
        <v>2069.54907</v>
      </c>
      <c r="U260" s="133">
        <v>2069.54907</v>
      </c>
      <c r="V260" s="133">
        <v>2069.54907</v>
      </c>
      <c r="W260" s="133">
        <v>2069.54907</v>
      </c>
      <c r="X260" s="133">
        <v>2069.54907</v>
      </c>
      <c r="Y260" s="133">
        <v>2069.54907</v>
      </c>
      <c r="Z260" s="133">
        <v>2069.54907</v>
      </c>
      <c r="AA260" s="133">
        <v>2069.54907</v>
      </c>
      <c r="AB260" s="133">
        <v>2069.54907</v>
      </c>
      <c r="AC260" s="191">
        <f t="shared" si="3"/>
        <v>2069.5490700000005</v>
      </c>
    </row>
    <row r="261" spans="1:29" x14ac:dyDescent="0.25"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3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1">
        <f t="shared" si="3"/>
        <v>0</v>
      </c>
    </row>
    <row r="262" spans="1:29" x14ac:dyDescent="0.25">
      <c r="A262" s="135" t="s">
        <v>315</v>
      </c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0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1">
        <f t="shared" si="3"/>
        <v>0</v>
      </c>
    </row>
    <row r="263" spans="1:29" x14ac:dyDescent="0.25">
      <c r="A263" s="135" t="s">
        <v>316</v>
      </c>
      <c r="B263" s="133">
        <v>633.69016999999997</v>
      </c>
      <c r="C263" s="133">
        <v>633.69016999999997</v>
      </c>
      <c r="D263" s="133">
        <v>633.69016999999997</v>
      </c>
      <c r="E263" s="133">
        <v>642.63697000000002</v>
      </c>
      <c r="F263" s="133">
        <v>642.63697000000002</v>
      </c>
      <c r="G263" s="133">
        <v>642.63697000000002</v>
      </c>
      <c r="H263" s="133">
        <v>599.89796999999999</v>
      </c>
      <c r="I263" s="133">
        <v>599.89796999999999</v>
      </c>
      <c r="J263" s="133">
        <v>599.89796999999999</v>
      </c>
      <c r="K263" s="133">
        <v>599.89796999999999</v>
      </c>
      <c r="L263" s="133">
        <v>599.89796999999999</v>
      </c>
      <c r="M263" s="133">
        <v>599.89796999999999</v>
      </c>
      <c r="N263" s="133">
        <v>599.89796999999999</v>
      </c>
      <c r="O263" s="193"/>
      <c r="P263" s="133">
        <v>599.89796999999999</v>
      </c>
      <c r="Q263" s="133">
        <v>599.89796999999999</v>
      </c>
      <c r="R263" s="133">
        <v>599.89796999999999</v>
      </c>
      <c r="S263" s="133">
        <v>599.89796999999999</v>
      </c>
      <c r="T263" s="133">
        <v>599.89796999999999</v>
      </c>
      <c r="U263" s="133">
        <v>599.89796999999999</v>
      </c>
      <c r="V263" s="133">
        <v>599.89796999999999</v>
      </c>
      <c r="W263" s="133">
        <v>599.89796999999999</v>
      </c>
      <c r="X263" s="133">
        <v>599.89796999999999</v>
      </c>
      <c r="Y263" s="133">
        <v>599.89796999999999</v>
      </c>
      <c r="Z263" s="133">
        <v>599.89796999999999</v>
      </c>
      <c r="AA263" s="133">
        <v>599.89796999999999</v>
      </c>
      <c r="AB263" s="133">
        <v>599.89796999999999</v>
      </c>
      <c r="AC263" s="191">
        <f t="shared" si="3"/>
        <v>599.89796999999999</v>
      </c>
    </row>
    <row r="264" spans="1:29" x14ac:dyDescent="0.25">
      <c r="A264" s="135" t="s">
        <v>317</v>
      </c>
      <c r="B264" s="133">
        <v>3383.70606</v>
      </c>
      <c r="C264" s="133">
        <v>3383.70606</v>
      </c>
      <c r="D264" s="133">
        <v>3383.70606</v>
      </c>
      <c r="E264" s="133">
        <v>2472.7939900000001</v>
      </c>
      <c r="F264" s="133">
        <v>2472.7939900000001</v>
      </c>
      <c r="G264" s="133">
        <v>2472.7939900000001</v>
      </c>
      <c r="H264" s="133">
        <v>2389.7899900000002</v>
      </c>
      <c r="I264" s="133">
        <v>2389.7899900000002</v>
      </c>
      <c r="J264" s="133">
        <v>2389.7899900000002</v>
      </c>
      <c r="K264" s="133">
        <v>2389.7899900000002</v>
      </c>
      <c r="L264" s="133">
        <v>2389.7899900000002</v>
      </c>
      <c r="M264" s="133">
        <v>2389.7899900000002</v>
      </c>
      <c r="N264" s="133">
        <v>2389.7899900000002</v>
      </c>
      <c r="O264" s="193"/>
      <c r="P264" s="133">
        <v>2389.7899900000002</v>
      </c>
      <c r="Q264" s="133">
        <v>2389.7899900000002</v>
      </c>
      <c r="R264" s="133">
        <v>2389.7899900000002</v>
      </c>
      <c r="S264" s="133">
        <v>2389.7899900000002</v>
      </c>
      <c r="T264" s="133">
        <v>2389.7899900000002</v>
      </c>
      <c r="U264" s="133">
        <v>2389.7899900000002</v>
      </c>
      <c r="V264" s="133">
        <v>2389.7899900000002</v>
      </c>
      <c r="W264" s="133">
        <v>2389.7899900000002</v>
      </c>
      <c r="X264" s="133">
        <v>2389.7899900000002</v>
      </c>
      <c r="Y264" s="133">
        <v>2389.7899900000002</v>
      </c>
      <c r="Z264" s="133">
        <v>2389.7899900000002</v>
      </c>
      <c r="AA264" s="133">
        <v>2389.7899900000002</v>
      </c>
      <c r="AB264" s="133">
        <v>2389.7899900000002</v>
      </c>
      <c r="AC264" s="191">
        <f t="shared" si="3"/>
        <v>2389.7899900000007</v>
      </c>
    </row>
    <row r="265" spans="1:29" ht="15.75" thickBot="1" x14ac:dyDescent="0.3">
      <c r="A265" s="135" t="s">
        <v>456</v>
      </c>
      <c r="B265" s="195">
        <v>0</v>
      </c>
      <c r="C265" s="195">
        <v>0</v>
      </c>
      <c r="D265" s="195">
        <v>0</v>
      </c>
      <c r="E265" s="195">
        <v>0</v>
      </c>
      <c r="F265" s="195">
        <v>0</v>
      </c>
      <c r="G265" s="195">
        <v>0</v>
      </c>
      <c r="H265" s="195">
        <v>0</v>
      </c>
      <c r="I265" s="195">
        <v>0</v>
      </c>
      <c r="J265" s="195">
        <v>0</v>
      </c>
      <c r="K265" s="195">
        <v>0</v>
      </c>
      <c r="L265" s="195">
        <v>0</v>
      </c>
      <c r="M265" s="195">
        <v>0</v>
      </c>
      <c r="N265" s="195">
        <v>0</v>
      </c>
      <c r="O265" s="190"/>
      <c r="P265" s="195">
        <v>14148.486139999901</v>
      </c>
      <c r="Q265" s="195">
        <v>13806.243489999901</v>
      </c>
      <c r="R265" s="195">
        <v>13466.6358599999</v>
      </c>
      <c r="S265" s="195">
        <v>13131.147919999999</v>
      </c>
      <c r="T265" s="195">
        <v>12795.365399999901</v>
      </c>
      <c r="U265" s="195">
        <v>12460.1066999999</v>
      </c>
      <c r="V265" s="195">
        <v>12128.384739999899</v>
      </c>
      <c r="W265" s="195">
        <v>11873.9618999999</v>
      </c>
      <c r="X265" s="195">
        <v>11622.8951499999</v>
      </c>
      <c r="Y265" s="195">
        <v>11381.6221199999</v>
      </c>
      <c r="Z265" s="195">
        <v>11142.59362</v>
      </c>
      <c r="AA265" s="195">
        <v>10902.2519999999</v>
      </c>
      <c r="AB265" s="195">
        <v>10613.4838499999</v>
      </c>
      <c r="AC265" s="191">
        <f t="shared" si="3"/>
        <v>12267.167606922992</v>
      </c>
    </row>
    <row r="266" spans="1:29" x14ac:dyDescent="0.25">
      <c r="A266" s="135" t="s">
        <v>315</v>
      </c>
      <c r="B266" s="133">
        <v>4017.3962299999998</v>
      </c>
      <c r="C266" s="133">
        <v>4017.3962299999998</v>
      </c>
      <c r="D266" s="133">
        <v>4017.3962299999998</v>
      </c>
      <c r="E266" s="133">
        <v>3115.4309600000001</v>
      </c>
      <c r="F266" s="133">
        <v>3115.4309600000001</v>
      </c>
      <c r="G266" s="133">
        <v>3115.4309600000001</v>
      </c>
      <c r="H266" s="133">
        <v>2989.6879600000002</v>
      </c>
      <c r="I266" s="133">
        <v>2989.6879600000002</v>
      </c>
      <c r="J266" s="133">
        <v>2989.6879600000002</v>
      </c>
      <c r="K266" s="133">
        <v>2989.6879600000002</v>
      </c>
      <c r="L266" s="133">
        <v>2989.6879600000002</v>
      </c>
      <c r="M266" s="133">
        <v>2989.6879600000002</v>
      </c>
      <c r="N266" s="133">
        <v>2989.6879600000002</v>
      </c>
      <c r="O266" s="190"/>
      <c r="P266" s="133">
        <v>17138.1741</v>
      </c>
      <c r="Q266" s="133">
        <v>16795.93145</v>
      </c>
      <c r="R266" s="133">
        <v>16456.3238199999</v>
      </c>
      <c r="S266" s="133">
        <v>16120.8358799999</v>
      </c>
      <c r="T266" s="133">
        <v>15785.0533599999</v>
      </c>
      <c r="U266" s="133">
        <v>15449.79466</v>
      </c>
      <c r="V266" s="133">
        <v>15118.072699999901</v>
      </c>
      <c r="W266" s="133">
        <v>14863.649859999899</v>
      </c>
      <c r="X266" s="133">
        <v>14612.5831099999</v>
      </c>
      <c r="Y266" s="133">
        <v>14371.310079999999</v>
      </c>
      <c r="Z266" s="133">
        <v>14132.281579999901</v>
      </c>
      <c r="AA266" s="133">
        <v>13891.93996</v>
      </c>
      <c r="AB266" s="133">
        <v>13603.17181</v>
      </c>
      <c r="AC266" s="191">
        <f t="shared" si="3"/>
        <v>15256.855566923021</v>
      </c>
    </row>
    <row r="267" spans="1:29" x14ac:dyDescent="0.25"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0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1">
        <f t="shared" ref="AC267:AC280" si="4">SUM(P267:AB267)/13</f>
        <v>0</v>
      </c>
    </row>
    <row r="268" spans="1:29" x14ac:dyDescent="0.25">
      <c r="A268" s="135" t="s">
        <v>319</v>
      </c>
      <c r="O268" s="190"/>
      <c r="AC268" s="191">
        <f t="shared" si="4"/>
        <v>0</v>
      </c>
    </row>
    <row r="269" spans="1:29" x14ac:dyDescent="0.25"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3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1">
        <f t="shared" si="4"/>
        <v>0</v>
      </c>
    </row>
    <row r="270" spans="1:29" x14ac:dyDescent="0.25">
      <c r="A270" s="135" t="s">
        <v>320</v>
      </c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3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1">
        <f t="shared" si="4"/>
        <v>0</v>
      </c>
    </row>
    <row r="271" spans="1:29" x14ac:dyDescent="0.25">
      <c r="A271" s="135" t="s">
        <v>321</v>
      </c>
      <c r="B271" s="133">
        <v>3942.9009999999998</v>
      </c>
      <c r="C271" s="133">
        <v>3942.9009999999998</v>
      </c>
      <c r="D271" s="133">
        <v>3942.9009999999998</v>
      </c>
      <c r="E271" s="133">
        <v>3963.288</v>
      </c>
      <c r="F271" s="133">
        <v>3963.288</v>
      </c>
      <c r="G271" s="133">
        <v>3963.288</v>
      </c>
      <c r="H271" s="133">
        <v>3963.288</v>
      </c>
      <c r="I271" s="133">
        <v>3989.7835833333302</v>
      </c>
      <c r="J271" s="133">
        <v>4016.2791666666599</v>
      </c>
      <c r="K271" s="133">
        <v>4042.77475</v>
      </c>
      <c r="L271" s="133">
        <v>4069.2703333333302</v>
      </c>
      <c r="M271" s="133">
        <v>4095.7659166666599</v>
      </c>
      <c r="N271" s="133">
        <v>4122.2614999999996</v>
      </c>
      <c r="O271" s="197"/>
      <c r="P271" s="133">
        <v>4122.2614999999996</v>
      </c>
      <c r="Q271" s="133">
        <v>4122.2614999999996</v>
      </c>
      <c r="R271" s="133">
        <v>4122.2614999999996</v>
      </c>
      <c r="S271" s="133">
        <v>4122.2614999999996</v>
      </c>
      <c r="T271" s="133">
        <v>4122.2614999999996</v>
      </c>
      <c r="U271" s="133">
        <v>4122.2614999999996</v>
      </c>
      <c r="V271" s="133">
        <v>4122.2614999999996</v>
      </c>
      <c r="W271" s="133">
        <v>4122.2614999999996</v>
      </c>
      <c r="X271" s="133">
        <v>4122.2614999999996</v>
      </c>
      <c r="Y271" s="133">
        <v>4122.2614999999996</v>
      </c>
      <c r="Z271" s="133">
        <v>4122.2614999999996</v>
      </c>
      <c r="AA271" s="133">
        <v>4122.2614999999996</v>
      </c>
      <c r="AB271" s="133">
        <v>4122.2614999999996</v>
      </c>
      <c r="AC271" s="191">
        <f t="shared" si="4"/>
        <v>4122.2614999999996</v>
      </c>
    </row>
    <row r="272" spans="1:29" x14ac:dyDescent="0.25">
      <c r="A272" s="135" t="s">
        <v>322</v>
      </c>
      <c r="B272" s="133">
        <v>45332.978320000002</v>
      </c>
      <c r="C272" s="133">
        <v>-8667.0216799999998</v>
      </c>
      <c r="D272" s="133">
        <v>504.27032000000003</v>
      </c>
      <c r="E272" s="133">
        <v>504.27032000000003</v>
      </c>
      <c r="F272" s="133">
        <v>504.27032000000003</v>
      </c>
      <c r="G272" s="133">
        <v>504.27032000000003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98"/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0</v>
      </c>
      <c r="AC272" s="191">
        <f t="shared" si="4"/>
        <v>0</v>
      </c>
    </row>
    <row r="273" spans="1:29" ht="15.75" thickBot="1" x14ac:dyDescent="0.3">
      <c r="A273" s="135" t="s">
        <v>323</v>
      </c>
      <c r="B273" s="195">
        <v>71495.438959999999</v>
      </c>
      <c r="C273" s="195">
        <v>71444.6679</v>
      </c>
      <c r="D273" s="195">
        <v>70203.386129999999</v>
      </c>
      <c r="E273" s="195">
        <v>70151.089489999998</v>
      </c>
      <c r="F273" s="195">
        <v>69814.664229999995</v>
      </c>
      <c r="G273" s="195">
        <v>69760.722869999998</v>
      </c>
      <c r="H273" s="195">
        <v>65573.232380000001</v>
      </c>
      <c r="I273" s="195">
        <v>65820.250379999998</v>
      </c>
      <c r="J273" s="195">
        <v>66067.268379999994</v>
      </c>
      <c r="K273" s="195">
        <v>64728.399629999898</v>
      </c>
      <c r="L273" s="195">
        <v>64975.417629999902</v>
      </c>
      <c r="M273" s="195">
        <v>65222.435629999898</v>
      </c>
      <c r="N273" s="195">
        <v>63883.566879999897</v>
      </c>
      <c r="O273" s="197"/>
      <c r="P273" s="195">
        <v>63253.460546666603</v>
      </c>
      <c r="Q273" s="195">
        <v>63503.495963333298</v>
      </c>
      <c r="R273" s="195">
        <v>62123.283379999899</v>
      </c>
      <c r="S273" s="195">
        <v>62373.318796666601</v>
      </c>
      <c r="T273" s="195">
        <v>62623.354213333303</v>
      </c>
      <c r="U273" s="195">
        <v>61243.141629999896</v>
      </c>
      <c r="V273" s="195">
        <v>61493.177046666598</v>
      </c>
      <c r="W273" s="195">
        <v>61743.212463333301</v>
      </c>
      <c r="X273" s="195">
        <v>60362.999879999901</v>
      </c>
      <c r="Y273" s="195">
        <v>60606.426796666601</v>
      </c>
      <c r="Z273" s="195">
        <v>60849.853713333301</v>
      </c>
      <c r="AA273" s="195">
        <v>59441.591629999901</v>
      </c>
      <c r="AB273" s="195">
        <v>59685.018546666601</v>
      </c>
      <c r="AC273" s="191">
        <f t="shared" si="4"/>
        <v>61484.794969743518</v>
      </c>
    </row>
    <row r="274" spans="1:29" x14ac:dyDescent="0.25">
      <c r="A274" s="135" t="s">
        <v>320</v>
      </c>
      <c r="B274" s="133">
        <v>120771.31828000001</v>
      </c>
      <c r="C274" s="133">
        <v>66720.547219999993</v>
      </c>
      <c r="D274" s="133">
        <v>74650.557449999993</v>
      </c>
      <c r="E274" s="133">
        <v>74618.647809999995</v>
      </c>
      <c r="F274" s="133">
        <v>74282.222550000006</v>
      </c>
      <c r="G274" s="133">
        <v>74228.281189999994</v>
      </c>
      <c r="H274" s="133">
        <v>69536.520380000002</v>
      </c>
      <c r="I274" s="133">
        <v>69810.033963333306</v>
      </c>
      <c r="J274" s="133">
        <v>70083.547546666596</v>
      </c>
      <c r="K274" s="133">
        <v>68771.174379999997</v>
      </c>
      <c r="L274" s="133">
        <v>69044.687963333301</v>
      </c>
      <c r="M274" s="133">
        <v>69318.201546666605</v>
      </c>
      <c r="N274" s="133">
        <v>68005.828379999904</v>
      </c>
      <c r="O274" s="198"/>
      <c r="P274" s="133">
        <v>67375.722046666604</v>
      </c>
      <c r="Q274" s="133">
        <v>67625.757463333299</v>
      </c>
      <c r="R274" s="133">
        <v>66245.544879999899</v>
      </c>
      <c r="S274" s="133">
        <v>66495.580296666594</v>
      </c>
      <c r="T274" s="133">
        <v>66745.615713333304</v>
      </c>
      <c r="U274" s="133">
        <v>65365.403129999897</v>
      </c>
      <c r="V274" s="133">
        <v>65615.438546666599</v>
      </c>
      <c r="W274" s="133">
        <v>65865.473963333294</v>
      </c>
      <c r="X274" s="133">
        <v>64485.261379999902</v>
      </c>
      <c r="Y274" s="133">
        <v>64728.688296666602</v>
      </c>
      <c r="Z274" s="133">
        <v>64972.115213333302</v>
      </c>
      <c r="AA274" s="133">
        <v>63563.853129999901</v>
      </c>
      <c r="AB274" s="133">
        <v>63807.280046666601</v>
      </c>
      <c r="AC274" s="191">
        <f t="shared" si="4"/>
        <v>65607.056469743518</v>
      </c>
    </row>
    <row r="275" spans="1:29" x14ac:dyDescent="0.25"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1">
        <f t="shared" si="4"/>
        <v>0</v>
      </c>
    </row>
    <row r="276" spans="1:29" x14ac:dyDescent="0.25">
      <c r="A276" s="135" t="s">
        <v>307</v>
      </c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1">
        <f t="shared" si="4"/>
        <v>0</v>
      </c>
    </row>
    <row r="277" spans="1:29" ht="15.75" thickBot="1" x14ac:dyDescent="0.3">
      <c r="A277" s="189" t="s">
        <v>324</v>
      </c>
      <c r="B277" s="199">
        <v>1801807.1456500001</v>
      </c>
      <c r="C277" s="199">
        <v>1768503.40059</v>
      </c>
      <c r="D277" s="199">
        <v>1782043.77751999</v>
      </c>
      <c r="E277" s="199">
        <v>1774087.5043899999</v>
      </c>
      <c r="F277" s="199">
        <v>1769370.5089199999</v>
      </c>
      <c r="G277" s="199">
        <v>1771707.6760799999</v>
      </c>
      <c r="H277" s="199">
        <v>1774099.03317</v>
      </c>
      <c r="I277" s="199">
        <v>1772396.4495548799</v>
      </c>
      <c r="J277" s="199">
        <v>1770452.9719964999</v>
      </c>
      <c r="K277" s="199">
        <v>1792102.5187798201</v>
      </c>
      <c r="L277" s="199">
        <v>1787935.0500960101</v>
      </c>
      <c r="M277" s="199">
        <v>1785299.2422378601</v>
      </c>
      <c r="N277" s="199">
        <v>1796510.06245769</v>
      </c>
      <c r="P277" s="199">
        <v>1806068.1229226701</v>
      </c>
      <c r="Q277" s="199">
        <v>1801036.52365093</v>
      </c>
      <c r="R277" s="199">
        <v>1811483.4836480301</v>
      </c>
      <c r="S277" s="199">
        <v>1811584.82814928</v>
      </c>
      <c r="T277" s="199">
        <v>1809172.99192642</v>
      </c>
      <c r="U277" s="199">
        <v>1816417.38791194</v>
      </c>
      <c r="V277" s="199">
        <v>1813144.0588060999</v>
      </c>
      <c r="W277" s="199">
        <v>1812013.06225484</v>
      </c>
      <c r="X277" s="199">
        <v>1823185.34442542</v>
      </c>
      <c r="Y277" s="199">
        <v>1822699.70101504</v>
      </c>
      <c r="Z277" s="199">
        <v>1821363.87394351</v>
      </c>
      <c r="AA277" s="199">
        <v>1820812.91295076</v>
      </c>
      <c r="AB277" s="199">
        <v>1818048.49420095</v>
      </c>
      <c r="AC277" s="191">
        <f t="shared" si="4"/>
        <v>1814386.9835235302</v>
      </c>
    </row>
    <row r="278" spans="1:29" x14ac:dyDescent="0.25">
      <c r="AC278" s="191">
        <f t="shared" si="4"/>
        <v>0</v>
      </c>
    </row>
    <row r="279" spans="1:29" ht="15.75" thickBot="1" x14ac:dyDescent="0.3">
      <c r="A279" s="189" t="s">
        <v>401</v>
      </c>
      <c r="B279" s="199">
        <v>6189536.6802399997</v>
      </c>
      <c r="C279" s="199">
        <v>6217000.4645999996</v>
      </c>
      <c r="D279" s="199">
        <v>6203575.2697599996</v>
      </c>
      <c r="E279" s="199">
        <v>6217823.5878100004</v>
      </c>
      <c r="F279" s="199">
        <v>6224360.7941300003</v>
      </c>
      <c r="G279" s="199">
        <v>6235779.2883099997</v>
      </c>
      <c r="H279" s="199">
        <v>6270902.7056299997</v>
      </c>
      <c r="I279" s="199">
        <v>6306215.7503773104</v>
      </c>
      <c r="J279" s="199">
        <v>6353971.3144509504</v>
      </c>
      <c r="K279" s="199">
        <v>6390234.0918331398</v>
      </c>
      <c r="L279" s="199">
        <v>6419425.8038761597</v>
      </c>
      <c r="M279" s="199">
        <v>6455955.3989860397</v>
      </c>
      <c r="N279" s="199">
        <v>6511582.1303209504</v>
      </c>
      <c r="P279" s="199">
        <v>6557690.2104385402</v>
      </c>
      <c r="Q279" s="199">
        <v>6580146.2994727101</v>
      </c>
      <c r="R279" s="199">
        <v>6615531.7604178796</v>
      </c>
      <c r="S279" s="199">
        <v>6660937.3815280199</v>
      </c>
      <c r="T279" s="199">
        <v>6697458.3331458</v>
      </c>
      <c r="U279" s="199">
        <v>6714183.29459194</v>
      </c>
      <c r="V279" s="199">
        <v>6747747.6873877496</v>
      </c>
      <c r="W279" s="199">
        <v>6785069.6818614099</v>
      </c>
      <c r="X279" s="199">
        <v>6810673.0646018796</v>
      </c>
      <c r="Y279" s="199">
        <v>6822159.3437759597</v>
      </c>
      <c r="Z279" s="199">
        <v>6800116.5553512899</v>
      </c>
      <c r="AA279" s="199">
        <v>6784261.2613352099</v>
      </c>
      <c r="AB279" s="199">
        <v>6774478.9288476901</v>
      </c>
      <c r="AC279" s="191">
        <f t="shared" si="4"/>
        <v>6719265.677135082</v>
      </c>
    </row>
    <row r="280" spans="1:29" x14ac:dyDescent="0.25">
      <c r="AC280" s="191">
        <f t="shared" si="4"/>
        <v>0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RowHeight="12.75" x14ac:dyDescent="0.2"/>
  <cols>
    <col min="1" max="1" width="44.28515625" style="107" customWidth="1"/>
    <col min="2" max="2" width="20.140625" style="107" customWidth="1"/>
    <col min="3" max="6" width="13" style="107" customWidth="1"/>
    <col min="7" max="7" width="14.28515625" style="107" customWidth="1"/>
    <col min="8" max="10" width="13" style="107" customWidth="1"/>
    <col min="11" max="11" width="12.5703125" style="107" customWidth="1"/>
    <col min="12" max="12" width="14.7109375" style="107" customWidth="1"/>
    <col min="13" max="13" width="15.5703125" style="107" bestFit="1" customWidth="1"/>
    <col min="14" max="14" width="16.5703125" style="107" bestFit="1" customWidth="1"/>
    <col min="15" max="16384" width="9.140625" style="107"/>
  </cols>
  <sheetData>
    <row r="1" spans="1:10" x14ac:dyDescent="0.2">
      <c r="A1" s="107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">
      <c r="A2" s="107" t="s">
        <v>329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7" t="s">
        <v>330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"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2">
      <c r="B5" s="118" t="s">
        <v>445</v>
      </c>
    </row>
    <row r="6" spans="1:10" x14ac:dyDescent="0.2">
      <c r="B6" s="119"/>
    </row>
    <row r="7" spans="1:10" x14ac:dyDescent="0.2">
      <c r="A7" s="107" t="s">
        <v>331</v>
      </c>
      <c r="B7" s="120">
        <v>1183486187.0717921</v>
      </c>
    </row>
    <row r="8" spans="1:10" x14ac:dyDescent="0.2">
      <c r="A8" s="107" t="s">
        <v>332</v>
      </c>
      <c r="B8" s="120">
        <v>954474887.85043621</v>
      </c>
    </row>
    <row r="9" spans="1:10" x14ac:dyDescent="0.2">
      <c r="A9" s="107" t="s">
        <v>333</v>
      </c>
      <c r="B9" s="120">
        <v>229011299.22135589</v>
      </c>
    </row>
    <row r="10" spans="1:10" x14ac:dyDescent="0.2">
      <c r="B10" s="119"/>
    </row>
    <row r="11" spans="1:10" x14ac:dyDescent="0.2">
      <c r="A11" s="109" t="s">
        <v>334</v>
      </c>
      <c r="B11" s="120">
        <v>34124295</v>
      </c>
    </row>
    <row r="12" spans="1:10" x14ac:dyDescent="0.2">
      <c r="A12" s="107" t="s">
        <v>332</v>
      </c>
      <c r="B12" s="120">
        <v>34114131</v>
      </c>
    </row>
    <row r="13" spans="1:10" x14ac:dyDescent="0.2">
      <c r="A13" s="107" t="s">
        <v>333</v>
      </c>
      <c r="B13" s="120">
        <v>10164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RowHeight="12.75" x14ac:dyDescent="0.2"/>
  <cols>
    <col min="1" max="1" width="44.28515625" style="107" customWidth="1"/>
    <col min="2" max="15" width="15.28515625" style="107" customWidth="1"/>
    <col min="16" max="16384" width="9.140625" style="107"/>
  </cols>
  <sheetData>
    <row r="1" spans="1:16" x14ac:dyDescent="0.2">
      <c r="A1" s="107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6" x14ac:dyDescent="0.2">
      <c r="A2" s="107" t="s">
        <v>330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6" x14ac:dyDescent="0.2">
      <c r="A3" s="107" t="s">
        <v>329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6" x14ac:dyDescent="0.2">
      <c r="B4" s="108"/>
      <c r="C4" s="108"/>
      <c r="D4" s="108"/>
      <c r="E4" s="108"/>
      <c r="F4" s="108"/>
      <c r="G4" s="108"/>
      <c r="H4" s="108"/>
      <c r="I4" s="108"/>
      <c r="J4" s="108"/>
    </row>
    <row r="5" spans="1:16" ht="25.5" x14ac:dyDescent="0.2">
      <c r="B5" s="118" t="s">
        <v>457</v>
      </c>
      <c r="C5" s="118" t="s">
        <v>458</v>
      </c>
      <c r="D5" s="118" t="s">
        <v>459</v>
      </c>
      <c r="E5" s="118" t="s">
        <v>460</v>
      </c>
      <c r="F5" s="118" t="s">
        <v>461</v>
      </c>
      <c r="G5" s="118" t="s">
        <v>462</v>
      </c>
      <c r="H5" s="118" t="s">
        <v>463</v>
      </c>
      <c r="I5" s="118" t="s">
        <v>464</v>
      </c>
      <c r="J5" s="118" t="s">
        <v>465</v>
      </c>
      <c r="K5" s="118" t="s">
        <v>466</v>
      </c>
      <c r="L5" s="118" t="s">
        <v>467</v>
      </c>
      <c r="M5" s="118" t="s">
        <v>468</v>
      </c>
      <c r="N5" s="118" t="s">
        <v>469</v>
      </c>
      <c r="O5" s="121" t="s">
        <v>335</v>
      </c>
      <c r="P5" s="119"/>
    </row>
    <row r="6" spans="1:16" x14ac:dyDescent="0.2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x14ac:dyDescent="0.2">
      <c r="A7" s="109" t="s">
        <v>331</v>
      </c>
      <c r="B7" s="120">
        <v>1194344950.6084592</v>
      </c>
      <c r="C7" s="120">
        <v>1194356136.2075939</v>
      </c>
      <c r="D7" s="120">
        <v>1208638410.6128364</v>
      </c>
      <c r="E7" s="120">
        <v>1208649596.2119713</v>
      </c>
      <c r="F7" s="120">
        <v>1208660781.8111062</v>
      </c>
      <c r="G7" s="120">
        <v>1221015609.8531039</v>
      </c>
      <c r="H7" s="120">
        <v>1221026795.4522386</v>
      </c>
      <c r="I7" s="120">
        <v>1221037981.0513735</v>
      </c>
      <c r="J7" s="120">
        <v>1233983276.1621463</v>
      </c>
      <c r="K7" s="120">
        <v>1233994461.761281</v>
      </c>
      <c r="L7" s="120">
        <v>1234005647.3604159</v>
      </c>
      <c r="M7" s="120">
        <v>1235514831.7897666</v>
      </c>
      <c r="N7" s="120">
        <v>1234934505.922919</v>
      </c>
      <c r="O7" s="122">
        <v>1212980931.6084592</v>
      </c>
      <c r="P7" s="123" t="s">
        <v>404</v>
      </c>
    </row>
    <row r="8" spans="1:16" x14ac:dyDescent="0.2">
      <c r="A8" s="107" t="s">
        <v>332</v>
      </c>
      <c r="B8" s="120">
        <v>964044343.48843169</v>
      </c>
      <c r="C8" s="120">
        <v>964055529.08756649</v>
      </c>
      <c r="D8" s="120">
        <v>976723572.95733881</v>
      </c>
      <c r="E8" s="120">
        <v>976734758.55647361</v>
      </c>
      <c r="F8" s="120">
        <v>976745944.15560853</v>
      </c>
      <c r="G8" s="120">
        <v>987651736.23061538</v>
      </c>
      <c r="H8" s="120">
        <v>987662921.82975018</v>
      </c>
      <c r="I8" s="120">
        <v>987674107.42888498</v>
      </c>
      <c r="J8" s="120">
        <v>999170366.57267904</v>
      </c>
      <c r="K8" s="120">
        <v>999181552.17181385</v>
      </c>
      <c r="L8" s="120">
        <v>999192737.77094877</v>
      </c>
      <c r="M8" s="120">
        <v>999699402.29160094</v>
      </c>
      <c r="N8" s="120">
        <v>999295239.64393938</v>
      </c>
      <c r="O8" s="122">
        <v>980229172.48843169</v>
      </c>
      <c r="P8" s="123" t="s">
        <v>404</v>
      </c>
    </row>
    <row r="9" spans="1:16" x14ac:dyDescent="0.2">
      <c r="A9" s="107" t="s">
        <v>333</v>
      </c>
      <c r="B9" s="120">
        <v>230300607.12002745</v>
      </c>
      <c r="C9" s="120">
        <v>230300607.12002745</v>
      </c>
      <c r="D9" s="120">
        <v>231914837.65549758</v>
      </c>
      <c r="E9" s="120">
        <v>231914837.65549758</v>
      </c>
      <c r="F9" s="120">
        <v>231914837.65549758</v>
      </c>
      <c r="G9" s="120">
        <v>233363873.62248847</v>
      </c>
      <c r="H9" s="120">
        <v>233363873.62248847</v>
      </c>
      <c r="I9" s="120">
        <v>233363873.62248847</v>
      </c>
      <c r="J9" s="120">
        <v>234812909.58946729</v>
      </c>
      <c r="K9" s="120">
        <v>234812909.58946729</v>
      </c>
      <c r="L9" s="120">
        <v>234812909.58946729</v>
      </c>
      <c r="M9" s="120">
        <v>235815429.4981657</v>
      </c>
      <c r="N9" s="120">
        <v>235639266.27897969</v>
      </c>
      <c r="O9" s="122">
        <v>232751759.12002745</v>
      </c>
      <c r="P9" s="123" t="s">
        <v>404</v>
      </c>
    </row>
    <row r="10" spans="1:16" x14ac:dyDescent="0.2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x14ac:dyDescent="0.2">
      <c r="A11" s="109" t="s">
        <v>334</v>
      </c>
      <c r="B11" s="120">
        <v>33780257.412456609</v>
      </c>
      <c r="C11" s="120">
        <v>33694248.188070767</v>
      </c>
      <c r="D11" s="120">
        <v>33608238.963684916</v>
      </c>
      <c r="E11" s="120">
        <v>33522229.73929907</v>
      </c>
      <c r="F11" s="120">
        <v>33436220.51491322</v>
      </c>
      <c r="G11" s="120">
        <v>33350211.290527374</v>
      </c>
      <c r="H11" s="120">
        <v>33264202.066141527</v>
      </c>
      <c r="I11" s="120">
        <v>33178192.841755677</v>
      </c>
      <c r="J11" s="120">
        <v>33092183.617369831</v>
      </c>
      <c r="K11" s="120">
        <v>33012008.559650648</v>
      </c>
      <c r="L11" s="120">
        <v>32931833.50193147</v>
      </c>
      <c r="M11" s="120">
        <v>32851658.444212288</v>
      </c>
      <c r="N11" s="120">
        <v>32771483.386493105</v>
      </c>
      <c r="O11" s="122">
        <f>SUM(B11:N11)/13</f>
        <v>33268689.886654351</v>
      </c>
      <c r="P11" s="119"/>
    </row>
    <row r="12" spans="1:16" x14ac:dyDescent="0.2">
      <c r="A12" s="107" t="s">
        <v>332</v>
      </c>
      <c r="B12" s="120">
        <v>33772266.925789945</v>
      </c>
      <c r="C12" s="120">
        <v>33686801.034737431</v>
      </c>
      <c r="D12" s="120">
        <v>33601335.143684916</v>
      </c>
      <c r="E12" s="120">
        <v>33515869.252632402</v>
      </c>
      <c r="F12" s="120">
        <v>33430403.361579888</v>
      </c>
      <c r="G12" s="120">
        <v>33344937.470527373</v>
      </c>
      <c r="H12" s="120">
        <v>33259471.579474859</v>
      </c>
      <c r="I12" s="120">
        <v>33174005.688422345</v>
      </c>
      <c r="J12" s="120">
        <v>33088539.79736983</v>
      </c>
      <c r="K12" s="120">
        <v>33008441.406317316</v>
      </c>
      <c r="L12" s="120">
        <v>32928343.015264802</v>
      </c>
      <c r="M12" s="120">
        <v>32848244.624212287</v>
      </c>
      <c r="N12" s="120">
        <v>32768146.233159773</v>
      </c>
      <c r="O12" s="122">
        <f t="shared" ref="O12:O13" si="0">SUM(B12:N12)/13</f>
        <v>33263600.425628703</v>
      </c>
      <c r="P12" s="119"/>
    </row>
    <row r="13" spans="1:16" x14ac:dyDescent="0.2">
      <c r="A13" s="107" t="s">
        <v>333</v>
      </c>
      <c r="B13" s="120">
        <v>7990.4866666666539</v>
      </c>
      <c r="C13" s="120">
        <v>7447.1533333333173</v>
      </c>
      <c r="D13" s="120">
        <v>6903.8199999999806</v>
      </c>
      <c r="E13" s="120">
        <v>6360.4866666666439</v>
      </c>
      <c r="F13" s="120">
        <v>5817.1533333333073</v>
      </c>
      <c r="G13" s="120">
        <v>5273.8199999999706</v>
      </c>
      <c r="H13" s="120">
        <v>4730.4866666666339</v>
      </c>
      <c r="I13" s="120">
        <v>4187.1533333332973</v>
      </c>
      <c r="J13" s="120">
        <v>3643.8199999999606</v>
      </c>
      <c r="K13" s="120">
        <v>3567.1533333332927</v>
      </c>
      <c r="L13" s="120">
        <v>3490.4866666666248</v>
      </c>
      <c r="M13" s="120">
        <v>3413.819999999957</v>
      </c>
      <c r="N13" s="120">
        <v>3337.1533333332891</v>
      </c>
      <c r="O13" s="122">
        <f t="shared" si="0"/>
        <v>5089.4610256409951</v>
      </c>
      <c r="P13" s="119"/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5" zoomScaleNormal="8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RowHeight="15" x14ac:dyDescent="0.25"/>
  <cols>
    <col min="1" max="1" width="55.7109375" style="135" bestFit="1" customWidth="1"/>
    <col min="2" max="2" width="20.5703125" style="133" bestFit="1" customWidth="1"/>
    <col min="3" max="7" width="17.28515625" style="133" customWidth="1"/>
    <col min="8" max="24" width="10.7109375" style="133" customWidth="1"/>
    <col min="25" max="16384" width="9.140625" style="133"/>
  </cols>
  <sheetData>
    <row r="1" spans="1:24" s="129" customFormat="1" x14ac:dyDescent="0.25">
      <c r="A1" s="128"/>
    </row>
    <row r="2" spans="1:24" s="129" customFormat="1" x14ac:dyDescent="0.25">
      <c r="A2" s="128"/>
      <c r="C2" s="129" t="s">
        <v>440</v>
      </c>
      <c r="D2" s="129" t="s">
        <v>441</v>
      </c>
      <c r="E2" s="129" t="s">
        <v>442</v>
      </c>
      <c r="F2" s="129" t="s">
        <v>443</v>
      </c>
      <c r="G2" s="129" t="s">
        <v>444</v>
      </c>
      <c r="H2" s="129" t="s">
        <v>445</v>
      </c>
      <c r="I2" s="129" t="s">
        <v>470</v>
      </c>
      <c r="J2" s="129" t="s">
        <v>471</v>
      </c>
      <c r="K2" s="129" t="s">
        <v>472</v>
      </c>
      <c r="L2" s="129" t="s">
        <v>457</v>
      </c>
      <c r="M2" s="129" t="s">
        <v>458</v>
      </c>
      <c r="N2" s="129" t="s">
        <v>459</v>
      </c>
      <c r="O2" s="129" t="s">
        <v>460</v>
      </c>
      <c r="P2" s="129" t="s">
        <v>461</v>
      </c>
      <c r="Q2" s="129" t="s">
        <v>462</v>
      </c>
      <c r="R2" s="129" t="s">
        <v>463</v>
      </c>
      <c r="S2" s="129" t="s">
        <v>464</v>
      </c>
      <c r="T2" s="129" t="s">
        <v>465</v>
      </c>
      <c r="U2" s="129" t="s">
        <v>466</v>
      </c>
      <c r="V2" s="129" t="s">
        <v>467</v>
      </c>
      <c r="W2" s="129" t="s">
        <v>468</v>
      </c>
      <c r="X2" s="129" t="s">
        <v>469</v>
      </c>
    </row>
    <row r="3" spans="1:24" s="131" customFormat="1" x14ac:dyDescent="0.25">
      <c r="A3" s="130" t="s">
        <v>473</v>
      </c>
    </row>
    <row r="4" spans="1:24" s="131" customFormat="1" x14ac:dyDescent="0.25">
      <c r="A4" s="132" t="s">
        <v>474</v>
      </c>
      <c r="B4" s="133">
        <v>300000000</v>
      </c>
      <c r="C4" s="134">
        <v>3.3</v>
      </c>
      <c r="D4" s="134">
        <v>3.3</v>
      </c>
      <c r="E4" s="134">
        <v>3.3</v>
      </c>
      <c r="F4" s="134">
        <v>3.3</v>
      </c>
      <c r="G4" s="134">
        <v>3.3</v>
      </c>
      <c r="H4" s="134">
        <v>3.3</v>
      </c>
      <c r="I4" s="134">
        <v>3.3</v>
      </c>
      <c r="J4" s="134">
        <v>3.3</v>
      </c>
      <c r="K4" s="134">
        <v>3.3</v>
      </c>
      <c r="L4" s="134">
        <v>3.3</v>
      </c>
      <c r="M4" s="134">
        <v>3.3</v>
      </c>
      <c r="N4" s="134">
        <v>3.3</v>
      </c>
      <c r="O4" s="134">
        <v>3.3</v>
      </c>
      <c r="P4" s="134">
        <v>3.3</v>
      </c>
      <c r="Q4" s="134">
        <v>3.3</v>
      </c>
      <c r="R4" s="134">
        <v>3.3</v>
      </c>
      <c r="S4" s="134">
        <v>3.3</v>
      </c>
      <c r="T4" s="134">
        <v>3.3</v>
      </c>
      <c r="U4" s="134">
        <v>3.3</v>
      </c>
      <c r="V4" s="134">
        <v>3.3</v>
      </c>
      <c r="W4" s="134">
        <v>3.3</v>
      </c>
      <c r="X4" s="134">
        <v>3.3</v>
      </c>
    </row>
    <row r="5" spans="1:24" s="131" customFormat="1" x14ac:dyDescent="0.25">
      <c r="A5" s="132" t="s">
        <v>475</v>
      </c>
      <c r="B5" s="133">
        <v>250000000</v>
      </c>
      <c r="C5" s="134">
        <v>4.375</v>
      </c>
      <c r="D5" s="134">
        <v>4.375</v>
      </c>
      <c r="E5" s="134">
        <v>4.375</v>
      </c>
      <c r="F5" s="134">
        <v>4.375</v>
      </c>
      <c r="G5" s="134">
        <v>4.375</v>
      </c>
      <c r="H5" s="134">
        <v>4.375</v>
      </c>
      <c r="I5" s="134">
        <v>4.375</v>
      </c>
      <c r="J5" s="134">
        <v>4.375</v>
      </c>
      <c r="K5" s="134">
        <v>4.375</v>
      </c>
      <c r="L5" s="134">
        <v>4.375</v>
      </c>
      <c r="M5" s="134">
        <v>4.375</v>
      </c>
      <c r="N5" s="134">
        <v>4.375</v>
      </c>
      <c r="O5" s="134">
        <v>4.375</v>
      </c>
      <c r="P5" s="134">
        <v>4.375</v>
      </c>
      <c r="Q5" s="134">
        <v>4.375</v>
      </c>
      <c r="R5" s="134">
        <v>4.375</v>
      </c>
      <c r="S5" s="134">
        <v>4.375</v>
      </c>
      <c r="T5" s="134">
        <v>4.375</v>
      </c>
      <c r="U5" s="134">
        <v>4.375</v>
      </c>
      <c r="V5" s="134">
        <v>4.375</v>
      </c>
      <c r="W5" s="134">
        <v>4.375</v>
      </c>
      <c r="X5" s="134">
        <v>4.375</v>
      </c>
    </row>
    <row r="6" spans="1:24" s="131" customFormat="1" x14ac:dyDescent="0.25">
      <c r="A6" s="132" t="s">
        <v>383</v>
      </c>
      <c r="B6" s="133">
        <v>250000000</v>
      </c>
      <c r="C6" s="134">
        <v>4.6499999999999897</v>
      </c>
      <c r="D6" s="134">
        <v>4.6499999999999897</v>
      </c>
      <c r="E6" s="134">
        <v>4.6499999999999897</v>
      </c>
      <c r="F6" s="134">
        <v>4.6499999999999897</v>
      </c>
      <c r="G6" s="134">
        <v>4.6499999999999897</v>
      </c>
      <c r="H6" s="134">
        <v>4.6499999999999897</v>
      </c>
      <c r="I6" s="134">
        <v>4.6500000000000004</v>
      </c>
      <c r="J6" s="134">
        <v>4.6500000000000004</v>
      </c>
      <c r="K6" s="134">
        <v>4.6500000000000004</v>
      </c>
      <c r="L6" s="134">
        <v>4.6500000000000004</v>
      </c>
      <c r="M6" s="134">
        <v>4.6500000000000004</v>
      </c>
      <c r="N6" s="134">
        <v>4.6500000000000004</v>
      </c>
      <c r="O6" s="134">
        <v>4.6500000000000004</v>
      </c>
      <c r="P6" s="134">
        <v>4.6500000000000004</v>
      </c>
      <c r="Q6" s="134">
        <v>4.6500000000000004</v>
      </c>
      <c r="R6" s="134">
        <v>4.6500000000000004</v>
      </c>
      <c r="S6" s="134">
        <v>4.6500000000000004</v>
      </c>
      <c r="T6" s="134">
        <v>4.6500000000000004</v>
      </c>
      <c r="U6" s="134">
        <v>4.6500000000000004</v>
      </c>
      <c r="V6" s="134">
        <v>4.6500000000000004</v>
      </c>
      <c r="W6" s="134">
        <v>4.6500000000000004</v>
      </c>
      <c r="X6" s="134">
        <v>4.6500000000000004</v>
      </c>
    </row>
    <row r="7" spans="1:24" s="131" customFormat="1" x14ac:dyDescent="0.25">
      <c r="A7" s="132" t="s">
        <v>391</v>
      </c>
      <c r="B7" s="133">
        <v>285000000</v>
      </c>
      <c r="C7" s="134">
        <v>5.125</v>
      </c>
      <c r="D7" s="134">
        <v>5.125</v>
      </c>
      <c r="E7" s="134">
        <v>5.125</v>
      </c>
      <c r="F7" s="134">
        <v>5.125</v>
      </c>
      <c r="G7" s="134">
        <v>5.125</v>
      </c>
      <c r="H7" s="134">
        <v>5.125</v>
      </c>
      <c r="I7" s="134">
        <v>5.125</v>
      </c>
      <c r="J7" s="134">
        <v>5.125</v>
      </c>
      <c r="K7" s="134">
        <v>5.125</v>
      </c>
      <c r="L7" s="134">
        <v>5.125</v>
      </c>
      <c r="M7" s="134">
        <v>5.125</v>
      </c>
      <c r="N7" s="134">
        <v>5.125</v>
      </c>
      <c r="O7" s="134">
        <v>5.125</v>
      </c>
      <c r="P7" s="134">
        <v>5.125</v>
      </c>
      <c r="Q7" s="134">
        <v>5.125</v>
      </c>
      <c r="R7" s="134">
        <v>5.125</v>
      </c>
      <c r="S7" s="134">
        <v>5.125</v>
      </c>
      <c r="T7" s="134">
        <v>5.125</v>
      </c>
      <c r="U7" s="134">
        <v>5.125</v>
      </c>
      <c r="V7" s="134">
        <v>5.125</v>
      </c>
      <c r="W7" s="134">
        <v>5.125</v>
      </c>
      <c r="X7" s="134">
        <v>5.125</v>
      </c>
    </row>
    <row r="8" spans="1:24" s="131" customFormat="1" ht="15.75" customHeight="1" x14ac:dyDescent="0.25">
      <c r="A8" s="130" t="s">
        <v>476</v>
      </c>
      <c r="B8" s="133">
        <v>500000000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>
        <v>4.9000000000000004</v>
      </c>
      <c r="N8" s="134">
        <f>M8</f>
        <v>4.9000000000000004</v>
      </c>
      <c r="O8" s="134">
        <f t="shared" ref="O8:T8" si="0">N8</f>
        <v>4.9000000000000004</v>
      </c>
      <c r="P8" s="134">
        <f t="shared" si="0"/>
        <v>4.9000000000000004</v>
      </c>
      <c r="Q8" s="134">
        <f t="shared" si="0"/>
        <v>4.9000000000000004</v>
      </c>
      <c r="R8" s="134">
        <f t="shared" si="0"/>
        <v>4.9000000000000004</v>
      </c>
      <c r="S8" s="134">
        <f t="shared" si="0"/>
        <v>4.9000000000000004</v>
      </c>
      <c r="T8" s="134">
        <f t="shared" si="0"/>
        <v>4.9000000000000004</v>
      </c>
      <c r="U8" s="134">
        <f>T8</f>
        <v>4.9000000000000004</v>
      </c>
      <c r="V8" s="134">
        <f>U8</f>
        <v>4.9000000000000004</v>
      </c>
      <c r="W8" s="134">
        <f t="shared" ref="W8:X8" si="1">V8</f>
        <v>4.9000000000000004</v>
      </c>
      <c r="X8" s="134">
        <f t="shared" si="1"/>
        <v>4.9000000000000004</v>
      </c>
    </row>
    <row r="9" spans="1:24" s="131" customFormat="1" x14ac:dyDescent="0.25">
      <c r="A9" s="132" t="s">
        <v>392</v>
      </c>
      <c r="B9" s="133">
        <v>60000000</v>
      </c>
      <c r="C9" s="134">
        <v>3.75</v>
      </c>
      <c r="D9" s="134">
        <v>3.75</v>
      </c>
      <c r="E9" s="134">
        <v>3.75</v>
      </c>
      <c r="F9" s="134">
        <v>3.75</v>
      </c>
      <c r="G9" s="134">
        <v>3.75</v>
      </c>
      <c r="H9" s="134">
        <v>3.75</v>
      </c>
      <c r="I9" s="134">
        <f t="shared" ref="I9:X9" si="2">H9</f>
        <v>3.75</v>
      </c>
      <c r="J9" s="134">
        <f t="shared" si="2"/>
        <v>3.75</v>
      </c>
      <c r="K9" s="134">
        <f t="shared" si="2"/>
        <v>3.75</v>
      </c>
      <c r="L9" s="134">
        <f t="shared" si="2"/>
        <v>3.75</v>
      </c>
      <c r="M9" s="134">
        <f t="shared" si="2"/>
        <v>3.75</v>
      </c>
      <c r="N9" s="134">
        <f t="shared" si="2"/>
        <v>3.75</v>
      </c>
      <c r="O9" s="134">
        <f t="shared" si="2"/>
        <v>3.75</v>
      </c>
      <c r="P9" s="134">
        <f t="shared" si="2"/>
        <v>3.75</v>
      </c>
      <c r="Q9" s="134">
        <f t="shared" si="2"/>
        <v>3.75</v>
      </c>
      <c r="R9" s="134">
        <f t="shared" si="2"/>
        <v>3.75</v>
      </c>
      <c r="S9" s="134">
        <f t="shared" si="2"/>
        <v>3.75</v>
      </c>
      <c r="T9" s="134">
        <f t="shared" si="2"/>
        <v>3.75</v>
      </c>
      <c r="U9" s="134">
        <f>T9</f>
        <v>3.75</v>
      </c>
      <c r="V9" s="134">
        <f t="shared" si="2"/>
        <v>3.75</v>
      </c>
      <c r="W9" s="134">
        <f t="shared" si="2"/>
        <v>3.75</v>
      </c>
      <c r="X9" s="134">
        <f t="shared" si="2"/>
        <v>3.75</v>
      </c>
    </row>
    <row r="11" spans="1:24" x14ac:dyDescent="0.25">
      <c r="B11" s="134"/>
      <c r="C11" s="134"/>
      <c r="D11" s="134"/>
      <c r="E11" s="134"/>
      <c r="F11" s="134"/>
      <c r="G11" s="13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"/>
  <sheetViews>
    <sheetView zoomScale="85" zoomScaleNormal="85"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C4" sqref="C4"/>
    </sheetView>
  </sheetViews>
  <sheetFormatPr defaultRowHeight="15" x14ac:dyDescent="0.25"/>
  <cols>
    <col min="1" max="1" width="43.85546875" style="135" bestFit="1" customWidth="1"/>
    <col min="2" max="2" width="56.42578125" style="135" customWidth="1"/>
    <col min="3" max="3" width="11.85546875" style="135" bestFit="1" customWidth="1"/>
    <col min="4" max="9" width="11.85546875" style="135" customWidth="1"/>
    <col min="10" max="57" width="10.7109375" style="133" customWidth="1"/>
    <col min="58" max="69" width="9.85546875" style="133" bestFit="1" customWidth="1"/>
    <col min="70" max="70" width="9.140625" style="133"/>
    <col min="71" max="73" width="10.7109375" style="133" customWidth="1"/>
    <col min="74" max="74" width="10.85546875" style="133" bestFit="1" customWidth="1"/>
    <col min="75" max="75" width="9.85546875" style="133" bestFit="1" customWidth="1"/>
    <col min="76" max="16384" width="9.140625" style="133"/>
  </cols>
  <sheetData>
    <row r="1" spans="1:75" s="129" customForma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75" s="129" customFormat="1" x14ac:dyDescent="0.25">
      <c r="A2" s="128"/>
      <c r="B2" s="128"/>
      <c r="C2" s="128"/>
      <c r="D2" s="129" t="s">
        <v>440</v>
      </c>
      <c r="E2" s="129" t="s">
        <v>441</v>
      </c>
      <c r="F2" s="129" t="s">
        <v>442</v>
      </c>
      <c r="G2" s="129" t="s">
        <v>443</v>
      </c>
      <c r="H2" s="129" t="s">
        <v>444</v>
      </c>
      <c r="I2" s="129" t="s">
        <v>445</v>
      </c>
      <c r="J2" s="129" t="s">
        <v>470</v>
      </c>
      <c r="K2" s="129" t="s">
        <v>471</v>
      </c>
      <c r="L2" s="129" t="s">
        <v>472</v>
      </c>
      <c r="M2" s="129" t="s">
        <v>457</v>
      </c>
      <c r="N2" s="129" t="s">
        <v>458</v>
      </c>
      <c r="O2" s="129" t="s">
        <v>459</v>
      </c>
      <c r="P2" s="129" t="s">
        <v>460</v>
      </c>
      <c r="Q2" s="129" t="s">
        <v>461</v>
      </c>
      <c r="R2" s="129" t="s">
        <v>462</v>
      </c>
      <c r="S2" s="129" t="s">
        <v>463</v>
      </c>
      <c r="T2" s="129" t="s">
        <v>464</v>
      </c>
      <c r="U2" s="129" t="s">
        <v>465</v>
      </c>
      <c r="V2" s="129" t="s">
        <v>466</v>
      </c>
      <c r="W2" s="129" t="s">
        <v>467</v>
      </c>
      <c r="X2" s="129" t="s">
        <v>468</v>
      </c>
      <c r="Y2" s="129" t="s">
        <v>469</v>
      </c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</row>
    <row r="3" spans="1:75" s="138" customFormat="1" x14ac:dyDescent="0.25">
      <c r="A3" s="137" t="s">
        <v>382</v>
      </c>
      <c r="B3" s="137"/>
      <c r="C3" s="137"/>
      <c r="D3" s="137"/>
      <c r="E3" s="137"/>
      <c r="F3" s="137"/>
      <c r="G3" s="137"/>
      <c r="H3" s="137"/>
      <c r="I3" s="137"/>
    </row>
    <row r="4" spans="1:75" s="138" customFormat="1" x14ac:dyDescent="0.25">
      <c r="A4" s="137" t="s">
        <v>477</v>
      </c>
      <c r="B4" s="135" t="s">
        <v>478</v>
      </c>
      <c r="C4" s="135">
        <v>125000000</v>
      </c>
      <c r="D4" s="138">
        <v>1.7701250000000002E-2</v>
      </c>
      <c r="E4" s="138">
        <v>1.8342050000000006E-2</v>
      </c>
      <c r="F4" s="138">
        <v>1.8597124999999999E-2</v>
      </c>
      <c r="G4" s="138">
        <v>1.9477925E-2</v>
      </c>
      <c r="H4" s="138">
        <v>1.9972400000000001E-2</v>
      </c>
      <c r="I4" s="138">
        <v>2.0702224999999998E-2</v>
      </c>
      <c r="J4" s="138">
        <v>2.1532550000000004E-2</v>
      </c>
      <c r="K4" s="138">
        <v>2.2115225000000002E-2</v>
      </c>
      <c r="L4" s="138">
        <v>2.2653950000000006E-2</v>
      </c>
      <c r="M4" s="138">
        <v>2.32886E-2</v>
      </c>
      <c r="N4" s="138">
        <v>2.3835350000000005E-2</v>
      </c>
      <c r="O4" s="138">
        <v>2.4314750000000003E-2</v>
      </c>
      <c r="P4" s="138">
        <v>2.4794375E-2</v>
      </c>
      <c r="Q4" s="138">
        <v>2.5275424999999997E-2</v>
      </c>
      <c r="R4" s="138">
        <v>2.5660175E-2</v>
      </c>
      <c r="S4" s="138">
        <v>2.5988674999999996E-2</v>
      </c>
      <c r="T4" s="138">
        <v>2.6433575000000001E-2</v>
      </c>
      <c r="U4" s="138">
        <v>2.6757499999999997E-2</v>
      </c>
      <c r="V4" s="138">
        <v>2.7023225000000005E-2</v>
      </c>
      <c r="W4" s="138">
        <v>2.7376399999999995E-2</v>
      </c>
      <c r="X4" s="138">
        <v>2.7380374999999998E-2</v>
      </c>
      <c r="Y4" s="138">
        <v>2.7441500000000001E-2</v>
      </c>
      <c r="BS4" s="139"/>
      <c r="BT4" s="139"/>
      <c r="BU4" s="139"/>
      <c r="BV4" s="139"/>
      <c r="BW4" s="139"/>
    </row>
    <row r="5" spans="1:75" s="138" customFormat="1" x14ac:dyDescent="0.25">
      <c r="A5" s="137" t="s">
        <v>384</v>
      </c>
      <c r="B5" s="135" t="s">
        <v>479</v>
      </c>
      <c r="C5" s="135">
        <v>40000000</v>
      </c>
      <c r="D5" s="138">
        <f t="shared" ref="D5:P5" si="0">0.022</f>
        <v>2.1999999999999999E-2</v>
      </c>
      <c r="E5" s="138">
        <f t="shared" si="0"/>
        <v>2.1999999999999999E-2</v>
      </c>
      <c r="F5" s="138">
        <f t="shared" si="0"/>
        <v>2.1999999999999999E-2</v>
      </c>
      <c r="G5" s="138">
        <f t="shared" si="0"/>
        <v>2.1999999999999999E-2</v>
      </c>
      <c r="H5" s="138">
        <f t="shared" si="0"/>
        <v>2.1999999999999999E-2</v>
      </c>
      <c r="I5" s="138">
        <f t="shared" si="0"/>
        <v>2.1999999999999999E-2</v>
      </c>
      <c r="J5" s="138">
        <f t="shared" si="0"/>
        <v>2.1999999999999999E-2</v>
      </c>
      <c r="K5" s="138">
        <f t="shared" si="0"/>
        <v>2.1999999999999999E-2</v>
      </c>
      <c r="L5" s="138">
        <f t="shared" si="0"/>
        <v>2.1999999999999999E-2</v>
      </c>
      <c r="M5" s="138">
        <f t="shared" si="0"/>
        <v>2.1999999999999999E-2</v>
      </c>
      <c r="N5" s="138">
        <f t="shared" si="0"/>
        <v>2.1999999999999999E-2</v>
      </c>
      <c r="O5" s="138">
        <f t="shared" si="0"/>
        <v>2.1999999999999999E-2</v>
      </c>
      <c r="P5" s="138">
        <f t="shared" si="0"/>
        <v>2.1999999999999999E-2</v>
      </c>
      <c r="Q5" s="138">
        <v>2.2353655995930363E-2</v>
      </c>
      <c r="R5" s="138">
        <v>2.2353655995930363E-2</v>
      </c>
      <c r="S5" s="138">
        <v>2.2353655995930363E-2</v>
      </c>
      <c r="T5" s="138">
        <v>2.2353655995930363E-2</v>
      </c>
      <c r="U5" s="138">
        <v>2.2353655995930363E-2</v>
      </c>
      <c r="V5" s="138">
        <v>2.2353655995930363E-2</v>
      </c>
      <c r="W5" s="138">
        <v>2.2353655995930363E-2</v>
      </c>
      <c r="X5" s="138">
        <v>2.2353655995930363E-2</v>
      </c>
      <c r="Y5" s="138">
        <v>2.2353655995930363E-2</v>
      </c>
      <c r="BS5" s="139"/>
      <c r="BT5" s="139"/>
      <c r="BU5" s="139"/>
      <c r="BV5" s="139"/>
      <c r="BW5" s="139"/>
    </row>
    <row r="6" spans="1:75" s="138" customFormat="1" x14ac:dyDescent="0.25">
      <c r="A6" s="137" t="s">
        <v>385</v>
      </c>
      <c r="B6" s="135" t="s">
        <v>480</v>
      </c>
      <c r="C6" s="135">
        <v>35200000</v>
      </c>
      <c r="D6" s="138">
        <f t="shared" ref="D6:N6" si="1">0.0125</f>
        <v>1.2500000000000001E-2</v>
      </c>
      <c r="E6" s="138">
        <f t="shared" si="1"/>
        <v>1.2500000000000001E-2</v>
      </c>
      <c r="F6" s="138">
        <f t="shared" si="1"/>
        <v>1.2500000000000001E-2</v>
      </c>
      <c r="G6" s="138">
        <f t="shared" si="1"/>
        <v>1.2500000000000001E-2</v>
      </c>
      <c r="H6" s="138">
        <f t="shared" si="1"/>
        <v>1.2500000000000001E-2</v>
      </c>
      <c r="I6" s="138">
        <f t="shared" si="1"/>
        <v>1.2500000000000001E-2</v>
      </c>
      <c r="J6" s="138">
        <f t="shared" si="1"/>
        <v>1.2500000000000001E-2</v>
      </c>
      <c r="K6" s="138">
        <f t="shared" si="1"/>
        <v>1.2500000000000001E-2</v>
      </c>
      <c r="L6" s="138">
        <f t="shared" si="1"/>
        <v>1.2500000000000001E-2</v>
      </c>
      <c r="M6" s="138">
        <f t="shared" si="1"/>
        <v>1.2500000000000001E-2</v>
      </c>
      <c r="N6" s="138">
        <f t="shared" si="1"/>
        <v>1.2500000000000001E-2</v>
      </c>
      <c r="O6" s="138">
        <v>2.2353655995930363E-2</v>
      </c>
      <c r="P6" s="138">
        <v>2.2353655995930363E-2</v>
      </c>
      <c r="Q6" s="138">
        <v>2.2353655995930363E-2</v>
      </c>
      <c r="R6" s="138">
        <v>2.2353655995930363E-2</v>
      </c>
      <c r="S6" s="138">
        <v>2.2353655995930363E-2</v>
      </c>
      <c r="T6" s="138">
        <v>2.2353655995930363E-2</v>
      </c>
      <c r="U6" s="138">
        <v>2.2353655995930363E-2</v>
      </c>
      <c r="V6" s="138">
        <v>2.2353655995930363E-2</v>
      </c>
      <c r="W6" s="138">
        <v>2.2353655995930363E-2</v>
      </c>
      <c r="X6" s="138">
        <v>2.2353655995930363E-2</v>
      </c>
      <c r="Y6" s="138">
        <v>2.2353655995930363E-2</v>
      </c>
      <c r="BS6" s="139"/>
      <c r="BT6" s="139"/>
      <c r="BU6" s="139"/>
      <c r="BV6" s="139"/>
      <c r="BW6" s="139"/>
    </row>
    <row r="7" spans="1:75" s="138" customFormat="1" x14ac:dyDescent="0.25">
      <c r="A7" s="137" t="s">
        <v>386</v>
      </c>
      <c r="B7" s="135" t="s">
        <v>481</v>
      </c>
      <c r="C7" s="135">
        <v>128000000</v>
      </c>
      <c r="D7" s="138">
        <f t="shared" ref="D7:L7" si="2">0.015</f>
        <v>1.4999999999999999E-2</v>
      </c>
      <c r="E7" s="138">
        <f t="shared" si="2"/>
        <v>1.4999999999999999E-2</v>
      </c>
      <c r="F7" s="138">
        <f t="shared" si="2"/>
        <v>1.4999999999999999E-2</v>
      </c>
      <c r="G7" s="138">
        <f t="shared" si="2"/>
        <v>1.4999999999999999E-2</v>
      </c>
      <c r="H7" s="138">
        <f t="shared" si="2"/>
        <v>1.4999999999999999E-2</v>
      </c>
      <c r="I7" s="138">
        <f t="shared" si="2"/>
        <v>1.4999999999999999E-2</v>
      </c>
      <c r="J7" s="138">
        <f t="shared" si="2"/>
        <v>1.4999999999999999E-2</v>
      </c>
      <c r="K7" s="138">
        <f t="shared" si="2"/>
        <v>1.4999999999999999E-2</v>
      </c>
      <c r="L7" s="138">
        <f t="shared" si="2"/>
        <v>1.4999999999999999E-2</v>
      </c>
      <c r="M7" s="138">
        <v>2.2353655995930363E-2</v>
      </c>
      <c r="N7" s="138">
        <v>2.2353655995930363E-2</v>
      </c>
      <c r="O7" s="138">
        <v>2.2353655995930363E-2</v>
      </c>
      <c r="P7" s="138">
        <v>2.2353655995930363E-2</v>
      </c>
      <c r="Q7" s="138">
        <v>2.2353655995930363E-2</v>
      </c>
      <c r="R7" s="138">
        <v>2.2353655995930363E-2</v>
      </c>
      <c r="S7" s="138">
        <v>2.2353655995930363E-2</v>
      </c>
      <c r="T7" s="138">
        <v>2.2353655995930363E-2</v>
      </c>
      <c r="U7" s="138">
        <v>2.2353655995930363E-2</v>
      </c>
      <c r="V7" s="138">
        <v>2.2353655995930363E-2</v>
      </c>
      <c r="W7" s="138">
        <v>2.2353655995930363E-2</v>
      </c>
      <c r="X7" s="138">
        <v>2.2353655995930363E-2</v>
      </c>
      <c r="Y7" s="138">
        <v>2.2353655995930363E-2</v>
      </c>
      <c r="BS7" s="139"/>
      <c r="BT7" s="139"/>
      <c r="BU7" s="139"/>
      <c r="BV7" s="139"/>
      <c r="BW7" s="139"/>
    </row>
    <row r="8" spans="1:75" s="138" customFormat="1" x14ac:dyDescent="0.25">
      <c r="A8" s="137" t="s">
        <v>387</v>
      </c>
      <c r="B8" s="135" t="s">
        <v>482</v>
      </c>
      <c r="C8" s="135">
        <v>22500000</v>
      </c>
      <c r="D8" s="138">
        <v>1.7701250000000002E-2</v>
      </c>
      <c r="E8" s="138">
        <v>1.8342050000000006E-2</v>
      </c>
      <c r="F8" s="138">
        <v>1.8597124999999999E-2</v>
      </c>
      <c r="G8" s="138">
        <v>1.9477925E-2</v>
      </c>
      <c r="H8" s="138">
        <v>1.9972400000000001E-2</v>
      </c>
      <c r="I8" s="138">
        <v>2.0702224999999998E-2</v>
      </c>
      <c r="J8" s="138">
        <v>2.1532550000000004E-2</v>
      </c>
      <c r="K8" s="138">
        <v>2.2115225000000002E-2</v>
      </c>
      <c r="L8" s="138">
        <v>2.2653950000000006E-2</v>
      </c>
      <c r="M8" s="138">
        <v>2.32886E-2</v>
      </c>
      <c r="N8" s="138">
        <v>2.3835350000000005E-2</v>
      </c>
      <c r="O8" s="138">
        <v>2.4314750000000003E-2</v>
      </c>
      <c r="P8" s="138">
        <v>2.4794375E-2</v>
      </c>
      <c r="Q8" s="138">
        <v>2.5275424999999997E-2</v>
      </c>
      <c r="R8" s="138">
        <v>2.5660175E-2</v>
      </c>
      <c r="S8" s="138">
        <v>2.5988674999999996E-2</v>
      </c>
      <c r="T8" s="138">
        <v>2.6433575000000001E-2</v>
      </c>
      <c r="U8" s="138">
        <v>2.6757499999999997E-2</v>
      </c>
      <c r="V8" s="138">
        <v>2.7023225000000005E-2</v>
      </c>
      <c r="W8" s="138">
        <v>2.7376399999999995E-2</v>
      </c>
      <c r="X8" s="138">
        <v>2.7380374999999998E-2</v>
      </c>
      <c r="Y8" s="138">
        <v>2.7441500000000001E-2</v>
      </c>
      <c r="BS8" s="139"/>
      <c r="BT8" s="139"/>
      <c r="BU8" s="139"/>
      <c r="BV8" s="139"/>
      <c r="BW8" s="139"/>
    </row>
    <row r="9" spans="1:75" s="138" customFormat="1" x14ac:dyDescent="0.25">
      <c r="A9" s="137" t="s">
        <v>388</v>
      </c>
      <c r="B9" s="135" t="s">
        <v>483</v>
      </c>
      <c r="C9" s="135">
        <v>27500000</v>
      </c>
      <c r="D9" s="138">
        <f t="shared" ref="D9:Y9" si="3">0.023</f>
        <v>2.3E-2</v>
      </c>
      <c r="E9" s="138">
        <f t="shared" si="3"/>
        <v>2.3E-2</v>
      </c>
      <c r="F9" s="138">
        <f t="shared" si="3"/>
        <v>2.3E-2</v>
      </c>
      <c r="G9" s="138">
        <f t="shared" si="3"/>
        <v>2.3E-2</v>
      </c>
      <c r="H9" s="138">
        <f t="shared" si="3"/>
        <v>2.3E-2</v>
      </c>
      <c r="I9" s="138">
        <f t="shared" si="3"/>
        <v>2.3E-2</v>
      </c>
      <c r="J9" s="138">
        <f t="shared" si="3"/>
        <v>2.3E-2</v>
      </c>
      <c r="K9" s="138">
        <f t="shared" si="3"/>
        <v>2.3E-2</v>
      </c>
      <c r="L9" s="138">
        <f t="shared" si="3"/>
        <v>2.3E-2</v>
      </c>
      <c r="M9" s="138">
        <f t="shared" si="3"/>
        <v>2.3E-2</v>
      </c>
      <c r="N9" s="138">
        <f t="shared" si="3"/>
        <v>2.3E-2</v>
      </c>
      <c r="O9" s="138">
        <f t="shared" si="3"/>
        <v>2.3E-2</v>
      </c>
      <c r="P9" s="138">
        <f t="shared" si="3"/>
        <v>2.3E-2</v>
      </c>
      <c r="Q9" s="138">
        <f t="shared" si="3"/>
        <v>2.3E-2</v>
      </c>
      <c r="R9" s="138">
        <f t="shared" si="3"/>
        <v>2.3E-2</v>
      </c>
      <c r="S9" s="138">
        <f t="shared" si="3"/>
        <v>2.3E-2</v>
      </c>
      <c r="T9" s="138">
        <f t="shared" si="3"/>
        <v>2.3E-2</v>
      </c>
      <c r="U9" s="138">
        <f t="shared" si="3"/>
        <v>2.3E-2</v>
      </c>
      <c r="V9" s="138">
        <f t="shared" si="3"/>
        <v>2.3E-2</v>
      </c>
      <c r="W9" s="138">
        <f t="shared" si="3"/>
        <v>2.3E-2</v>
      </c>
      <c r="X9" s="138">
        <f t="shared" si="3"/>
        <v>2.3E-2</v>
      </c>
      <c r="Y9" s="138">
        <f t="shared" si="3"/>
        <v>2.3E-2</v>
      </c>
      <c r="BS9" s="139"/>
      <c r="BT9" s="139"/>
      <c r="BU9" s="139"/>
      <c r="BV9" s="139"/>
      <c r="BW9" s="139"/>
    </row>
    <row r="10" spans="1:75" s="138" customFormat="1" x14ac:dyDescent="0.25">
      <c r="A10" s="137" t="s">
        <v>389</v>
      </c>
      <c r="B10" s="135" t="s">
        <v>484</v>
      </c>
      <c r="C10" s="135">
        <v>35000000</v>
      </c>
      <c r="D10" s="138">
        <f t="shared" ref="D10:S11" si="4">0.0255</f>
        <v>2.5499999999999998E-2</v>
      </c>
      <c r="E10" s="138">
        <f t="shared" si="4"/>
        <v>2.5499999999999998E-2</v>
      </c>
      <c r="F10" s="138">
        <f t="shared" si="4"/>
        <v>2.5499999999999998E-2</v>
      </c>
      <c r="G10" s="138">
        <f t="shared" si="4"/>
        <v>2.5499999999999998E-2</v>
      </c>
      <c r="H10" s="138">
        <f t="shared" si="4"/>
        <v>2.5499999999999998E-2</v>
      </c>
      <c r="I10" s="138">
        <f t="shared" si="4"/>
        <v>2.5499999999999998E-2</v>
      </c>
      <c r="J10" s="138">
        <f t="shared" si="4"/>
        <v>2.5499999999999998E-2</v>
      </c>
      <c r="K10" s="138">
        <f t="shared" si="4"/>
        <v>2.5499999999999998E-2</v>
      </c>
      <c r="L10" s="138">
        <f t="shared" si="4"/>
        <v>2.5499999999999998E-2</v>
      </c>
      <c r="M10" s="138">
        <f t="shared" si="4"/>
        <v>2.5499999999999998E-2</v>
      </c>
      <c r="N10" s="138">
        <f t="shared" si="4"/>
        <v>2.5499999999999998E-2</v>
      </c>
      <c r="O10" s="138">
        <f t="shared" si="4"/>
        <v>2.5499999999999998E-2</v>
      </c>
      <c r="P10" s="138">
        <f t="shared" si="4"/>
        <v>2.5499999999999998E-2</v>
      </c>
      <c r="Q10" s="138">
        <f t="shared" si="4"/>
        <v>2.5499999999999998E-2</v>
      </c>
      <c r="R10" s="138">
        <f t="shared" si="4"/>
        <v>2.5499999999999998E-2</v>
      </c>
      <c r="S10" s="138">
        <f t="shared" si="4"/>
        <v>2.5499999999999998E-2</v>
      </c>
      <c r="T10" s="138">
        <f t="shared" ref="N10:Y11" si="5">0.0255</f>
        <v>2.5499999999999998E-2</v>
      </c>
      <c r="U10" s="138">
        <f t="shared" si="5"/>
        <v>2.5499999999999998E-2</v>
      </c>
      <c r="V10" s="138">
        <f t="shared" si="5"/>
        <v>2.5499999999999998E-2</v>
      </c>
      <c r="W10" s="138">
        <f t="shared" si="5"/>
        <v>2.5499999999999998E-2</v>
      </c>
      <c r="X10" s="138">
        <f t="shared" si="5"/>
        <v>2.5499999999999998E-2</v>
      </c>
      <c r="Y10" s="138">
        <f t="shared" si="5"/>
        <v>2.5499999999999998E-2</v>
      </c>
      <c r="BS10" s="139"/>
      <c r="BT10" s="139"/>
      <c r="BU10" s="139"/>
      <c r="BV10" s="139"/>
      <c r="BW10" s="139"/>
    </row>
    <row r="11" spans="1:75" s="138" customFormat="1" x14ac:dyDescent="0.25">
      <c r="A11" s="137" t="s">
        <v>390</v>
      </c>
      <c r="B11" s="135" t="s">
        <v>485</v>
      </c>
      <c r="C11" s="135">
        <v>35000000</v>
      </c>
      <c r="D11" s="138">
        <f t="shared" si="4"/>
        <v>2.5499999999999998E-2</v>
      </c>
      <c r="E11" s="138">
        <f t="shared" si="4"/>
        <v>2.5499999999999998E-2</v>
      </c>
      <c r="F11" s="138">
        <f t="shared" si="4"/>
        <v>2.5499999999999998E-2</v>
      </c>
      <c r="G11" s="138">
        <f t="shared" si="4"/>
        <v>2.5499999999999998E-2</v>
      </c>
      <c r="H11" s="138">
        <f t="shared" si="4"/>
        <v>2.5499999999999998E-2</v>
      </c>
      <c r="I11" s="138">
        <f t="shared" si="4"/>
        <v>2.5499999999999998E-2</v>
      </c>
      <c r="J11" s="138">
        <f t="shared" si="4"/>
        <v>2.5499999999999998E-2</v>
      </c>
      <c r="K11" s="138">
        <f t="shared" si="4"/>
        <v>2.5499999999999998E-2</v>
      </c>
      <c r="L11" s="138">
        <f t="shared" si="4"/>
        <v>2.5499999999999998E-2</v>
      </c>
      <c r="M11" s="138">
        <f t="shared" si="4"/>
        <v>2.5499999999999998E-2</v>
      </c>
      <c r="N11" s="138">
        <f t="shared" si="5"/>
        <v>2.5499999999999998E-2</v>
      </c>
      <c r="O11" s="138">
        <f t="shared" si="5"/>
        <v>2.5499999999999998E-2</v>
      </c>
      <c r="P11" s="138">
        <f t="shared" si="5"/>
        <v>2.5499999999999998E-2</v>
      </c>
      <c r="Q11" s="138">
        <f t="shared" si="5"/>
        <v>2.5499999999999998E-2</v>
      </c>
      <c r="R11" s="138">
        <f t="shared" si="5"/>
        <v>2.5499999999999998E-2</v>
      </c>
      <c r="S11" s="138">
        <f t="shared" si="5"/>
        <v>2.5499999999999998E-2</v>
      </c>
      <c r="T11" s="138">
        <f t="shared" si="5"/>
        <v>2.5499999999999998E-2</v>
      </c>
      <c r="U11" s="138">
        <f t="shared" si="5"/>
        <v>2.5499999999999998E-2</v>
      </c>
      <c r="V11" s="138">
        <f t="shared" si="5"/>
        <v>2.5499999999999998E-2</v>
      </c>
      <c r="W11" s="138">
        <f t="shared" si="5"/>
        <v>2.5499999999999998E-2</v>
      </c>
      <c r="X11" s="138">
        <f t="shared" si="5"/>
        <v>2.5499999999999998E-2</v>
      </c>
      <c r="Y11" s="138">
        <f t="shared" si="5"/>
        <v>2.5499999999999998E-2</v>
      </c>
      <c r="BS11" s="139"/>
      <c r="BT11" s="139"/>
      <c r="BU11" s="139"/>
      <c r="BV11" s="139"/>
      <c r="BW11" s="139"/>
    </row>
    <row r="12" spans="1:75" s="138" customFormat="1" x14ac:dyDescent="0.25">
      <c r="A12" s="137" t="s">
        <v>385</v>
      </c>
      <c r="B12" s="135" t="s">
        <v>486</v>
      </c>
      <c r="C12" s="135">
        <v>31000000</v>
      </c>
      <c r="D12" s="138">
        <f t="shared" ref="D12:N12" si="6">0.0125</f>
        <v>1.2500000000000001E-2</v>
      </c>
      <c r="E12" s="138">
        <f t="shared" si="6"/>
        <v>1.2500000000000001E-2</v>
      </c>
      <c r="F12" s="138">
        <f t="shared" si="6"/>
        <v>1.2500000000000001E-2</v>
      </c>
      <c r="G12" s="138">
        <f t="shared" si="6"/>
        <v>1.2500000000000001E-2</v>
      </c>
      <c r="H12" s="138">
        <f t="shared" si="6"/>
        <v>1.2500000000000001E-2</v>
      </c>
      <c r="I12" s="138">
        <f t="shared" si="6"/>
        <v>1.2500000000000001E-2</v>
      </c>
      <c r="J12" s="138">
        <f t="shared" si="6"/>
        <v>1.2500000000000001E-2</v>
      </c>
      <c r="K12" s="138">
        <f t="shared" si="6"/>
        <v>1.2500000000000001E-2</v>
      </c>
      <c r="L12" s="138">
        <f t="shared" si="6"/>
        <v>1.2500000000000001E-2</v>
      </c>
      <c r="M12" s="138">
        <f t="shared" si="6"/>
        <v>1.2500000000000001E-2</v>
      </c>
      <c r="N12" s="138">
        <f t="shared" si="6"/>
        <v>1.2500000000000001E-2</v>
      </c>
      <c r="O12" s="138">
        <v>2.2353655995930363E-2</v>
      </c>
      <c r="P12" s="138">
        <v>2.2353655995930363E-2</v>
      </c>
      <c r="Q12" s="138">
        <v>2.2353655995930363E-2</v>
      </c>
      <c r="R12" s="138">
        <v>2.2353655995930363E-2</v>
      </c>
      <c r="S12" s="138">
        <v>2.2353655995930363E-2</v>
      </c>
      <c r="T12" s="138">
        <v>2.2353655995930363E-2</v>
      </c>
      <c r="U12" s="138">
        <v>2.2353655995930363E-2</v>
      </c>
      <c r="V12" s="138">
        <v>2.2353655995930363E-2</v>
      </c>
      <c r="W12" s="138">
        <v>2.2353655995930363E-2</v>
      </c>
      <c r="X12" s="138">
        <v>2.2353655995930363E-2</v>
      </c>
      <c r="Y12" s="138">
        <v>2.2353655995930363E-2</v>
      </c>
      <c r="BS12" s="139"/>
      <c r="BT12" s="139"/>
      <c r="BU12" s="139"/>
      <c r="BV12" s="139"/>
      <c r="BW12" s="139"/>
    </row>
    <row r="13" spans="1:75" x14ac:dyDescent="0.25">
      <c r="D13" s="133"/>
      <c r="E13" s="133"/>
      <c r="F13" s="133"/>
      <c r="G13" s="133"/>
      <c r="H13" s="133"/>
      <c r="I13" s="133"/>
    </row>
    <row r="14" spans="1:75" x14ac:dyDescent="0.25">
      <c r="B14" s="135" t="s">
        <v>487</v>
      </c>
      <c r="D14" s="138">
        <v>2.5935000000000003E-2</v>
      </c>
      <c r="E14" s="138">
        <v>2.6789400000000005E-2</v>
      </c>
      <c r="F14" s="138">
        <v>2.7129500000000001E-2</v>
      </c>
      <c r="G14" s="138">
        <v>2.83039E-2</v>
      </c>
      <c r="H14" s="138">
        <v>2.8963200000000001E-2</v>
      </c>
      <c r="I14" s="138">
        <v>2.9936299999999999E-2</v>
      </c>
      <c r="J14" s="138">
        <v>3.1043400000000002E-2</v>
      </c>
      <c r="K14" s="138">
        <v>3.1820300000000003E-2</v>
      </c>
      <c r="L14" s="138">
        <v>3.2538600000000001E-2</v>
      </c>
      <c r="M14" s="138">
        <v>3.3384799999999999E-2</v>
      </c>
      <c r="N14" s="138">
        <v>3.41138E-2</v>
      </c>
      <c r="O14" s="138">
        <v>3.4752999999999999E-2</v>
      </c>
      <c r="P14" s="138">
        <v>3.53925E-2</v>
      </c>
      <c r="Q14" s="138">
        <v>3.6033900000000001E-2</v>
      </c>
      <c r="R14" s="138">
        <v>3.65469E-2</v>
      </c>
      <c r="S14" s="138">
        <v>3.6984899999999994E-2</v>
      </c>
      <c r="T14" s="138">
        <v>3.7578099999999996E-2</v>
      </c>
      <c r="U14" s="138">
        <v>3.8009999999999995E-2</v>
      </c>
      <c r="V14" s="138">
        <v>3.8364300000000004E-2</v>
      </c>
      <c r="W14" s="138">
        <v>3.8835199999999993E-2</v>
      </c>
      <c r="X14" s="138">
        <v>3.8840499999999993E-2</v>
      </c>
      <c r="Y14" s="138">
        <v>3.8921999999999998E-2</v>
      </c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</row>
  </sheetData>
  <pageMargins left="0.7" right="0.7" top="0.75" bottom="0.75" header="0.3" footer="0.3"/>
  <pageSetup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workbookViewId="0"/>
  </sheetViews>
  <sheetFormatPr defaultRowHeight="12.75" x14ac:dyDescent="0.2"/>
  <cols>
    <col min="1" max="1" width="24.5703125" style="143" bestFit="1" customWidth="1"/>
    <col min="2" max="2" width="6.28515625" style="141" bestFit="1" customWidth="1"/>
    <col min="3" max="3" width="7.85546875" style="141" bestFit="1" customWidth="1"/>
    <col min="4" max="4" width="8.85546875" style="141" bestFit="1" customWidth="1"/>
    <col min="5" max="5" width="8.7109375" style="141" bestFit="1" customWidth="1"/>
    <col min="6" max="6" width="8.42578125" style="141" bestFit="1" customWidth="1"/>
    <col min="7" max="7" width="9" style="141" bestFit="1" customWidth="1"/>
    <col min="8" max="8" width="8.7109375" style="141" bestFit="1" customWidth="1"/>
    <col min="9" max="9" width="8.28515625" style="141" bestFit="1" customWidth="1"/>
    <col min="10" max="10" width="8.7109375" style="142" bestFit="1" customWidth="1"/>
    <col min="11" max="11" width="8.85546875" style="142" bestFit="1" customWidth="1"/>
    <col min="12" max="12" width="8.5703125" style="142" bestFit="1" customWidth="1"/>
    <col min="13" max="13" width="9.140625" style="142" bestFit="1" customWidth="1"/>
    <col min="14" max="14" width="8.42578125" style="142" bestFit="1" customWidth="1"/>
    <col min="15" max="15" width="7.85546875" style="143" bestFit="1" customWidth="1"/>
    <col min="16" max="16" width="8.85546875" style="143" bestFit="1" customWidth="1"/>
    <col min="17" max="17" width="8.7109375" style="143" bestFit="1" customWidth="1"/>
    <col min="18" max="18" width="8.42578125" style="143" bestFit="1" customWidth="1"/>
    <col min="19" max="19" width="9" style="143" bestFit="1" customWidth="1"/>
    <col min="20" max="20" width="8.7109375" style="143" bestFit="1" customWidth="1"/>
    <col min="21" max="21" width="8.28515625" style="143" bestFit="1" customWidth="1"/>
    <col min="22" max="22" width="8.7109375" style="143" bestFit="1" customWidth="1"/>
    <col min="23" max="23" width="8.85546875" style="143" bestFit="1" customWidth="1"/>
    <col min="24" max="24" width="8.5703125" style="143" bestFit="1" customWidth="1"/>
    <col min="25" max="16384" width="9.140625" style="143"/>
  </cols>
  <sheetData>
    <row r="1" spans="1:24" ht="18" x14ac:dyDescent="0.25">
      <c r="A1" s="140"/>
    </row>
    <row r="2" spans="1:24" ht="18" x14ac:dyDescent="0.25">
      <c r="A2" s="140"/>
    </row>
    <row r="3" spans="1:24" ht="18" x14ac:dyDescent="0.25">
      <c r="A3" s="140"/>
      <c r="C3" s="117" t="s">
        <v>440</v>
      </c>
      <c r="D3" s="117" t="s">
        <v>441</v>
      </c>
      <c r="E3" s="117" t="s">
        <v>442</v>
      </c>
      <c r="F3" s="117" t="s">
        <v>443</v>
      </c>
      <c r="G3" s="117" t="s">
        <v>444</v>
      </c>
      <c r="H3" s="117" t="s">
        <v>445</v>
      </c>
      <c r="I3" s="117" t="s">
        <v>470</v>
      </c>
      <c r="J3" s="117" t="s">
        <v>471</v>
      </c>
      <c r="K3" s="117" t="s">
        <v>472</v>
      </c>
      <c r="L3" s="117" t="s">
        <v>457</v>
      </c>
      <c r="M3" s="117" t="s">
        <v>458</v>
      </c>
      <c r="N3" s="117" t="s">
        <v>459</v>
      </c>
      <c r="O3" s="117" t="s">
        <v>460</v>
      </c>
      <c r="P3" s="117" t="s">
        <v>461</v>
      </c>
      <c r="Q3" s="117" t="s">
        <v>462</v>
      </c>
      <c r="R3" s="117" t="s">
        <v>463</v>
      </c>
      <c r="S3" s="117" t="s">
        <v>464</v>
      </c>
      <c r="T3" s="117" t="s">
        <v>465</v>
      </c>
      <c r="U3" s="117" t="s">
        <v>466</v>
      </c>
      <c r="V3" s="117" t="s">
        <v>467</v>
      </c>
      <c r="W3" s="117" t="s">
        <v>468</v>
      </c>
      <c r="X3" s="117" t="s">
        <v>469</v>
      </c>
    </row>
    <row r="4" spans="1:24" x14ac:dyDescent="0.2">
      <c r="A4" s="143" t="s">
        <v>488</v>
      </c>
      <c r="C4" s="144">
        <f>$B$23</f>
        <v>2.0935000000000002E-2</v>
      </c>
      <c r="D4" s="144">
        <f>$B$24</f>
        <v>2.1789400000000004E-2</v>
      </c>
      <c r="E4" s="144">
        <f>$B$25</f>
        <v>2.21295E-2</v>
      </c>
      <c r="F4" s="144">
        <f>$B$26</f>
        <v>2.3303899999999999E-2</v>
      </c>
      <c r="G4" s="144">
        <f>$B$27</f>
        <v>2.39632E-2</v>
      </c>
      <c r="H4" s="144">
        <f>$B$28</f>
        <v>2.4936299999999998E-2</v>
      </c>
      <c r="I4" s="144">
        <f>$B$29</f>
        <v>2.6043400000000001E-2</v>
      </c>
      <c r="J4" s="144">
        <f>$B$30</f>
        <v>2.6820300000000002E-2</v>
      </c>
      <c r="K4" s="144">
        <f>$B$31</f>
        <v>2.7538600000000003E-2</v>
      </c>
      <c r="L4" s="144">
        <f>$B$32</f>
        <v>2.8384800000000002E-2</v>
      </c>
      <c r="M4" s="144">
        <f>B33</f>
        <v>2.9113800000000002E-2</v>
      </c>
      <c r="N4" s="144">
        <f>B34</f>
        <v>2.9753000000000002E-2</v>
      </c>
      <c r="O4" s="144">
        <f>B35</f>
        <v>3.0392499999999999E-2</v>
      </c>
      <c r="P4" s="144">
        <f>$B$36</f>
        <v>3.10339E-2</v>
      </c>
      <c r="Q4" s="144">
        <f>$B$37</f>
        <v>3.1546900000000003E-2</v>
      </c>
      <c r="R4" s="144">
        <f>$B$38</f>
        <v>3.1984899999999997E-2</v>
      </c>
      <c r="S4" s="144">
        <f>$B$39</f>
        <v>3.2578099999999999E-2</v>
      </c>
      <c r="T4" s="144">
        <f>$B$40</f>
        <v>3.3009999999999998E-2</v>
      </c>
      <c r="U4" s="144">
        <f>$B$41</f>
        <v>3.3364300000000006E-2</v>
      </c>
      <c r="V4" s="144">
        <f>$B$42</f>
        <v>3.3835199999999996E-2</v>
      </c>
      <c r="W4" s="144">
        <f>$B$43</f>
        <v>3.3840499999999996E-2</v>
      </c>
      <c r="X4" s="144">
        <f>$B$44</f>
        <v>3.3922000000000001E-2</v>
      </c>
    </row>
    <row r="6" spans="1:24" x14ac:dyDescent="0.2">
      <c r="A6" s="143" t="s">
        <v>489</v>
      </c>
      <c r="C6" s="144">
        <v>1E-3</v>
      </c>
      <c r="D6" s="144">
        <v>1E-3</v>
      </c>
      <c r="E6" s="144">
        <v>1E-3</v>
      </c>
      <c r="F6" s="144">
        <v>1E-3</v>
      </c>
      <c r="G6" s="144">
        <v>1E-3</v>
      </c>
      <c r="H6" s="144">
        <v>1E-3</v>
      </c>
      <c r="I6" s="144">
        <v>1E-3</v>
      </c>
      <c r="J6" s="144">
        <v>1E-3</v>
      </c>
      <c r="K6" s="144">
        <v>1E-3</v>
      </c>
      <c r="L6" s="144">
        <v>1E-3</v>
      </c>
      <c r="M6" s="144">
        <v>1E-3</v>
      </c>
      <c r="N6" s="144">
        <v>1E-3</v>
      </c>
      <c r="O6" s="144">
        <v>1E-3</v>
      </c>
      <c r="P6" s="144">
        <v>1E-3</v>
      </c>
      <c r="Q6" s="144">
        <v>1E-3</v>
      </c>
      <c r="R6" s="144">
        <v>1E-3</v>
      </c>
      <c r="S6" s="144">
        <v>1E-3</v>
      </c>
      <c r="T6" s="144">
        <v>1E-3</v>
      </c>
      <c r="U6" s="144">
        <v>1E-3</v>
      </c>
      <c r="V6" s="144">
        <v>1E-3</v>
      </c>
      <c r="W6" s="144">
        <v>1E-3</v>
      </c>
      <c r="X6" s="144">
        <v>1E-3</v>
      </c>
    </row>
    <row r="7" spans="1:24" x14ac:dyDescent="0.2">
      <c r="A7" s="143" t="s">
        <v>490</v>
      </c>
      <c r="C7" s="144">
        <v>-2.5000000000000001E-3</v>
      </c>
      <c r="D7" s="144">
        <v>-2.5000000000000001E-3</v>
      </c>
      <c r="E7" s="144">
        <v>-2.5000000000000001E-3</v>
      </c>
      <c r="F7" s="144">
        <v>-2.5000000000000001E-3</v>
      </c>
      <c r="G7" s="144">
        <v>-2.5000000000000001E-3</v>
      </c>
      <c r="H7" s="144">
        <v>-2.5000000000000001E-3</v>
      </c>
      <c r="I7" s="144">
        <v>-2.5000000000000001E-3</v>
      </c>
      <c r="J7" s="144">
        <v>-2.5000000000000001E-3</v>
      </c>
      <c r="K7" s="144">
        <v>-2.5000000000000001E-3</v>
      </c>
      <c r="L7" s="144">
        <v>-2.5000000000000001E-3</v>
      </c>
      <c r="M7" s="144">
        <v>-2.5000000000000001E-3</v>
      </c>
      <c r="N7" s="144">
        <v>-2.5000000000000001E-3</v>
      </c>
      <c r="O7" s="144">
        <v>-2.5000000000000001E-3</v>
      </c>
      <c r="P7" s="144">
        <v>-2.5000000000000001E-3</v>
      </c>
      <c r="Q7" s="144">
        <v>-2.5000000000000001E-3</v>
      </c>
      <c r="R7" s="144">
        <v>-2.5000000000000001E-3</v>
      </c>
      <c r="S7" s="144">
        <v>-2.5000000000000001E-3</v>
      </c>
      <c r="T7" s="144">
        <v>-2.5000000000000001E-3</v>
      </c>
      <c r="U7" s="144">
        <v>-2.5000000000000001E-3</v>
      </c>
      <c r="V7" s="144">
        <v>-2.5000000000000001E-3</v>
      </c>
      <c r="W7" s="144">
        <v>-2.5000000000000001E-3</v>
      </c>
      <c r="X7" s="144">
        <v>-2.5000000000000001E-3</v>
      </c>
    </row>
    <row r="8" spans="1:24" x14ac:dyDescent="0.2">
      <c r="A8" s="143" t="s">
        <v>491</v>
      </c>
      <c r="C8" s="144">
        <v>1.4999999999999999E-2</v>
      </c>
      <c r="D8" s="144">
        <v>1.4999999999999999E-2</v>
      </c>
      <c r="E8" s="144">
        <v>1.4999999999999999E-2</v>
      </c>
      <c r="F8" s="144">
        <v>1.4999999999999999E-2</v>
      </c>
      <c r="G8" s="144">
        <v>1.4999999999999999E-2</v>
      </c>
      <c r="H8" s="144">
        <v>1.4999999999999999E-2</v>
      </c>
      <c r="I8" s="144">
        <v>1.4999999999999999E-2</v>
      </c>
      <c r="J8" s="144">
        <v>1.4999999999999999E-2</v>
      </c>
      <c r="K8" s="144">
        <v>1.4999999999999999E-2</v>
      </c>
      <c r="L8" s="144">
        <v>1.4999999999999999E-2</v>
      </c>
      <c r="M8" s="144">
        <v>1.4999999999999999E-2</v>
      </c>
      <c r="N8" s="144">
        <v>1.4999999999999999E-2</v>
      </c>
      <c r="O8" s="144">
        <v>1.4999999999999999E-2</v>
      </c>
      <c r="P8" s="144">
        <v>1.4999999999999999E-2</v>
      </c>
      <c r="Q8" s="144">
        <v>1.4999999999999999E-2</v>
      </c>
      <c r="R8" s="144">
        <v>1.4999999999999999E-2</v>
      </c>
      <c r="S8" s="144">
        <v>1.4999999999999999E-2</v>
      </c>
      <c r="T8" s="144">
        <v>1.4999999999999999E-2</v>
      </c>
      <c r="U8" s="144">
        <v>1.4999999999999999E-2</v>
      </c>
      <c r="V8" s="144">
        <v>1.4999999999999999E-2</v>
      </c>
      <c r="W8" s="144">
        <v>1.4999999999999999E-2</v>
      </c>
      <c r="X8" s="144">
        <v>1.4999999999999999E-2</v>
      </c>
    </row>
    <row r="9" spans="1:24" x14ac:dyDescent="0.2">
      <c r="U9" s="141"/>
      <c r="V9" s="142"/>
      <c r="W9" s="142"/>
      <c r="X9" s="142"/>
    </row>
    <row r="10" spans="1:24" x14ac:dyDescent="0.2">
      <c r="A10" s="143" t="s">
        <v>62</v>
      </c>
      <c r="C10" s="145">
        <f t="shared" ref="C10:R12" si="0">C$4+C6</f>
        <v>2.1935000000000003E-2</v>
      </c>
      <c r="D10" s="145">
        <f t="shared" si="0"/>
        <v>2.2789400000000005E-2</v>
      </c>
      <c r="E10" s="145">
        <f t="shared" si="0"/>
        <v>2.3129500000000001E-2</v>
      </c>
      <c r="F10" s="145">
        <f t="shared" si="0"/>
        <v>2.43039E-2</v>
      </c>
      <c r="G10" s="145">
        <f t="shared" si="0"/>
        <v>2.4963200000000001E-2</v>
      </c>
      <c r="H10" s="145">
        <f t="shared" si="0"/>
        <v>2.5936299999999999E-2</v>
      </c>
      <c r="I10" s="145">
        <f>I$4+I6</f>
        <v>2.7043400000000002E-2</v>
      </c>
      <c r="J10" s="145">
        <f t="shared" ref="J10:X12" si="1">J$4+J6</f>
        <v>2.7820300000000003E-2</v>
      </c>
      <c r="K10" s="145">
        <f t="shared" si="1"/>
        <v>2.8538600000000004E-2</v>
      </c>
      <c r="L10" s="146">
        <f t="shared" si="1"/>
        <v>2.9384800000000003E-2</v>
      </c>
      <c r="M10" s="146">
        <f t="shared" si="1"/>
        <v>3.0113800000000003E-2</v>
      </c>
      <c r="N10" s="146">
        <f t="shared" si="1"/>
        <v>3.0753000000000003E-2</v>
      </c>
      <c r="O10" s="146">
        <f t="shared" si="1"/>
        <v>3.1392499999999997E-2</v>
      </c>
      <c r="P10" s="146">
        <f t="shared" si="1"/>
        <v>3.2033899999999997E-2</v>
      </c>
      <c r="Q10" s="146">
        <f t="shared" si="1"/>
        <v>3.2546900000000004E-2</v>
      </c>
      <c r="R10" s="146">
        <f t="shared" si="1"/>
        <v>3.2984899999999998E-2</v>
      </c>
      <c r="S10" s="146">
        <f t="shared" si="1"/>
        <v>3.35781E-2</v>
      </c>
      <c r="T10" s="146">
        <f t="shared" si="1"/>
        <v>3.4009999999999999E-2</v>
      </c>
      <c r="U10" s="146">
        <f>U$4+U6</f>
        <v>3.4364300000000007E-2</v>
      </c>
      <c r="V10" s="146">
        <f t="shared" ref="V10:X10" si="2">V$4+V6</f>
        <v>3.4835199999999997E-2</v>
      </c>
      <c r="W10" s="146">
        <f t="shared" si="2"/>
        <v>3.4840499999999996E-2</v>
      </c>
      <c r="X10" s="146">
        <f t="shared" si="2"/>
        <v>3.4922000000000002E-2</v>
      </c>
    </row>
    <row r="11" spans="1:24" x14ac:dyDescent="0.2">
      <c r="A11" s="143" t="s">
        <v>492</v>
      </c>
      <c r="C11" s="145">
        <f t="shared" si="0"/>
        <v>1.8435000000000003E-2</v>
      </c>
      <c r="D11" s="145">
        <f t="shared" si="0"/>
        <v>1.9289400000000005E-2</v>
      </c>
      <c r="E11" s="145">
        <f t="shared" si="0"/>
        <v>1.9629500000000001E-2</v>
      </c>
      <c r="F11" s="145">
        <f t="shared" si="0"/>
        <v>2.08039E-2</v>
      </c>
      <c r="G11" s="145">
        <f t="shared" si="0"/>
        <v>2.1463200000000002E-2</v>
      </c>
      <c r="H11" s="145">
        <f t="shared" si="0"/>
        <v>2.2436299999999999E-2</v>
      </c>
      <c r="I11" s="145">
        <f t="shared" si="0"/>
        <v>2.3543400000000003E-2</v>
      </c>
      <c r="J11" s="145">
        <f t="shared" si="0"/>
        <v>2.4320300000000003E-2</v>
      </c>
      <c r="K11" s="145">
        <f t="shared" si="0"/>
        <v>2.5038600000000005E-2</v>
      </c>
      <c r="L11" s="145">
        <f t="shared" si="0"/>
        <v>2.5884800000000003E-2</v>
      </c>
      <c r="M11" s="145">
        <f t="shared" si="0"/>
        <v>2.6613800000000003E-2</v>
      </c>
      <c r="N11" s="145">
        <f t="shared" si="0"/>
        <v>2.7253000000000003E-2</v>
      </c>
      <c r="O11" s="145">
        <f t="shared" si="0"/>
        <v>2.7892500000000001E-2</v>
      </c>
      <c r="P11" s="145">
        <f t="shared" si="0"/>
        <v>2.8533900000000001E-2</v>
      </c>
      <c r="Q11" s="145">
        <f t="shared" si="0"/>
        <v>2.9046900000000004E-2</v>
      </c>
      <c r="R11" s="145">
        <f t="shared" si="0"/>
        <v>2.9484899999999998E-2</v>
      </c>
      <c r="S11" s="145">
        <f t="shared" si="1"/>
        <v>3.00781E-2</v>
      </c>
      <c r="T11" s="145">
        <f t="shared" si="1"/>
        <v>3.0509999999999999E-2</v>
      </c>
      <c r="U11" s="145">
        <f t="shared" si="1"/>
        <v>3.0864300000000008E-2</v>
      </c>
      <c r="V11" s="145">
        <f t="shared" si="1"/>
        <v>3.1335199999999994E-2</v>
      </c>
      <c r="W11" s="145">
        <f t="shared" si="1"/>
        <v>3.1340499999999993E-2</v>
      </c>
      <c r="X11" s="145">
        <f t="shared" si="1"/>
        <v>3.1421999999999999E-2</v>
      </c>
    </row>
    <row r="12" spans="1:24" x14ac:dyDescent="0.2">
      <c r="A12" s="143" t="s">
        <v>493</v>
      </c>
      <c r="C12" s="145">
        <f t="shared" si="0"/>
        <v>3.5935000000000002E-2</v>
      </c>
      <c r="D12" s="145">
        <f t="shared" si="0"/>
        <v>3.67894E-2</v>
      </c>
      <c r="E12" s="145">
        <f t="shared" si="0"/>
        <v>3.7129499999999996E-2</v>
      </c>
      <c r="F12" s="145">
        <f t="shared" si="0"/>
        <v>3.8303900000000002E-2</v>
      </c>
      <c r="G12" s="145">
        <f t="shared" si="0"/>
        <v>3.8963200000000003E-2</v>
      </c>
      <c r="H12" s="145">
        <f t="shared" si="0"/>
        <v>3.9936299999999994E-2</v>
      </c>
      <c r="I12" s="145">
        <f t="shared" si="0"/>
        <v>4.1043400000000001E-2</v>
      </c>
      <c r="J12" s="145">
        <f t="shared" si="0"/>
        <v>4.1820300000000005E-2</v>
      </c>
      <c r="K12" s="145">
        <f t="shared" si="0"/>
        <v>4.2538600000000003E-2</v>
      </c>
      <c r="L12" s="145">
        <f t="shared" si="0"/>
        <v>4.3384800000000001E-2</v>
      </c>
      <c r="M12" s="145">
        <f t="shared" si="0"/>
        <v>4.4113800000000002E-2</v>
      </c>
      <c r="N12" s="145">
        <f t="shared" si="0"/>
        <v>4.4753000000000001E-2</v>
      </c>
      <c r="O12" s="145">
        <f t="shared" si="0"/>
        <v>4.5392500000000002E-2</v>
      </c>
      <c r="P12" s="145">
        <f t="shared" si="0"/>
        <v>4.6033900000000003E-2</v>
      </c>
      <c r="Q12" s="145">
        <f t="shared" si="0"/>
        <v>4.6546900000000002E-2</v>
      </c>
      <c r="R12" s="145">
        <f t="shared" si="0"/>
        <v>4.6984899999999996E-2</v>
      </c>
      <c r="S12" s="145">
        <f t="shared" si="1"/>
        <v>4.7578099999999998E-2</v>
      </c>
      <c r="T12" s="145">
        <f t="shared" si="1"/>
        <v>4.8009999999999997E-2</v>
      </c>
      <c r="U12" s="145">
        <f t="shared" si="1"/>
        <v>4.8364300000000006E-2</v>
      </c>
      <c r="V12" s="145">
        <f t="shared" si="1"/>
        <v>4.8835199999999995E-2</v>
      </c>
      <c r="W12" s="145">
        <f t="shared" si="1"/>
        <v>4.8840499999999995E-2</v>
      </c>
      <c r="X12" s="145">
        <f t="shared" si="1"/>
        <v>4.8922E-2</v>
      </c>
    </row>
    <row r="15" spans="1:24" x14ac:dyDescent="0.2">
      <c r="A15" s="143" t="s">
        <v>494</v>
      </c>
      <c r="C15" s="145">
        <f t="shared" ref="C15:H15" si="3">0.75*C4</f>
        <v>1.570125E-2</v>
      </c>
      <c r="D15" s="145">
        <f t="shared" si="3"/>
        <v>1.6342050000000004E-2</v>
      </c>
      <c r="E15" s="145">
        <f t="shared" si="3"/>
        <v>1.6597125000000001E-2</v>
      </c>
      <c r="F15" s="145">
        <f t="shared" si="3"/>
        <v>1.7477924999999998E-2</v>
      </c>
      <c r="G15" s="145">
        <f t="shared" si="3"/>
        <v>1.7972399999999999E-2</v>
      </c>
      <c r="H15" s="145">
        <f t="shared" si="3"/>
        <v>1.8702224999999999E-2</v>
      </c>
      <c r="I15" s="145">
        <f>0.75*I4</f>
        <v>1.9532550000000003E-2</v>
      </c>
      <c r="J15" s="145">
        <f t="shared" ref="J15:X15" si="4">0.75*J4</f>
        <v>2.0115225E-2</v>
      </c>
      <c r="K15" s="145">
        <f t="shared" si="4"/>
        <v>2.0653950000000004E-2</v>
      </c>
      <c r="L15" s="145">
        <f t="shared" si="4"/>
        <v>2.1288600000000001E-2</v>
      </c>
      <c r="M15" s="145">
        <f t="shared" si="4"/>
        <v>2.1835350000000003E-2</v>
      </c>
      <c r="N15" s="145">
        <f t="shared" si="4"/>
        <v>2.2314750000000001E-2</v>
      </c>
      <c r="O15" s="145">
        <f t="shared" si="4"/>
        <v>2.2794374999999999E-2</v>
      </c>
      <c r="P15" s="145">
        <f t="shared" si="4"/>
        <v>2.3275424999999999E-2</v>
      </c>
      <c r="Q15" s="145">
        <f t="shared" si="4"/>
        <v>2.3660175000000002E-2</v>
      </c>
      <c r="R15" s="145">
        <f t="shared" si="4"/>
        <v>2.3988674999999998E-2</v>
      </c>
      <c r="S15" s="145">
        <f t="shared" si="4"/>
        <v>2.4433574999999999E-2</v>
      </c>
      <c r="T15" s="145">
        <f t="shared" si="4"/>
        <v>2.4757499999999998E-2</v>
      </c>
      <c r="U15" s="145">
        <f t="shared" si="4"/>
        <v>2.5023225000000003E-2</v>
      </c>
      <c r="V15" s="145">
        <f t="shared" si="4"/>
        <v>2.5376399999999997E-2</v>
      </c>
      <c r="W15" s="145">
        <f t="shared" si="4"/>
        <v>2.5380374999999997E-2</v>
      </c>
      <c r="X15" s="145">
        <f t="shared" si="4"/>
        <v>2.5441499999999999E-2</v>
      </c>
    </row>
    <row r="16" spans="1:24" x14ac:dyDescent="0.2">
      <c r="A16" s="143" t="s">
        <v>495</v>
      </c>
      <c r="C16" s="145">
        <f t="shared" ref="C16:H16" si="5">C15+0.002</f>
        <v>1.7701250000000002E-2</v>
      </c>
      <c r="D16" s="145">
        <f t="shared" si="5"/>
        <v>1.8342050000000006E-2</v>
      </c>
      <c r="E16" s="145">
        <f t="shared" si="5"/>
        <v>1.8597124999999999E-2</v>
      </c>
      <c r="F16" s="145">
        <f t="shared" si="5"/>
        <v>1.9477925E-2</v>
      </c>
      <c r="G16" s="145">
        <f t="shared" si="5"/>
        <v>1.9972400000000001E-2</v>
      </c>
      <c r="H16" s="145">
        <f t="shared" si="5"/>
        <v>2.0702224999999998E-2</v>
      </c>
      <c r="I16" s="145">
        <f>I15+0.002</f>
        <v>2.1532550000000004E-2</v>
      </c>
      <c r="J16" s="145">
        <f t="shared" ref="J16:T16" si="6">J15+0.002</f>
        <v>2.2115225000000002E-2</v>
      </c>
      <c r="K16" s="145">
        <f t="shared" si="6"/>
        <v>2.2653950000000006E-2</v>
      </c>
      <c r="L16" s="145">
        <f t="shared" si="6"/>
        <v>2.32886E-2</v>
      </c>
      <c r="M16" s="145">
        <f t="shared" si="6"/>
        <v>2.3835350000000005E-2</v>
      </c>
      <c r="N16" s="145">
        <f t="shared" si="6"/>
        <v>2.4314750000000003E-2</v>
      </c>
      <c r="O16" s="145">
        <f t="shared" si="6"/>
        <v>2.4794375E-2</v>
      </c>
      <c r="P16" s="145">
        <f t="shared" si="6"/>
        <v>2.5275424999999997E-2</v>
      </c>
      <c r="Q16" s="145">
        <f t="shared" si="6"/>
        <v>2.5660175E-2</v>
      </c>
      <c r="R16" s="145">
        <f t="shared" si="6"/>
        <v>2.5988674999999996E-2</v>
      </c>
      <c r="S16" s="145">
        <f t="shared" si="6"/>
        <v>2.6433575000000001E-2</v>
      </c>
      <c r="T16" s="145">
        <f t="shared" si="6"/>
        <v>2.6757499999999997E-2</v>
      </c>
      <c r="U16" s="145">
        <f>U15+0.002</f>
        <v>2.7023225000000005E-2</v>
      </c>
      <c r="V16" s="145">
        <f t="shared" ref="V16:X16" si="7">V15+0.002</f>
        <v>2.7376399999999995E-2</v>
      </c>
      <c r="W16" s="145">
        <f t="shared" si="7"/>
        <v>2.7380374999999998E-2</v>
      </c>
      <c r="X16" s="145">
        <f t="shared" si="7"/>
        <v>2.7441500000000001E-2</v>
      </c>
    </row>
    <row r="17" spans="1:24" x14ac:dyDescent="0.2">
      <c r="A17" s="143" t="s">
        <v>496</v>
      </c>
      <c r="C17" s="145">
        <f t="shared" ref="C17:H17" si="8">C4+0.005</f>
        <v>2.5935000000000003E-2</v>
      </c>
      <c r="D17" s="145">
        <f t="shared" si="8"/>
        <v>2.6789400000000005E-2</v>
      </c>
      <c r="E17" s="145">
        <f t="shared" si="8"/>
        <v>2.7129500000000001E-2</v>
      </c>
      <c r="F17" s="145">
        <f t="shared" si="8"/>
        <v>2.83039E-2</v>
      </c>
      <c r="G17" s="145">
        <f t="shared" si="8"/>
        <v>2.8963200000000001E-2</v>
      </c>
      <c r="H17" s="145">
        <f t="shared" si="8"/>
        <v>2.9936299999999999E-2</v>
      </c>
      <c r="I17" s="145">
        <f>I4+0.005</f>
        <v>3.1043400000000002E-2</v>
      </c>
      <c r="J17" s="145">
        <f t="shared" ref="J17:T17" si="9">J4+0.005</f>
        <v>3.1820300000000003E-2</v>
      </c>
      <c r="K17" s="145">
        <f t="shared" si="9"/>
        <v>3.2538600000000001E-2</v>
      </c>
      <c r="L17" s="145">
        <f t="shared" si="9"/>
        <v>3.3384799999999999E-2</v>
      </c>
      <c r="M17" s="145">
        <f t="shared" si="9"/>
        <v>3.41138E-2</v>
      </c>
      <c r="N17" s="145">
        <f t="shared" si="9"/>
        <v>3.4752999999999999E-2</v>
      </c>
      <c r="O17" s="145">
        <f t="shared" si="9"/>
        <v>3.53925E-2</v>
      </c>
      <c r="P17" s="145">
        <f t="shared" si="9"/>
        <v>3.6033900000000001E-2</v>
      </c>
      <c r="Q17" s="145">
        <f t="shared" si="9"/>
        <v>3.65469E-2</v>
      </c>
      <c r="R17" s="145">
        <f t="shared" si="9"/>
        <v>3.6984899999999994E-2</v>
      </c>
      <c r="S17" s="145">
        <f t="shared" si="9"/>
        <v>3.7578099999999996E-2</v>
      </c>
      <c r="T17" s="145">
        <f t="shared" si="9"/>
        <v>3.8009999999999995E-2</v>
      </c>
      <c r="U17" s="145">
        <f>U4+0.005</f>
        <v>3.8364300000000004E-2</v>
      </c>
      <c r="V17" s="145">
        <f t="shared" ref="V17:X17" si="10">V4+0.005</f>
        <v>3.8835199999999993E-2</v>
      </c>
      <c r="W17" s="145">
        <f t="shared" si="10"/>
        <v>3.8840499999999993E-2</v>
      </c>
      <c r="X17" s="145">
        <f t="shared" si="10"/>
        <v>3.8921999999999998E-2</v>
      </c>
    </row>
    <row r="21" spans="1:24" ht="15" x14ac:dyDescent="0.25">
      <c r="A21" s="147" t="s">
        <v>497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24" x14ac:dyDescent="0.2">
      <c r="A22" s="148" t="s">
        <v>498</v>
      </c>
      <c r="B22" s="148" t="s">
        <v>499</v>
      </c>
      <c r="C22" s="148"/>
      <c r="D22" s="148"/>
      <c r="E22" s="148"/>
      <c r="F22" s="148"/>
      <c r="G22" s="148"/>
      <c r="H22" s="148"/>
      <c r="I22" s="148"/>
      <c r="J22" s="148"/>
    </row>
    <row r="23" spans="1:24" x14ac:dyDescent="0.2">
      <c r="A23" s="149">
        <f t="shared" ref="A23:A28" si="11">EDATE(A24,-1)</f>
        <v>43282</v>
      </c>
      <c r="B23" s="150">
        <v>2.0935000000000002E-2</v>
      </c>
      <c r="C23" s="151"/>
      <c r="D23" s="151"/>
      <c r="E23" s="151"/>
      <c r="F23" s="151"/>
      <c r="G23" s="151"/>
      <c r="H23" s="151"/>
      <c r="I23" s="151"/>
      <c r="J23" s="151"/>
    </row>
    <row r="24" spans="1:24" x14ac:dyDescent="0.2">
      <c r="A24" s="149">
        <f t="shared" si="11"/>
        <v>43313</v>
      </c>
      <c r="B24" s="150">
        <v>2.1789400000000004E-2</v>
      </c>
      <c r="C24" s="151"/>
      <c r="D24" s="151"/>
      <c r="E24" s="151"/>
      <c r="F24" s="151"/>
      <c r="G24" s="151"/>
      <c r="H24" s="151"/>
      <c r="I24" s="151"/>
      <c r="J24" s="151"/>
    </row>
    <row r="25" spans="1:24" x14ac:dyDescent="0.2">
      <c r="A25" s="149">
        <f t="shared" si="11"/>
        <v>43344</v>
      </c>
      <c r="B25" s="150">
        <v>2.21295E-2</v>
      </c>
      <c r="C25" s="151"/>
      <c r="D25" s="151"/>
      <c r="E25" s="151"/>
      <c r="F25" s="151"/>
      <c r="G25" s="151"/>
      <c r="H25" s="151"/>
      <c r="I25" s="151"/>
      <c r="J25" s="151"/>
    </row>
    <row r="26" spans="1:24" x14ac:dyDescent="0.2">
      <c r="A26" s="149">
        <f t="shared" si="11"/>
        <v>43374</v>
      </c>
      <c r="B26" s="150">
        <v>2.3303899999999999E-2</v>
      </c>
      <c r="C26" s="151"/>
      <c r="D26" s="151"/>
      <c r="E26" s="151"/>
      <c r="F26" s="151"/>
      <c r="G26" s="151"/>
      <c r="H26" s="151"/>
      <c r="I26" s="151"/>
      <c r="J26" s="151"/>
    </row>
    <row r="27" spans="1:24" x14ac:dyDescent="0.2">
      <c r="A27" s="149">
        <f t="shared" si="11"/>
        <v>43405</v>
      </c>
      <c r="B27" s="150">
        <v>2.39632E-2</v>
      </c>
      <c r="C27" s="151"/>
      <c r="D27" s="151"/>
      <c r="E27" s="151"/>
      <c r="F27" s="151"/>
      <c r="G27" s="151"/>
      <c r="H27" s="151"/>
      <c r="I27" s="151"/>
      <c r="J27" s="151"/>
    </row>
    <row r="28" spans="1:24" x14ac:dyDescent="0.2">
      <c r="A28" s="149">
        <f t="shared" si="11"/>
        <v>43435</v>
      </c>
      <c r="B28" s="150">
        <v>2.4936299999999998E-2</v>
      </c>
      <c r="C28" s="151"/>
      <c r="D28" s="151"/>
      <c r="E28" s="151"/>
      <c r="F28" s="151"/>
      <c r="G28" s="151"/>
      <c r="H28" s="151"/>
      <c r="I28" s="151"/>
      <c r="J28" s="151"/>
    </row>
    <row r="29" spans="1:24" x14ac:dyDescent="0.2">
      <c r="A29" s="149">
        <v>43466</v>
      </c>
      <c r="B29" s="150">
        <v>2.6043400000000001E-2</v>
      </c>
      <c r="C29" s="150"/>
      <c r="D29" s="150"/>
      <c r="E29" s="150"/>
      <c r="F29" s="150"/>
      <c r="G29" s="150"/>
      <c r="H29" s="150"/>
      <c r="I29" s="152"/>
      <c r="J29" s="152"/>
    </row>
    <row r="30" spans="1:24" x14ac:dyDescent="0.2">
      <c r="A30" s="149">
        <f>EDATE(A29,1)</f>
        <v>43497</v>
      </c>
      <c r="B30" s="150">
        <v>2.6820300000000002E-2</v>
      </c>
      <c r="C30" s="150"/>
      <c r="D30" s="150"/>
      <c r="E30" s="150"/>
      <c r="F30" s="150"/>
      <c r="G30" s="150"/>
      <c r="H30" s="150"/>
      <c r="I30" s="152"/>
      <c r="J30" s="152"/>
    </row>
    <row r="31" spans="1:24" x14ac:dyDescent="0.2">
      <c r="A31" s="149">
        <f>EDATE(A30,1)</f>
        <v>43525</v>
      </c>
      <c r="B31" s="150">
        <v>2.7538600000000003E-2</v>
      </c>
      <c r="C31" s="150"/>
      <c r="D31" s="150"/>
      <c r="E31" s="150"/>
      <c r="F31" s="150"/>
      <c r="G31" s="150"/>
      <c r="H31" s="150"/>
      <c r="I31" s="152"/>
      <c r="J31" s="152"/>
    </row>
    <row r="32" spans="1:24" x14ac:dyDescent="0.2">
      <c r="A32" s="149">
        <f>EDATE(A31,1)</f>
        <v>43556</v>
      </c>
      <c r="B32" s="150">
        <v>2.8384800000000002E-2</v>
      </c>
      <c r="C32" s="150"/>
      <c r="D32" s="150"/>
      <c r="E32" s="150"/>
      <c r="F32" s="150"/>
      <c r="G32" s="150"/>
      <c r="H32" s="150"/>
      <c r="I32" s="152"/>
      <c r="J32" s="152"/>
    </row>
    <row r="33" spans="1:16" x14ac:dyDescent="0.2">
      <c r="A33" s="149">
        <f t="shared" ref="A33:A44" si="12">EDATE(A32,1)</f>
        <v>43586</v>
      </c>
      <c r="B33" s="150">
        <v>2.9113800000000002E-2</v>
      </c>
      <c r="C33" s="150"/>
      <c r="D33" s="150"/>
      <c r="E33" s="150"/>
      <c r="F33" s="150"/>
      <c r="G33" s="150"/>
      <c r="H33" s="150"/>
      <c r="I33" s="152"/>
      <c r="J33" s="152"/>
      <c r="O33" s="142"/>
      <c r="P33" s="142"/>
    </row>
    <row r="34" spans="1:16" x14ac:dyDescent="0.2">
      <c r="A34" s="149">
        <f t="shared" si="12"/>
        <v>43617</v>
      </c>
      <c r="B34" s="150">
        <v>2.9753000000000002E-2</v>
      </c>
      <c r="C34" s="150"/>
      <c r="D34" s="150"/>
      <c r="E34" s="150"/>
      <c r="F34" s="150"/>
      <c r="G34" s="150"/>
      <c r="H34" s="150"/>
      <c r="I34" s="152"/>
      <c r="J34" s="152"/>
      <c r="O34" s="142"/>
      <c r="P34" s="142"/>
    </row>
    <row r="35" spans="1:16" x14ac:dyDescent="0.2">
      <c r="A35" s="149">
        <f t="shared" si="12"/>
        <v>43647</v>
      </c>
      <c r="B35" s="150">
        <v>3.0392499999999999E-2</v>
      </c>
      <c r="C35" s="150"/>
      <c r="D35" s="150"/>
      <c r="E35" s="150"/>
      <c r="F35" s="150"/>
      <c r="G35" s="150"/>
      <c r="H35" s="150"/>
      <c r="I35" s="152"/>
      <c r="J35" s="152"/>
      <c r="O35" s="142"/>
      <c r="P35" s="142"/>
    </row>
    <row r="36" spans="1:16" x14ac:dyDescent="0.2">
      <c r="A36" s="149">
        <f t="shared" si="12"/>
        <v>43678</v>
      </c>
      <c r="B36" s="150">
        <v>3.10339E-2</v>
      </c>
      <c r="C36" s="150"/>
      <c r="D36" s="150"/>
      <c r="E36" s="150"/>
      <c r="F36" s="150"/>
      <c r="G36" s="150"/>
      <c r="H36" s="150"/>
      <c r="I36" s="152"/>
      <c r="J36" s="152"/>
      <c r="O36" s="142"/>
      <c r="P36" s="142"/>
    </row>
    <row r="37" spans="1:16" x14ac:dyDescent="0.2">
      <c r="A37" s="149">
        <f t="shared" si="12"/>
        <v>43709</v>
      </c>
      <c r="B37" s="150">
        <v>3.1546900000000003E-2</v>
      </c>
      <c r="C37" s="150"/>
      <c r="D37" s="150"/>
      <c r="E37" s="150"/>
      <c r="F37" s="150"/>
      <c r="G37" s="150"/>
      <c r="H37" s="150"/>
      <c r="I37" s="152"/>
      <c r="J37" s="152"/>
      <c r="N37" s="143"/>
      <c r="O37" s="142"/>
      <c r="P37" s="142"/>
    </row>
    <row r="38" spans="1:16" x14ac:dyDescent="0.2">
      <c r="A38" s="149">
        <f t="shared" si="12"/>
        <v>43739</v>
      </c>
      <c r="B38" s="150">
        <v>3.1984899999999997E-2</v>
      </c>
      <c r="C38" s="150"/>
      <c r="D38" s="150"/>
      <c r="E38" s="150"/>
      <c r="F38" s="150"/>
      <c r="G38" s="150"/>
      <c r="H38" s="150"/>
      <c r="I38" s="152"/>
      <c r="J38" s="152"/>
      <c r="O38" s="142"/>
      <c r="P38" s="142"/>
    </row>
    <row r="39" spans="1:16" x14ac:dyDescent="0.2">
      <c r="A39" s="149">
        <f t="shared" si="12"/>
        <v>43770</v>
      </c>
      <c r="B39" s="150">
        <v>3.2578099999999999E-2</v>
      </c>
      <c r="C39" s="150"/>
      <c r="D39" s="150"/>
      <c r="E39" s="150"/>
      <c r="F39" s="150"/>
      <c r="G39" s="150"/>
      <c r="H39" s="150"/>
      <c r="I39" s="152"/>
      <c r="J39" s="152"/>
      <c r="M39" s="153"/>
      <c r="N39" s="153"/>
      <c r="O39" s="153"/>
      <c r="P39" s="142"/>
    </row>
    <row r="40" spans="1:16" x14ac:dyDescent="0.2">
      <c r="A40" s="149">
        <f t="shared" si="12"/>
        <v>43800</v>
      </c>
      <c r="B40" s="150">
        <v>3.3009999999999998E-2</v>
      </c>
      <c r="C40" s="150"/>
      <c r="D40" s="150"/>
      <c r="E40" s="150"/>
      <c r="F40" s="150"/>
      <c r="G40" s="150"/>
      <c r="H40" s="150"/>
      <c r="I40" s="152"/>
      <c r="J40" s="152"/>
      <c r="M40" s="153"/>
      <c r="N40" s="153"/>
      <c r="O40" s="153"/>
      <c r="P40" s="142"/>
    </row>
    <row r="41" spans="1:16" x14ac:dyDescent="0.2">
      <c r="A41" s="149">
        <f t="shared" si="12"/>
        <v>43831</v>
      </c>
      <c r="B41" s="150">
        <v>3.3364300000000006E-2</v>
      </c>
      <c r="C41" s="150"/>
      <c r="D41" s="150"/>
      <c r="E41" s="150"/>
      <c r="F41" s="150"/>
      <c r="G41" s="150"/>
      <c r="H41" s="150"/>
      <c r="I41" s="152"/>
      <c r="J41" s="152"/>
      <c r="M41" s="153"/>
      <c r="N41" s="153"/>
      <c r="O41" s="153"/>
      <c r="P41" s="142"/>
    </row>
    <row r="42" spans="1:16" x14ac:dyDescent="0.2">
      <c r="A42" s="149">
        <f t="shared" si="12"/>
        <v>43862</v>
      </c>
      <c r="B42" s="150">
        <v>3.3835199999999996E-2</v>
      </c>
      <c r="C42" s="150"/>
      <c r="D42" s="150"/>
      <c r="E42" s="150"/>
      <c r="F42" s="150"/>
      <c r="G42" s="150"/>
      <c r="H42" s="150"/>
      <c r="I42" s="152"/>
      <c r="J42" s="152"/>
      <c r="K42" s="156"/>
      <c r="L42" s="156"/>
      <c r="M42" s="157"/>
      <c r="N42" s="157"/>
      <c r="O42" s="157"/>
      <c r="P42" s="142"/>
    </row>
    <row r="43" spans="1:16" x14ac:dyDescent="0.2">
      <c r="A43" s="149">
        <f t="shared" si="12"/>
        <v>43891</v>
      </c>
      <c r="B43" s="150">
        <v>3.3840499999999996E-2</v>
      </c>
      <c r="C43" s="150"/>
      <c r="D43" s="150"/>
      <c r="E43" s="150"/>
      <c r="F43" s="150"/>
      <c r="G43" s="150"/>
      <c r="H43" s="150"/>
      <c r="I43" s="152"/>
      <c r="J43" s="152"/>
      <c r="K43" s="156"/>
      <c r="L43" s="156"/>
      <c r="M43" s="157"/>
      <c r="N43" s="157"/>
      <c r="O43" s="157"/>
      <c r="P43" s="142"/>
    </row>
    <row r="44" spans="1:16" x14ac:dyDescent="0.2">
      <c r="A44" s="149">
        <f t="shared" si="12"/>
        <v>43922</v>
      </c>
      <c r="B44" s="150">
        <v>3.3922000000000001E-2</v>
      </c>
      <c r="C44" s="150"/>
      <c r="D44" s="150"/>
      <c r="E44" s="150"/>
      <c r="F44" s="150"/>
      <c r="G44" s="150"/>
      <c r="H44" s="150"/>
      <c r="I44" s="152"/>
      <c r="J44" s="152"/>
      <c r="K44" s="156"/>
      <c r="L44" s="156"/>
      <c r="M44" s="157"/>
      <c r="N44" s="157"/>
      <c r="O44" s="157"/>
      <c r="P44" s="142"/>
    </row>
    <row r="45" spans="1:16" x14ac:dyDescent="0.2">
      <c r="A45" s="149"/>
      <c r="B45" s="150"/>
      <c r="C45" s="150"/>
      <c r="D45" s="150"/>
      <c r="E45" s="150"/>
      <c r="F45" s="150"/>
      <c r="G45" s="150"/>
      <c r="H45" s="150"/>
      <c r="I45" s="152"/>
      <c r="J45" s="152"/>
      <c r="K45" s="156"/>
      <c r="L45" s="156"/>
      <c r="M45" s="157"/>
      <c r="N45" s="157"/>
      <c r="O45" s="157"/>
      <c r="P45" s="142"/>
    </row>
    <row r="46" spans="1:16" x14ac:dyDescent="0.2">
      <c r="A46" s="149"/>
      <c r="B46" s="150"/>
      <c r="C46" s="150"/>
      <c r="D46" s="150"/>
      <c r="E46" s="150"/>
      <c r="F46" s="150"/>
      <c r="G46" s="150"/>
      <c r="H46" s="150"/>
      <c r="I46" s="152"/>
      <c r="J46" s="152"/>
      <c r="K46" s="156"/>
      <c r="L46" s="156"/>
      <c r="M46" s="157"/>
      <c r="N46" s="157"/>
      <c r="O46" s="157"/>
      <c r="P46" s="142"/>
    </row>
    <row r="47" spans="1:16" ht="14.25" customHeight="1" x14ac:dyDescent="0.2">
      <c r="A47" s="149"/>
      <c r="B47" s="150"/>
      <c r="C47" s="150"/>
      <c r="D47" s="150"/>
      <c r="E47" s="150"/>
      <c r="F47" s="150"/>
      <c r="G47" s="150"/>
      <c r="H47" s="150"/>
      <c r="I47" s="152"/>
      <c r="J47" s="152"/>
      <c r="K47" s="156"/>
      <c r="L47" s="156"/>
      <c r="M47" s="157"/>
      <c r="N47" s="157"/>
      <c r="O47" s="157"/>
      <c r="P47" s="142"/>
    </row>
    <row r="48" spans="1:16" ht="14.25" customHeight="1" x14ac:dyDescent="0.2">
      <c r="A48" s="149"/>
      <c r="B48" s="150"/>
      <c r="C48" s="150"/>
      <c r="D48" s="150"/>
      <c r="E48" s="150"/>
      <c r="F48" s="150"/>
      <c r="G48" s="150"/>
      <c r="H48" s="150"/>
      <c r="I48" s="152"/>
      <c r="J48" s="152"/>
      <c r="K48" s="156"/>
      <c r="L48" s="156"/>
      <c r="M48" s="157"/>
      <c r="N48" s="157"/>
      <c r="O48" s="157"/>
      <c r="P48" s="142"/>
    </row>
    <row r="49" spans="1:16" x14ac:dyDescent="0.2">
      <c r="A49" s="149"/>
      <c r="B49" s="150"/>
      <c r="C49" s="150"/>
      <c r="D49" s="150"/>
      <c r="E49" s="150"/>
      <c r="F49" s="150"/>
      <c r="G49" s="150"/>
      <c r="H49" s="150"/>
      <c r="I49" s="152"/>
      <c r="J49" s="152"/>
      <c r="M49" s="153"/>
      <c r="N49" s="158"/>
      <c r="O49" s="153"/>
      <c r="P49" s="142"/>
    </row>
    <row r="50" spans="1:16" ht="15" x14ac:dyDescent="0.35">
      <c r="A50" s="149"/>
      <c r="B50" s="150"/>
      <c r="C50" s="150"/>
      <c r="D50" s="150"/>
      <c r="E50" s="150"/>
      <c r="F50" s="150"/>
      <c r="G50" s="150"/>
      <c r="H50" s="150"/>
      <c r="I50" s="152"/>
      <c r="J50" s="152"/>
      <c r="K50" s="154"/>
      <c r="L50" s="154"/>
      <c r="M50" s="155"/>
      <c r="N50" s="155"/>
      <c r="O50" s="153"/>
      <c r="P50" s="142"/>
    </row>
    <row r="51" spans="1:16" x14ac:dyDescent="0.2">
      <c r="A51" s="149"/>
      <c r="B51" s="150"/>
      <c r="C51" s="150"/>
      <c r="D51" s="150"/>
      <c r="E51" s="150"/>
      <c r="F51" s="150"/>
      <c r="G51" s="150"/>
      <c r="H51" s="150"/>
      <c r="I51" s="152"/>
      <c r="J51" s="152"/>
      <c r="K51" s="156"/>
      <c r="L51" s="156"/>
      <c r="M51" s="157"/>
      <c r="N51" s="157"/>
      <c r="O51" s="153"/>
      <c r="P51" s="142"/>
    </row>
    <row r="52" spans="1:16" x14ac:dyDescent="0.2">
      <c r="A52" s="149"/>
      <c r="B52" s="150"/>
      <c r="C52" s="150"/>
      <c r="D52" s="150"/>
      <c r="E52" s="150"/>
      <c r="F52" s="150"/>
      <c r="G52" s="150"/>
      <c r="H52" s="150"/>
      <c r="I52" s="152"/>
      <c r="J52" s="152"/>
      <c r="K52" s="156"/>
      <c r="L52" s="156"/>
      <c r="M52" s="156"/>
      <c r="N52" s="156"/>
      <c r="O52" s="142"/>
      <c r="P52" s="142"/>
    </row>
    <row r="53" spans="1:16" x14ac:dyDescent="0.2">
      <c r="A53" s="149"/>
      <c r="B53" s="150"/>
      <c r="C53" s="150"/>
      <c r="D53" s="150"/>
      <c r="E53" s="150"/>
      <c r="F53" s="150"/>
      <c r="G53" s="150"/>
      <c r="H53" s="150"/>
      <c r="I53" s="152"/>
      <c r="J53" s="152"/>
      <c r="K53" s="156"/>
      <c r="L53" s="156"/>
      <c r="M53" s="156"/>
      <c r="N53" s="156"/>
      <c r="O53" s="142"/>
      <c r="P53" s="142"/>
    </row>
    <row r="54" spans="1:16" x14ac:dyDescent="0.2">
      <c r="A54" s="149"/>
      <c r="B54" s="150"/>
      <c r="C54" s="150"/>
      <c r="D54" s="150"/>
      <c r="E54" s="150"/>
      <c r="F54" s="150"/>
      <c r="G54" s="150"/>
      <c r="H54" s="150"/>
      <c r="I54" s="152"/>
      <c r="J54" s="152"/>
      <c r="K54" s="156"/>
      <c r="L54" s="156"/>
      <c r="M54" s="156"/>
      <c r="O54" s="142"/>
      <c r="P54" s="142"/>
    </row>
    <row r="55" spans="1:16" ht="11.25" customHeight="1" x14ac:dyDescent="0.2">
      <c r="A55" s="149"/>
      <c r="B55" s="150"/>
      <c r="C55" s="150"/>
      <c r="D55" s="150"/>
      <c r="E55" s="150"/>
      <c r="F55" s="150"/>
      <c r="G55" s="150"/>
      <c r="H55" s="150"/>
      <c r="I55" s="152"/>
      <c r="J55" s="152"/>
      <c r="K55" s="156"/>
      <c r="L55" s="156"/>
      <c r="M55" s="156"/>
      <c r="N55" s="156"/>
      <c r="O55" s="142"/>
      <c r="P55" s="142"/>
    </row>
    <row r="56" spans="1:16" ht="16.5" customHeight="1" x14ac:dyDescent="0.2">
      <c r="A56" s="149"/>
      <c r="B56" s="150"/>
      <c r="C56" s="150"/>
      <c r="D56" s="150"/>
      <c r="E56" s="150"/>
      <c r="F56" s="150"/>
      <c r="G56" s="150"/>
      <c r="H56" s="150"/>
      <c r="I56" s="152"/>
      <c r="J56" s="152"/>
      <c r="K56" s="156"/>
      <c r="L56" s="156"/>
      <c r="M56" s="156"/>
      <c r="N56" s="156"/>
      <c r="O56" s="142"/>
      <c r="P56" s="142"/>
    </row>
    <row r="57" spans="1:16" ht="16.5" customHeight="1" x14ac:dyDescent="0.2">
      <c r="A57" s="149"/>
      <c r="B57" s="150"/>
      <c r="C57" s="150"/>
      <c r="D57" s="150"/>
      <c r="E57" s="150"/>
      <c r="F57" s="150"/>
      <c r="G57" s="150"/>
      <c r="H57" s="150"/>
      <c r="I57" s="152"/>
      <c r="J57" s="152"/>
      <c r="K57" s="156"/>
      <c r="L57" s="156"/>
      <c r="M57" s="156"/>
      <c r="N57" s="156"/>
      <c r="O57" s="142"/>
      <c r="P57" s="142"/>
    </row>
    <row r="58" spans="1:16" x14ac:dyDescent="0.2">
      <c r="A58" s="149"/>
      <c r="B58" s="150"/>
      <c r="C58" s="150"/>
      <c r="D58" s="150"/>
      <c r="E58" s="150"/>
      <c r="F58" s="150"/>
      <c r="G58" s="150"/>
      <c r="H58" s="150"/>
      <c r="I58" s="152"/>
      <c r="J58" s="152"/>
      <c r="O58" s="142"/>
      <c r="P58" s="142"/>
    </row>
    <row r="59" spans="1:16" x14ac:dyDescent="0.2">
      <c r="A59" s="149"/>
      <c r="B59" s="150"/>
      <c r="C59" s="150"/>
      <c r="D59" s="150"/>
      <c r="E59" s="150"/>
      <c r="F59" s="150"/>
      <c r="G59" s="150"/>
      <c r="H59" s="150"/>
      <c r="I59" s="152"/>
      <c r="J59" s="152"/>
      <c r="O59" s="142"/>
      <c r="P59" s="142"/>
    </row>
    <row r="60" spans="1:16" x14ac:dyDescent="0.2">
      <c r="A60" s="149"/>
      <c r="B60" s="150"/>
      <c r="C60" s="150"/>
      <c r="D60" s="150"/>
      <c r="E60" s="150"/>
      <c r="F60" s="150"/>
      <c r="G60" s="150"/>
      <c r="H60" s="150"/>
      <c r="I60" s="152"/>
      <c r="J60" s="152"/>
      <c r="O60" s="142"/>
      <c r="P60" s="142"/>
    </row>
    <row r="61" spans="1:16" x14ac:dyDescent="0.2">
      <c r="A61" s="149"/>
      <c r="B61" s="150"/>
      <c r="C61" s="150"/>
      <c r="D61" s="150"/>
      <c r="E61" s="150"/>
      <c r="F61" s="150"/>
      <c r="G61" s="150"/>
      <c r="H61" s="150"/>
      <c r="I61" s="152"/>
      <c r="J61" s="152"/>
      <c r="O61" s="142"/>
      <c r="P61" s="142"/>
    </row>
    <row r="62" spans="1:16" x14ac:dyDescent="0.2">
      <c r="A62" s="149"/>
      <c r="B62" s="150"/>
      <c r="C62" s="150"/>
      <c r="D62" s="150"/>
      <c r="E62" s="150"/>
      <c r="F62" s="150"/>
      <c r="G62" s="150"/>
      <c r="H62" s="150"/>
      <c r="I62" s="152"/>
      <c r="J62" s="152"/>
    </row>
    <row r="63" spans="1:16" x14ac:dyDescent="0.2">
      <c r="A63" s="149"/>
      <c r="B63" s="150"/>
      <c r="C63" s="150"/>
      <c r="D63" s="150"/>
      <c r="E63" s="150"/>
      <c r="F63" s="150"/>
      <c r="G63" s="150"/>
      <c r="H63" s="150"/>
      <c r="I63" s="152"/>
      <c r="J63" s="152"/>
    </row>
    <row r="64" spans="1:16" x14ac:dyDescent="0.2">
      <c r="A64" s="149"/>
      <c r="B64" s="150"/>
      <c r="C64" s="150"/>
      <c r="D64" s="150"/>
      <c r="E64" s="150"/>
      <c r="F64" s="150"/>
      <c r="G64" s="150"/>
      <c r="H64" s="150"/>
      <c r="I64" s="152"/>
      <c r="J64" s="152"/>
    </row>
    <row r="65" spans="1:10" x14ac:dyDescent="0.2">
      <c r="A65" s="149"/>
      <c r="B65" s="150"/>
      <c r="C65" s="150"/>
      <c r="D65" s="150"/>
      <c r="E65" s="150"/>
      <c r="F65" s="150"/>
      <c r="G65" s="150"/>
      <c r="H65" s="150"/>
      <c r="I65" s="152"/>
      <c r="J65" s="152"/>
    </row>
    <row r="66" spans="1:10" x14ac:dyDescent="0.2">
      <c r="A66" s="149"/>
      <c r="B66" s="150"/>
      <c r="C66" s="150"/>
      <c r="D66" s="150"/>
      <c r="E66" s="150"/>
      <c r="F66" s="150"/>
      <c r="G66" s="150"/>
      <c r="H66" s="150"/>
      <c r="I66" s="152"/>
      <c r="J66" s="152"/>
    </row>
    <row r="67" spans="1:10" x14ac:dyDescent="0.2">
      <c r="A67" s="149"/>
      <c r="B67" s="150"/>
      <c r="C67" s="150"/>
      <c r="D67" s="150"/>
      <c r="E67" s="150"/>
      <c r="F67" s="150"/>
      <c r="G67" s="150"/>
      <c r="H67" s="150"/>
      <c r="I67" s="152"/>
      <c r="J67" s="152"/>
    </row>
    <row r="68" spans="1:10" x14ac:dyDescent="0.2">
      <c r="A68" s="149"/>
      <c r="B68" s="150"/>
      <c r="C68" s="150"/>
      <c r="D68" s="150"/>
      <c r="E68" s="150"/>
      <c r="F68" s="150"/>
      <c r="G68" s="150"/>
      <c r="H68" s="150"/>
      <c r="I68" s="152"/>
      <c r="J68" s="152"/>
    </row>
    <row r="69" spans="1:10" x14ac:dyDescent="0.2">
      <c r="A69" s="149"/>
      <c r="B69" s="150"/>
      <c r="C69" s="150"/>
      <c r="D69" s="150"/>
      <c r="E69" s="150"/>
      <c r="F69" s="150"/>
      <c r="G69" s="150"/>
      <c r="H69" s="150"/>
      <c r="I69" s="152"/>
      <c r="J69" s="152"/>
    </row>
    <row r="70" spans="1:10" x14ac:dyDescent="0.2">
      <c r="A70" s="149"/>
      <c r="B70" s="150"/>
      <c r="C70" s="150"/>
      <c r="D70" s="150"/>
      <c r="E70" s="150"/>
      <c r="F70" s="150"/>
      <c r="G70" s="150"/>
      <c r="H70" s="150"/>
      <c r="I70" s="152"/>
      <c r="J70" s="152"/>
    </row>
    <row r="71" spans="1:10" x14ac:dyDescent="0.2">
      <c r="A71" s="149"/>
      <c r="B71" s="150"/>
      <c r="C71" s="150"/>
      <c r="D71" s="150"/>
      <c r="E71" s="150"/>
      <c r="F71" s="150"/>
      <c r="G71" s="150"/>
      <c r="H71" s="150"/>
      <c r="I71" s="152"/>
      <c r="J71" s="152"/>
    </row>
    <row r="72" spans="1:10" x14ac:dyDescent="0.2">
      <c r="A72" s="149"/>
      <c r="B72" s="150"/>
      <c r="C72" s="150"/>
      <c r="D72" s="150"/>
      <c r="E72" s="150"/>
      <c r="F72" s="150"/>
      <c r="G72" s="150"/>
      <c r="H72" s="150"/>
      <c r="I72" s="152"/>
      <c r="J72" s="152"/>
    </row>
    <row r="73" spans="1:10" x14ac:dyDescent="0.2">
      <c r="A73" s="149"/>
      <c r="B73" s="150"/>
      <c r="C73" s="150"/>
      <c r="D73" s="150"/>
      <c r="E73" s="150"/>
      <c r="F73" s="150"/>
      <c r="G73" s="150"/>
      <c r="H73" s="150"/>
      <c r="I73" s="152"/>
      <c r="J73" s="152"/>
    </row>
    <row r="74" spans="1:10" x14ac:dyDescent="0.2">
      <c r="A74" s="149"/>
      <c r="B74" s="150"/>
      <c r="C74" s="150"/>
      <c r="D74" s="150"/>
      <c r="E74" s="150"/>
      <c r="F74" s="150"/>
      <c r="G74" s="150"/>
      <c r="H74" s="150"/>
      <c r="I74" s="152"/>
      <c r="J74" s="152"/>
    </row>
    <row r="75" spans="1:10" x14ac:dyDescent="0.2">
      <c r="A75" s="149"/>
      <c r="B75" s="150"/>
      <c r="C75" s="150"/>
      <c r="D75" s="150"/>
      <c r="E75" s="150"/>
      <c r="F75" s="150"/>
      <c r="G75" s="150"/>
      <c r="H75" s="150"/>
      <c r="I75" s="152"/>
      <c r="J75" s="152"/>
    </row>
    <row r="76" spans="1:10" x14ac:dyDescent="0.2">
      <c r="A76" s="149"/>
      <c r="B76" s="150"/>
      <c r="C76" s="150"/>
      <c r="D76" s="150"/>
      <c r="E76" s="150"/>
      <c r="F76" s="150"/>
      <c r="G76" s="150"/>
      <c r="H76" s="150"/>
      <c r="I76" s="152"/>
      <c r="J76" s="152"/>
    </row>
    <row r="77" spans="1:10" x14ac:dyDescent="0.2">
      <c r="A77" s="149"/>
      <c r="B77" s="150"/>
      <c r="C77" s="150"/>
      <c r="D77" s="150"/>
      <c r="E77" s="150"/>
      <c r="F77" s="150"/>
      <c r="G77" s="150"/>
      <c r="H77" s="150"/>
      <c r="I77" s="152"/>
      <c r="J77" s="152"/>
    </row>
    <row r="78" spans="1:10" x14ac:dyDescent="0.2">
      <c r="A78" s="149"/>
      <c r="B78" s="150"/>
      <c r="C78" s="150"/>
      <c r="D78" s="150"/>
      <c r="E78" s="150"/>
      <c r="F78" s="150"/>
      <c r="G78" s="150"/>
      <c r="H78" s="150"/>
      <c r="I78" s="152"/>
      <c r="J78" s="152"/>
    </row>
    <row r="79" spans="1:10" x14ac:dyDescent="0.2">
      <c r="A79" s="149"/>
      <c r="B79" s="150"/>
      <c r="C79" s="150"/>
      <c r="D79" s="150"/>
      <c r="E79" s="150"/>
      <c r="F79" s="150"/>
      <c r="G79" s="150"/>
      <c r="H79" s="150"/>
      <c r="I79" s="152"/>
      <c r="J79" s="152"/>
    </row>
    <row r="80" spans="1:10" x14ac:dyDescent="0.2">
      <c r="A80" s="149"/>
      <c r="B80" s="150"/>
      <c r="C80" s="150"/>
      <c r="D80" s="150"/>
      <c r="E80" s="150"/>
      <c r="F80" s="150"/>
      <c r="G80" s="150"/>
      <c r="H80" s="150"/>
      <c r="I80" s="152"/>
      <c r="J80" s="152"/>
    </row>
    <row r="81" spans="1:10" x14ac:dyDescent="0.2">
      <c r="A81" s="149"/>
      <c r="B81" s="150"/>
      <c r="C81" s="150"/>
      <c r="D81" s="150"/>
      <c r="E81" s="150"/>
      <c r="F81" s="150"/>
      <c r="G81" s="150"/>
      <c r="H81" s="150"/>
      <c r="I81" s="152"/>
      <c r="J81" s="152"/>
    </row>
    <row r="82" spans="1:10" x14ac:dyDescent="0.2">
      <c r="A82" s="149"/>
      <c r="B82" s="150"/>
      <c r="C82" s="150"/>
      <c r="D82" s="150"/>
      <c r="E82" s="150"/>
      <c r="F82" s="150"/>
      <c r="G82" s="150"/>
      <c r="H82" s="150"/>
      <c r="I82" s="152"/>
      <c r="J82" s="152"/>
    </row>
    <row r="83" spans="1:10" x14ac:dyDescent="0.2">
      <c r="A83" s="149"/>
      <c r="B83" s="150"/>
      <c r="C83" s="150"/>
      <c r="D83" s="150"/>
      <c r="E83" s="150"/>
      <c r="F83" s="150"/>
      <c r="G83" s="150"/>
      <c r="H83" s="150"/>
      <c r="I83" s="152"/>
      <c r="J83" s="152"/>
    </row>
    <row r="84" spans="1:10" x14ac:dyDescent="0.2">
      <c r="A84" s="149"/>
      <c r="B84" s="150"/>
      <c r="C84" s="150"/>
      <c r="D84" s="150"/>
      <c r="E84" s="150"/>
      <c r="F84" s="150"/>
      <c r="G84" s="150"/>
      <c r="H84" s="150"/>
      <c r="I84" s="152"/>
      <c r="J84" s="152"/>
    </row>
    <row r="85" spans="1:10" x14ac:dyDescent="0.2">
      <c r="A85" s="149"/>
      <c r="B85" s="150"/>
      <c r="C85" s="150"/>
      <c r="D85" s="150"/>
      <c r="E85" s="150"/>
      <c r="F85" s="150"/>
      <c r="G85" s="150"/>
      <c r="H85" s="150"/>
      <c r="I85" s="152"/>
      <c r="J85" s="152"/>
    </row>
    <row r="86" spans="1:10" x14ac:dyDescent="0.2">
      <c r="A86" s="149"/>
      <c r="B86" s="150"/>
      <c r="C86" s="150"/>
      <c r="D86" s="150"/>
      <c r="E86" s="150"/>
      <c r="F86" s="150"/>
      <c r="G86" s="150"/>
      <c r="H86" s="150"/>
      <c r="I86" s="152"/>
      <c r="J86" s="152"/>
    </row>
    <row r="87" spans="1:10" x14ac:dyDescent="0.2">
      <c r="A87" s="149"/>
      <c r="B87" s="150"/>
      <c r="C87" s="150"/>
      <c r="D87" s="150"/>
      <c r="E87" s="150"/>
      <c r="F87" s="150"/>
      <c r="G87" s="150"/>
      <c r="H87" s="150"/>
    </row>
    <row r="88" spans="1:10" x14ac:dyDescent="0.2">
      <c r="A88" s="149"/>
      <c r="B88" s="150"/>
      <c r="C88" s="150"/>
      <c r="D88" s="150"/>
      <c r="E88" s="150"/>
      <c r="F88" s="150"/>
      <c r="G88" s="150"/>
      <c r="H88" s="150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4"/>
  <sheetViews>
    <sheetView showGridLines="0" zoomScale="55" zoomScaleNormal="55" zoomScaleSheetLayoutView="55" workbookViewId="0">
      <selection activeCell="Y49" sqref="Y49"/>
    </sheetView>
  </sheetViews>
  <sheetFormatPr defaultColWidth="14" defaultRowHeight="15.75" x14ac:dyDescent="0.25"/>
  <cols>
    <col min="1" max="1" width="4.7109375" style="65" customWidth="1"/>
    <col min="2" max="2" width="68.42578125" style="64" customWidth="1"/>
    <col min="3" max="4" width="3" style="64" customWidth="1"/>
    <col min="5" max="5" width="21.42578125" style="64" customWidth="1"/>
    <col min="6" max="6" width="2.140625" style="64" customWidth="1"/>
    <col min="7" max="7" width="21.42578125" style="64" customWidth="1"/>
    <col min="8" max="8" width="2.140625" style="64" customWidth="1"/>
    <col min="9" max="9" width="21.42578125" style="64" customWidth="1"/>
    <col min="10" max="10" width="2.140625" style="64" customWidth="1"/>
    <col min="11" max="11" width="21.42578125" style="64" customWidth="1"/>
    <col min="12" max="12" width="2.140625" style="64" customWidth="1"/>
    <col min="13" max="13" width="21.42578125" style="64" customWidth="1"/>
    <col min="14" max="14" width="2.140625" style="64" customWidth="1"/>
    <col min="15" max="15" width="21.42578125" style="64" customWidth="1"/>
    <col min="16" max="16" width="2.28515625" style="64" customWidth="1"/>
    <col min="17" max="17" width="21.42578125" style="64" customWidth="1"/>
    <col min="18" max="18" width="2.28515625" style="64" customWidth="1"/>
    <col min="19" max="19" width="21.42578125" style="64" customWidth="1"/>
    <col min="20" max="20" width="2.28515625" style="64" customWidth="1"/>
    <col min="21" max="21" width="21.42578125" style="64" customWidth="1"/>
    <col min="22" max="22" width="2.140625" style="64" customWidth="1"/>
    <col min="23" max="23" width="21.42578125" style="64" customWidth="1"/>
    <col min="24" max="24" width="2.140625" style="64" customWidth="1"/>
    <col min="25" max="25" width="21.42578125" style="64" customWidth="1"/>
    <col min="26" max="26" width="2.140625" style="64" customWidth="1"/>
    <col min="27" max="27" width="21.42578125" style="64" customWidth="1"/>
    <col min="28" max="28" width="2.28515625" style="64" customWidth="1"/>
    <col min="29" max="29" width="21.42578125" style="64" customWidth="1"/>
    <col min="30" max="30" width="2.140625" style="64" customWidth="1"/>
    <col min="31" max="31" width="21.42578125" style="64" customWidth="1"/>
    <col min="32" max="32" width="14" style="64"/>
    <col min="33" max="33" width="17.28515625" style="64" bestFit="1" customWidth="1"/>
    <col min="34" max="34" width="15.42578125" style="64" bestFit="1" customWidth="1"/>
    <col min="35" max="35" width="14" style="64"/>
    <col min="36" max="37" width="15.42578125" style="64" bestFit="1" customWidth="1"/>
    <col min="38" max="16384" width="14" style="64"/>
  </cols>
  <sheetData>
    <row r="1" spans="1:36" x14ac:dyDescent="0.25">
      <c r="A1" s="61"/>
      <c r="B1" s="114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15" t="s">
        <v>351</v>
      </c>
    </row>
    <row r="2" spans="1:36" x14ac:dyDescent="0.25">
      <c r="A2" s="61"/>
      <c r="B2" s="116" t="s">
        <v>406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4" t="s">
        <v>527</v>
      </c>
    </row>
    <row r="3" spans="1:36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115" t="s">
        <v>526</v>
      </c>
    </row>
    <row r="4" spans="1:36" x14ac:dyDescent="0.25">
      <c r="P4" s="66"/>
      <c r="R4" s="66"/>
      <c r="T4" s="66"/>
      <c r="AB4" s="66"/>
    </row>
    <row r="5" spans="1:36" x14ac:dyDescent="0.25">
      <c r="A5" s="67" t="s">
        <v>88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6" x14ac:dyDescent="0.25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6" x14ac:dyDescent="0.25">
      <c r="A7" s="205" t="s">
        <v>431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</row>
    <row r="8" spans="1:36" x14ac:dyDescent="0.25">
      <c r="A8" s="205" t="s">
        <v>352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spans="1:36" x14ac:dyDescent="0.25">
      <c r="A9" s="67"/>
      <c r="B9" s="68"/>
      <c r="C9" s="68"/>
      <c r="D9" s="68"/>
      <c r="E9" s="68"/>
      <c r="F9" s="68"/>
      <c r="G9" s="70"/>
      <c r="H9" s="68"/>
      <c r="I9" s="70"/>
      <c r="J9" s="68"/>
      <c r="K9" s="70"/>
      <c r="L9" s="68"/>
      <c r="M9" s="70"/>
      <c r="N9" s="68"/>
      <c r="O9" s="70"/>
      <c r="P9" s="68"/>
      <c r="Q9" s="68"/>
      <c r="R9" s="68"/>
      <c r="S9" s="68"/>
      <c r="T9" s="68"/>
      <c r="U9" s="70"/>
      <c r="V9" s="68"/>
      <c r="W9" s="70"/>
      <c r="X9" s="68"/>
      <c r="Y9" s="70"/>
      <c r="Z9" s="68"/>
      <c r="AA9" s="70"/>
      <c r="AB9" s="68"/>
      <c r="AC9" s="68"/>
      <c r="AD9" s="68"/>
      <c r="AE9" s="68"/>
    </row>
    <row r="10" spans="1:36" x14ac:dyDescent="0.25">
      <c r="A10" s="71"/>
      <c r="B10" s="63"/>
      <c r="D10" s="66"/>
      <c r="M10" s="72" t="s">
        <v>325</v>
      </c>
      <c r="O10" s="72" t="s">
        <v>115</v>
      </c>
      <c r="AA10" s="72" t="s">
        <v>115</v>
      </c>
    </row>
    <row r="11" spans="1:36" ht="21" customHeight="1" x14ac:dyDescent="0.25">
      <c r="B11" s="73" t="s">
        <v>116</v>
      </c>
      <c r="E11" s="74" t="s">
        <v>117</v>
      </c>
      <c r="F11" s="74"/>
      <c r="G11" s="72" t="s">
        <v>118</v>
      </c>
      <c r="H11" s="74"/>
      <c r="I11" s="72" t="s">
        <v>119</v>
      </c>
      <c r="J11" s="74"/>
      <c r="K11" s="72" t="s">
        <v>120</v>
      </c>
      <c r="L11" s="74"/>
      <c r="M11" s="72" t="s">
        <v>326</v>
      </c>
      <c r="N11" s="74"/>
      <c r="O11" s="72" t="s">
        <v>121</v>
      </c>
      <c r="P11" s="74"/>
      <c r="Q11" s="72" t="s">
        <v>122</v>
      </c>
      <c r="R11" s="74"/>
      <c r="S11" s="74" t="s">
        <v>123</v>
      </c>
      <c r="T11" s="74"/>
      <c r="U11" s="72" t="s">
        <v>124</v>
      </c>
      <c r="V11" s="74"/>
      <c r="W11" s="72" t="s">
        <v>119</v>
      </c>
      <c r="X11" s="74"/>
      <c r="Y11" s="72" t="s">
        <v>120</v>
      </c>
      <c r="Z11" s="74"/>
      <c r="AA11" s="72" t="s">
        <v>121</v>
      </c>
      <c r="AB11" s="74"/>
      <c r="AC11" s="72" t="s">
        <v>125</v>
      </c>
      <c r="AD11" s="74"/>
      <c r="AE11" s="74" t="s">
        <v>126</v>
      </c>
    </row>
    <row r="12" spans="1:36" x14ac:dyDescent="0.25">
      <c r="B12" s="75">
        <v>-1</v>
      </c>
      <c r="E12" s="76" t="s">
        <v>127</v>
      </c>
      <c r="F12" s="74"/>
      <c r="G12" s="76" t="s">
        <v>128</v>
      </c>
      <c r="H12" s="74"/>
      <c r="I12" s="76">
        <v>-4</v>
      </c>
      <c r="J12" s="74"/>
      <c r="K12" s="76">
        <v>-5</v>
      </c>
      <c r="L12" s="74"/>
      <c r="M12" s="76">
        <v>-6</v>
      </c>
      <c r="N12" s="74"/>
      <c r="O12" s="76">
        <v>-7</v>
      </c>
      <c r="P12" s="74"/>
      <c r="Q12" s="76">
        <v>-8</v>
      </c>
      <c r="R12" s="74"/>
      <c r="S12" s="76">
        <v>-9</v>
      </c>
      <c r="T12" s="74"/>
      <c r="U12" s="76">
        <v>-10</v>
      </c>
      <c r="V12" s="74"/>
      <c r="W12" s="76">
        <v>-11</v>
      </c>
      <c r="X12" s="74"/>
      <c r="Y12" s="76">
        <v>-12</v>
      </c>
      <c r="Z12" s="74"/>
      <c r="AA12" s="76">
        <v>-13</v>
      </c>
      <c r="AB12" s="74"/>
      <c r="AC12" s="77">
        <v>-14</v>
      </c>
      <c r="AD12" s="74"/>
      <c r="AE12" s="77">
        <v>-15</v>
      </c>
      <c r="AG12" s="78"/>
      <c r="AJ12" s="78"/>
    </row>
    <row r="13" spans="1:36" x14ac:dyDescent="0.25"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2" t="s">
        <v>405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2" t="s">
        <v>355</v>
      </c>
      <c r="AD13" s="79"/>
      <c r="AE13" s="72" t="s">
        <v>356</v>
      </c>
    </row>
    <row r="14" spans="1:36" ht="21" customHeight="1" x14ac:dyDescent="0.25">
      <c r="A14" s="80">
        <f>1</f>
        <v>1</v>
      </c>
      <c r="B14" s="64" t="s">
        <v>129</v>
      </c>
      <c r="E14" s="81">
        <v>6433415446.1063957</v>
      </c>
      <c r="F14" s="81"/>
      <c r="G14" s="81">
        <v>1544110397.0846159</v>
      </c>
      <c r="H14" s="81"/>
      <c r="I14" s="81">
        <v>8825114.4861538447</v>
      </c>
      <c r="J14" s="81"/>
      <c r="K14" s="81">
        <v>86272094.61307694</v>
      </c>
      <c r="L14" s="81"/>
      <c r="M14" s="81">
        <v>0</v>
      </c>
      <c r="N14" s="81"/>
      <c r="O14" s="81">
        <v>0</v>
      </c>
      <c r="P14" s="81"/>
      <c r="Q14" s="81">
        <f>E14-SUM(G14:O14)</f>
        <v>4794207839.9225492</v>
      </c>
      <c r="R14" s="81"/>
      <c r="S14" s="81">
        <v>1515512717.7297435</v>
      </c>
      <c r="T14" s="81"/>
      <c r="U14" s="81">
        <v>126206283.84923059</v>
      </c>
      <c r="V14" s="81"/>
      <c r="W14" s="81">
        <v>0</v>
      </c>
      <c r="X14" s="81"/>
      <c r="Y14" s="81">
        <v>22097905.769999903</v>
      </c>
      <c r="Z14" s="81"/>
      <c r="AA14" s="81">
        <v>0</v>
      </c>
      <c r="AB14" s="81"/>
      <c r="AC14" s="81">
        <v>1367208528.110513</v>
      </c>
      <c r="AD14" s="81"/>
      <c r="AE14" s="82">
        <f>+E14+S14</f>
        <v>7948928163.8361397</v>
      </c>
    </row>
    <row r="15" spans="1:36" ht="12.75" customHeight="1" x14ac:dyDescent="0.25">
      <c r="A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6" ht="15" customHeight="1" x14ac:dyDescent="0.25">
      <c r="A16" s="80">
        <f>1+A14</f>
        <v>2</v>
      </c>
      <c r="B16" s="64" t="s">
        <v>130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1:37" ht="21" customHeight="1" x14ac:dyDescent="0.25">
      <c r="A17" s="80">
        <f>1+A16</f>
        <v>3</v>
      </c>
      <c r="B17" s="87" t="s">
        <v>131</v>
      </c>
      <c r="E17" s="64">
        <v>1957529430.3001959</v>
      </c>
      <c r="G17" s="64">
        <v>134183467.76814842</v>
      </c>
      <c r="I17" s="88">
        <v>4421056.7626149226</v>
      </c>
      <c r="K17" s="88">
        <v>50860001.501779802</v>
      </c>
      <c r="M17" s="88">
        <v>0</v>
      </c>
      <c r="O17" s="89">
        <v>0</v>
      </c>
      <c r="Q17" s="64">
        <f>E17-SUM(G17:O17)</f>
        <v>1768064904.2676528</v>
      </c>
      <c r="S17" s="64">
        <v>409838234.52047366</v>
      </c>
      <c r="U17" s="64">
        <v>-2451697.5225753989</v>
      </c>
      <c r="W17" s="89">
        <v>0</v>
      </c>
      <c r="Y17" s="64">
        <v>3790619.4943739139</v>
      </c>
      <c r="AA17" s="89">
        <v>0</v>
      </c>
      <c r="AC17" s="64">
        <v>408499312.54867512</v>
      </c>
      <c r="AE17" s="90">
        <f>+E17+S17</f>
        <v>2367367664.8206697</v>
      </c>
    </row>
    <row r="18" spans="1:37" ht="11.25" customHeight="1" x14ac:dyDescent="0.25">
      <c r="A18" s="91"/>
      <c r="E18" s="92"/>
      <c r="G18" s="92"/>
      <c r="I18" s="92"/>
      <c r="K18" s="92"/>
      <c r="M18" s="92"/>
      <c r="O18" s="92"/>
      <c r="Q18" s="92"/>
      <c r="S18" s="92"/>
      <c r="U18" s="92"/>
      <c r="W18" s="92"/>
      <c r="Y18" s="92"/>
      <c r="AA18" s="92"/>
      <c r="AC18" s="92"/>
      <c r="AE18" s="92"/>
    </row>
    <row r="19" spans="1:37" ht="21" customHeight="1" x14ac:dyDescent="0.25">
      <c r="A19" s="80">
        <f>1+A17</f>
        <v>4</v>
      </c>
      <c r="B19" s="64" t="s">
        <v>132</v>
      </c>
      <c r="E19" s="93">
        <f>+E14-E17</f>
        <v>4475886015.8062</v>
      </c>
      <c r="F19" s="93"/>
      <c r="G19" s="93">
        <f>+G14-G17</f>
        <v>1409926929.3164675</v>
      </c>
      <c r="H19" s="93"/>
      <c r="I19" s="88">
        <f>+I14-I17</f>
        <v>4404057.7235389221</v>
      </c>
      <c r="J19" s="93"/>
      <c r="K19" s="88">
        <f>+K14-K17</f>
        <v>35412093.111297138</v>
      </c>
      <c r="L19" s="93"/>
      <c r="M19" s="88">
        <f>+M14-M17</f>
        <v>0</v>
      </c>
      <c r="N19" s="93"/>
      <c r="O19" s="89">
        <f>+O14-O17</f>
        <v>0</v>
      </c>
      <c r="P19" s="93"/>
      <c r="Q19" s="93">
        <f>+Q14-Q17</f>
        <v>3026142935.6548967</v>
      </c>
      <c r="R19" s="93"/>
      <c r="S19" s="93">
        <v>1105674483.2092698</v>
      </c>
      <c r="T19" s="93"/>
      <c r="U19" s="93">
        <v>128657981.37180598</v>
      </c>
      <c r="V19" s="93"/>
      <c r="W19" s="89">
        <v>0</v>
      </c>
      <c r="X19" s="93"/>
      <c r="Y19" s="93">
        <v>18307286.275625989</v>
      </c>
      <c r="Z19" s="93"/>
      <c r="AA19" s="89">
        <v>0</v>
      </c>
      <c r="AB19" s="93"/>
      <c r="AC19" s="93">
        <v>958709215.56183791</v>
      </c>
      <c r="AD19" s="93"/>
      <c r="AE19" s="93">
        <f>+AE14-AE17</f>
        <v>5581560499.0154705</v>
      </c>
      <c r="AG19" s="93"/>
      <c r="AH19" s="93"/>
      <c r="AJ19" s="93"/>
      <c r="AK19" s="93"/>
    </row>
    <row r="20" spans="1:37" ht="9.75" customHeight="1" x14ac:dyDescent="0.25">
      <c r="A20" s="80"/>
      <c r="K20" s="94"/>
      <c r="M20" s="94"/>
    </row>
    <row r="21" spans="1:37" ht="15" customHeight="1" x14ac:dyDescent="0.25">
      <c r="A21" s="80">
        <f>1+A19</f>
        <v>5</v>
      </c>
      <c r="B21" s="64" t="s">
        <v>130</v>
      </c>
      <c r="K21" s="94"/>
      <c r="M21" s="94"/>
    </row>
    <row r="22" spans="1:37" ht="21" customHeight="1" x14ac:dyDescent="0.25">
      <c r="A22" s="80">
        <f>A21+1</f>
        <v>6</v>
      </c>
      <c r="B22" s="87" t="s">
        <v>133</v>
      </c>
      <c r="E22" s="64">
        <v>6462454.9470801074</v>
      </c>
      <c r="G22" s="89">
        <v>0</v>
      </c>
      <c r="H22" s="89"/>
      <c r="I22" s="89">
        <v>0</v>
      </c>
      <c r="J22" s="89"/>
      <c r="K22" s="88">
        <v>0</v>
      </c>
      <c r="L22" s="89"/>
      <c r="M22" s="88">
        <v>0</v>
      </c>
      <c r="O22" s="89">
        <v>0</v>
      </c>
      <c r="Q22" s="64">
        <f>E22-SUM(G22:O22)</f>
        <v>6462454.9470801074</v>
      </c>
      <c r="S22" s="64">
        <v>7666909.8729198929</v>
      </c>
      <c r="U22" s="88">
        <v>0</v>
      </c>
      <c r="W22" s="89">
        <v>0</v>
      </c>
      <c r="Y22" s="89">
        <v>0</v>
      </c>
      <c r="AA22" s="89">
        <v>0</v>
      </c>
      <c r="AC22" s="64">
        <v>7666909.8729198929</v>
      </c>
      <c r="AE22" s="64">
        <f>+E22+S22</f>
        <v>14129364.82</v>
      </c>
    </row>
    <row r="23" spans="1:37" ht="21" customHeight="1" x14ac:dyDescent="0.25">
      <c r="A23" s="80">
        <f>A22+1</f>
        <v>7</v>
      </c>
      <c r="B23" s="87" t="s">
        <v>134</v>
      </c>
      <c r="E23" s="64">
        <v>980229172.48843169</v>
      </c>
      <c r="G23" s="64">
        <v>306893062.7995984</v>
      </c>
      <c r="I23" s="88">
        <v>1211582.706161588</v>
      </c>
      <c r="K23" s="88">
        <v>0</v>
      </c>
      <c r="M23" s="88">
        <v>0</v>
      </c>
      <c r="O23" s="89">
        <v>0</v>
      </c>
      <c r="Q23" s="64">
        <f>E23-SUM(G23:O23)</f>
        <v>672124526.98267174</v>
      </c>
      <c r="S23" s="64">
        <v>232751759.12002745</v>
      </c>
      <c r="U23" s="64">
        <v>9531849.6153333262</v>
      </c>
      <c r="W23" s="89">
        <v>0</v>
      </c>
      <c r="Y23" s="89">
        <v>0</v>
      </c>
      <c r="AA23" s="89">
        <v>0</v>
      </c>
      <c r="AC23" s="64">
        <v>223219909.50469413</v>
      </c>
      <c r="AE23" s="64">
        <f>+E23+S23</f>
        <v>1212980931.6084592</v>
      </c>
    </row>
    <row r="24" spans="1:37" ht="12" customHeight="1" x14ac:dyDescent="0.25">
      <c r="A24" s="91"/>
      <c r="E24" s="92"/>
      <c r="G24" s="92"/>
      <c r="I24" s="92"/>
      <c r="K24" s="95"/>
      <c r="M24" s="95"/>
      <c r="O24" s="92"/>
      <c r="Q24" s="92"/>
      <c r="S24" s="92"/>
      <c r="U24" s="92"/>
      <c r="W24" s="92"/>
      <c r="Y24" s="92"/>
      <c r="AA24" s="92"/>
      <c r="AC24" s="92"/>
      <c r="AE24" s="92"/>
    </row>
    <row r="25" spans="1:37" ht="21" customHeight="1" x14ac:dyDescent="0.25">
      <c r="A25" s="80">
        <f>1+A23</f>
        <v>8</v>
      </c>
      <c r="B25" s="87" t="s">
        <v>135</v>
      </c>
      <c r="E25" s="93">
        <f>SUM(E22:E24)</f>
        <v>986691627.43551183</v>
      </c>
      <c r="F25" s="93"/>
      <c r="G25" s="93">
        <f>SUM(G22:G24)</f>
        <v>306893062.7995984</v>
      </c>
      <c r="H25" s="93"/>
      <c r="I25" s="88">
        <f>SUM(I22:I24)</f>
        <v>1211582.706161588</v>
      </c>
      <c r="J25" s="93"/>
      <c r="K25" s="88">
        <f>SUM(K22:K24)</f>
        <v>0</v>
      </c>
      <c r="L25" s="93"/>
      <c r="M25" s="88">
        <f>SUM(M22:M24)</f>
        <v>0</v>
      </c>
      <c r="N25" s="93"/>
      <c r="O25" s="89">
        <f>SUM(O22:O24)</f>
        <v>0</v>
      </c>
      <c r="P25" s="93"/>
      <c r="Q25" s="93">
        <f>SUM(Q22:Q24)</f>
        <v>678586981.92975187</v>
      </c>
      <c r="R25" s="93"/>
      <c r="S25" s="93">
        <v>240418668.99294734</v>
      </c>
      <c r="T25" s="93"/>
      <c r="U25" s="93">
        <v>9531849.6153333262</v>
      </c>
      <c r="V25" s="93"/>
      <c r="W25" s="89">
        <v>0</v>
      </c>
      <c r="X25" s="93"/>
      <c r="Y25" s="89">
        <v>0</v>
      </c>
      <c r="Z25" s="93"/>
      <c r="AA25" s="89">
        <v>0</v>
      </c>
      <c r="AB25" s="93"/>
      <c r="AC25" s="93">
        <v>230886819.37761402</v>
      </c>
      <c r="AD25" s="93"/>
      <c r="AE25" s="93">
        <f>SUM(AE22:AE24)</f>
        <v>1227110296.4284592</v>
      </c>
    </row>
    <row r="26" spans="1:37" ht="12" customHeight="1" x14ac:dyDescent="0.25">
      <c r="A26" s="91"/>
      <c r="K26" s="94"/>
      <c r="M26" s="94"/>
    </row>
    <row r="27" spans="1:37" ht="21" customHeight="1" x14ac:dyDescent="0.25">
      <c r="A27" s="80">
        <f>1+A25</f>
        <v>9</v>
      </c>
      <c r="B27" s="64" t="s">
        <v>136</v>
      </c>
      <c r="E27" s="93">
        <f>+E19-E25</f>
        <v>3489194388.3706884</v>
      </c>
      <c r="F27" s="93"/>
      <c r="G27" s="93">
        <f>+G19-G25</f>
        <v>1103033866.5168691</v>
      </c>
      <c r="H27" s="93"/>
      <c r="I27" s="88">
        <f>+I19-I25</f>
        <v>3192475.0173773342</v>
      </c>
      <c r="J27" s="93"/>
      <c r="K27" s="88">
        <f>+K19-K25</f>
        <v>35412093.111297138</v>
      </c>
      <c r="L27" s="93"/>
      <c r="M27" s="88">
        <f>+M19-M25</f>
        <v>0</v>
      </c>
      <c r="N27" s="93"/>
      <c r="O27" s="89">
        <f>+O19-O25</f>
        <v>0</v>
      </c>
      <c r="P27" s="93"/>
      <c r="Q27" s="64">
        <f t="shared" ref="Q27:Q34" si="0">E27-SUM(G27:O27)</f>
        <v>2347555953.7251449</v>
      </c>
      <c r="R27" s="93"/>
      <c r="S27" s="93">
        <v>865255814.21632242</v>
      </c>
      <c r="T27" s="93"/>
      <c r="U27" s="93">
        <v>119126131.75647265</v>
      </c>
      <c r="V27" s="93"/>
      <c r="W27" s="89">
        <v>0</v>
      </c>
      <c r="X27" s="93"/>
      <c r="Y27" s="88">
        <v>18307286.275625989</v>
      </c>
      <c r="Z27" s="93"/>
      <c r="AA27" s="89">
        <v>0</v>
      </c>
      <c r="AB27" s="93"/>
      <c r="AC27" s="93">
        <v>727822396.18422389</v>
      </c>
      <c r="AD27" s="93"/>
      <c r="AE27" s="93">
        <f>+AE19-AE25</f>
        <v>4354450202.5870113</v>
      </c>
    </row>
    <row r="28" spans="1:37" ht="12" customHeight="1" x14ac:dyDescent="0.25">
      <c r="A28" s="91"/>
      <c r="I28" s="89"/>
      <c r="K28" s="88"/>
      <c r="M28" s="88"/>
      <c r="O28" s="89"/>
      <c r="Y28" s="89"/>
      <c r="AA28" s="89"/>
    </row>
    <row r="29" spans="1:37" ht="14.25" customHeight="1" x14ac:dyDescent="0.25">
      <c r="A29" s="80">
        <f>1+A27</f>
        <v>10</v>
      </c>
      <c r="B29" s="64" t="s">
        <v>137</v>
      </c>
      <c r="I29" s="89"/>
      <c r="K29" s="88"/>
      <c r="M29" s="88"/>
      <c r="O29" s="89"/>
      <c r="Y29" s="89"/>
      <c r="AA29" s="89"/>
    </row>
    <row r="30" spans="1:37" ht="21" customHeight="1" x14ac:dyDescent="0.25">
      <c r="A30" s="80">
        <f>A29+1</f>
        <v>11</v>
      </c>
      <c r="B30" s="87" t="s">
        <v>327</v>
      </c>
      <c r="E30" s="64">
        <v>78524573.085354477</v>
      </c>
      <c r="G30" s="88">
        <v>142.95000000000002</v>
      </c>
      <c r="I30" s="89">
        <v>0</v>
      </c>
      <c r="K30" s="88">
        <v>0</v>
      </c>
      <c r="M30" s="88">
        <v>5430474.2235390088</v>
      </c>
      <c r="O30" s="89">
        <v>0</v>
      </c>
      <c r="Q30" s="64">
        <f>E30-SUM(G30:O30)</f>
        <v>73093955.911815464</v>
      </c>
      <c r="S30" s="64">
        <v>768184.50299676857</v>
      </c>
      <c r="U30" s="89">
        <v>0</v>
      </c>
      <c r="W30" s="89">
        <v>0</v>
      </c>
      <c r="Y30" s="89">
        <v>0</v>
      </c>
      <c r="AA30" s="89">
        <v>0</v>
      </c>
      <c r="AC30" s="64">
        <v>768184.50299676857</v>
      </c>
      <c r="AE30" s="64">
        <f>+E30+S30</f>
        <v>79292757.58835125</v>
      </c>
    </row>
    <row r="31" spans="1:37" ht="21" customHeight="1" x14ac:dyDescent="0.25">
      <c r="A31" s="80">
        <f>A30+1</f>
        <v>12</v>
      </c>
      <c r="B31" s="87" t="s">
        <v>138</v>
      </c>
      <c r="E31" s="89">
        <v>0</v>
      </c>
      <c r="G31" s="89">
        <v>0</v>
      </c>
      <c r="I31" s="89">
        <v>0</v>
      </c>
      <c r="K31" s="88">
        <v>0</v>
      </c>
      <c r="M31" s="88">
        <v>0</v>
      </c>
      <c r="O31" s="89">
        <v>0</v>
      </c>
      <c r="Q31" s="89">
        <f t="shared" si="0"/>
        <v>0</v>
      </c>
      <c r="S31" s="64">
        <v>21049082.375544779</v>
      </c>
      <c r="U31" s="89">
        <v>0</v>
      </c>
      <c r="W31" s="89">
        <v>0</v>
      </c>
      <c r="Y31" s="89">
        <v>0</v>
      </c>
      <c r="AA31" s="89">
        <v>0</v>
      </c>
      <c r="AC31" s="64">
        <v>21049082.375544779</v>
      </c>
      <c r="AE31" s="64">
        <f>+E31+S31</f>
        <v>21049082.375544779</v>
      </c>
    </row>
    <row r="32" spans="1:37" ht="21" customHeight="1" x14ac:dyDescent="0.25">
      <c r="A32" s="80">
        <f>A31+1</f>
        <v>13</v>
      </c>
      <c r="B32" s="87" t="s">
        <v>429</v>
      </c>
      <c r="E32" s="64">
        <v>13197914.906508759</v>
      </c>
      <c r="G32" s="89">
        <v>0</v>
      </c>
      <c r="I32" s="89">
        <v>0</v>
      </c>
      <c r="K32" s="88">
        <v>0</v>
      </c>
      <c r="M32" s="88">
        <v>0</v>
      </c>
      <c r="O32" s="89">
        <v>0</v>
      </c>
      <c r="Q32" s="64">
        <f t="shared" si="0"/>
        <v>13197914.906508759</v>
      </c>
      <c r="S32" s="64">
        <v>3178701.1829673043</v>
      </c>
      <c r="U32" s="89">
        <v>0</v>
      </c>
      <c r="W32" s="89">
        <v>0</v>
      </c>
      <c r="Y32" s="89">
        <v>0</v>
      </c>
      <c r="AA32" s="89">
        <v>0</v>
      </c>
      <c r="AC32" s="64">
        <v>3178701.1829673043</v>
      </c>
      <c r="AE32" s="64">
        <f>+E32+S32</f>
        <v>16376616.089476064</v>
      </c>
    </row>
    <row r="33" spans="1:31" ht="21" customHeight="1" x14ac:dyDescent="0.25">
      <c r="A33" s="80">
        <f>A32+1</f>
        <v>14</v>
      </c>
      <c r="B33" s="87" t="s">
        <v>525</v>
      </c>
      <c r="E33" s="64">
        <v>109276925.82808095</v>
      </c>
      <c r="G33" s="88">
        <v>863005.4999999993</v>
      </c>
      <c r="I33" s="89">
        <v>0</v>
      </c>
      <c r="K33" s="88">
        <v>0</v>
      </c>
      <c r="M33" s="88">
        <v>0</v>
      </c>
      <c r="O33" s="89">
        <v>0</v>
      </c>
      <c r="Q33" s="64">
        <f t="shared" si="0"/>
        <v>108413920.32808095</v>
      </c>
      <c r="S33" s="64">
        <v>20596810.34862731</v>
      </c>
      <c r="U33" s="89">
        <v>0</v>
      </c>
      <c r="W33" s="89">
        <v>0</v>
      </c>
      <c r="Y33" s="89">
        <v>0</v>
      </c>
      <c r="AA33" s="89">
        <v>0</v>
      </c>
      <c r="AC33" s="64">
        <v>20596810.34862731</v>
      </c>
      <c r="AE33" s="64">
        <f>+E33+S33</f>
        <v>129873736.17670827</v>
      </c>
    </row>
    <row r="34" spans="1:31" ht="21" customHeight="1" x14ac:dyDescent="0.25">
      <c r="A34" s="80">
        <f>A33+1</f>
        <v>15</v>
      </c>
      <c r="B34" s="87" t="s">
        <v>403</v>
      </c>
      <c r="E34" s="64">
        <v>32284755.456976477</v>
      </c>
      <c r="G34" s="64">
        <v>32284755.456976477</v>
      </c>
      <c r="I34" s="89">
        <v>0</v>
      </c>
      <c r="K34" s="88">
        <v>0</v>
      </c>
      <c r="M34" s="88">
        <v>0</v>
      </c>
      <c r="O34" s="89">
        <v>0</v>
      </c>
      <c r="Q34" s="89">
        <f t="shared" si="0"/>
        <v>0</v>
      </c>
      <c r="S34" s="89">
        <v>0</v>
      </c>
      <c r="U34" s="89">
        <v>0</v>
      </c>
      <c r="W34" s="89">
        <v>0</v>
      </c>
      <c r="Y34" s="89">
        <v>0</v>
      </c>
      <c r="AA34" s="89">
        <v>0</v>
      </c>
      <c r="AC34" s="89">
        <v>0</v>
      </c>
      <c r="AE34" s="64">
        <f>+E34+S34</f>
        <v>32284755.456976477</v>
      </c>
    </row>
    <row r="35" spans="1:31" ht="12" customHeight="1" x14ac:dyDescent="0.25">
      <c r="A35" s="91"/>
      <c r="E35" s="92"/>
      <c r="G35" s="92"/>
      <c r="I35" s="92"/>
      <c r="K35" s="95"/>
      <c r="M35" s="95"/>
      <c r="O35" s="92"/>
      <c r="Q35" s="92"/>
      <c r="S35" s="92"/>
      <c r="U35" s="92"/>
      <c r="W35" s="92"/>
      <c r="Y35" s="92"/>
      <c r="AA35" s="92"/>
      <c r="AC35" s="92"/>
      <c r="AE35" s="92"/>
    </row>
    <row r="36" spans="1:31" ht="21" customHeight="1" x14ac:dyDescent="0.25">
      <c r="A36" s="80">
        <f>A34+1</f>
        <v>16</v>
      </c>
      <c r="B36" s="87" t="s">
        <v>139</v>
      </c>
      <c r="E36" s="93">
        <f>SUM(E30:E35)</f>
        <v>233284169.27692068</v>
      </c>
      <c r="G36" s="93">
        <f>SUM(G30:G35)</f>
        <v>33147903.906976476</v>
      </c>
      <c r="I36" s="89">
        <f>SUM(I30:I35)</f>
        <v>0</v>
      </c>
      <c r="K36" s="88">
        <f>SUM(K30:K35)</f>
        <v>0</v>
      </c>
      <c r="M36" s="88">
        <f>SUM(M30:M35)</f>
        <v>5430474.2235390088</v>
      </c>
      <c r="O36" s="89">
        <f>SUM(O30:O35)</f>
        <v>0</v>
      </c>
      <c r="Q36" s="93">
        <f>SUM(Q30:Q35)</f>
        <v>194705791.14640516</v>
      </c>
      <c r="S36" s="93">
        <v>45592778.410136163</v>
      </c>
      <c r="U36" s="89">
        <v>0</v>
      </c>
      <c r="W36" s="89">
        <v>0</v>
      </c>
      <c r="Y36" s="89">
        <v>0</v>
      </c>
      <c r="AA36" s="89">
        <v>0</v>
      </c>
      <c r="AC36" s="93">
        <v>45592778.410136163</v>
      </c>
      <c r="AE36" s="93">
        <f>SUM(AE30:AE35)</f>
        <v>278876947.68705684</v>
      </c>
    </row>
    <row r="37" spans="1:31" ht="14.25" customHeight="1" x14ac:dyDescent="0.25">
      <c r="A37" s="91"/>
    </row>
    <row r="38" spans="1:31" ht="21" customHeight="1" thickBot="1" x14ac:dyDescent="0.3">
      <c r="A38" s="80">
        <f>1+A36</f>
        <v>17</v>
      </c>
      <c r="B38" s="64" t="s">
        <v>140</v>
      </c>
      <c r="E38" s="96">
        <f>+E27+E36</f>
        <v>3722478557.6476092</v>
      </c>
      <c r="G38" s="96">
        <f>+G27+G36</f>
        <v>1136181770.4238455</v>
      </c>
      <c r="I38" s="96">
        <f>+I27+I36</f>
        <v>3192475.0173773342</v>
      </c>
      <c r="K38" s="96">
        <f>+K27+K36</f>
        <v>35412093.111297138</v>
      </c>
      <c r="M38" s="96">
        <f>+M27+M36</f>
        <v>5430474.2235390088</v>
      </c>
      <c r="O38" s="96">
        <f>+O27+O36</f>
        <v>0</v>
      </c>
      <c r="Q38" s="96">
        <f>+Q27+Q36</f>
        <v>2542261744.8715501</v>
      </c>
      <c r="S38" s="96">
        <v>910848592.62645864</v>
      </c>
      <c r="U38" s="96">
        <v>119126131.75647265</v>
      </c>
      <c r="W38" s="96">
        <v>0</v>
      </c>
      <c r="Y38" s="96">
        <v>18307286.275625989</v>
      </c>
      <c r="AA38" s="96">
        <v>0</v>
      </c>
      <c r="AC38" s="96">
        <v>773415174.59436011</v>
      </c>
      <c r="AE38" s="96">
        <f>+AE27+AE36</f>
        <v>4633327150.2740679</v>
      </c>
    </row>
    <row r="39" spans="1:31" ht="12.75" customHeight="1" thickTop="1" x14ac:dyDescent="0.25">
      <c r="A39" s="91"/>
      <c r="E39" s="97"/>
      <c r="G39" s="97"/>
      <c r="I39" s="97"/>
      <c r="K39" s="97"/>
      <c r="M39" s="97"/>
      <c r="O39" s="97"/>
      <c r="Q39" s="97"/>
      <c r="S39" s="97"/>
      <c r="U39" s="97"/>
      <c r="W39" s="97"/>
      <c r="Y39" s="97"/>
      <c r="AA39" s="97"/>
      <c r="AC39" s="97"/>
      <c r="AE39" s="97"/>
    </row>
    <row r="40" spans="1:31" ht="21" customHeight="1" x14ac:dyDescent="0.25">
      <c r="A40" s="80">
        <f>1+A38</f>
        <v>18</v>
      </c>
      <c r="B40" s="87" t="s">
        <v>353</v>
      </c>
      <c r="K40" s="64">
        <f>-K38</f>
        <v>-35412093.111297138</v>
      </c>
      <c r="Q40" s="64">
        <f>E40-SUM(G40:O40)</f>
        <v>35412093.111297138</v>
      </c>
      <c r="Y40" s="64">
        <v>-18307286.275625989</v>
      </c>
      <c r="AC40" s="64">
        <v>18307286.275625989</v>
      </c>
      <c r="AE40" s="89">
        <f>+E40+S40</f>
        <v>0</v>
      </c>
    </row>
    <row r="41" spans="1:31" ht="14.25" customHeight="1" x14ac:dyDescent="0.25">
      <c r="A41" s="91"/>
    </row>
    <row r="42" spans="1:31" ht="21" customHeight="1" thickBot="1" x14ac:dyDescent="0.3">
      <c r="A42" s="80">
        <f>1+A40</f>
        <v>19</v>
      </c>
      <c r="B42" s="64" t="s">
        <v>354</v>
      </c>
      <c r="E42" s="96">
        <f>E38+E40</f>
        <v>3722478557.6476092</v>
      </c>
      <c r="G42" s="96">
        <f>G38+G40</f>
        <v>1136181770.4238455</v>
      </c>
      <c r="I42" s="96">
        <f>I38+I40</f>
        <v>3192475.0173773342</v>
      </c>
      <c r="K42" s="96">
        <f>K38+K40</f>
        <v>0</v>
      </c>
      <c r="M42" s="96">
        <f>M38+M40</f>
        <v>5430474.2235390088</v>
      </c>
      <c r="O42" s="96">
        <f>O38+O40</f>
        <v>0</v>
      </c>
      <c r="Q42" s="96">
        <f>Q38+Q40</f>
        <v>2577673837.9828472</v>
      </c>
      <c r="S42" s="96">
        <v>910848592.62645864</v>
      </c>
      <c r="U42" s="96">
        <v>119126131.75647265</v>
      </c>
      <c r="W42" s="96">
        <v>0</v>
      </c>
      <c r="Y42" s="96">
        <v>0</v>
      </c>
      <c r="AA42" s="96">
        <v>0</v>
      </c>
      <c r="AC42" s="96">
        <v>791722460.86998606</v>
      </c>
      <c r="AE42" s="96">
        <f>AE38+AE40</f>
        <v>4633327150.2740679</v>
      </c>
    </row>
    <row r="43" spans="1:31" ht="12.75" customHeight="1" thickTop="1" x14ac:dyDescent="0.25">
      <c r="A43" s="91"/>
      <c r="E43" s="97"/>
      <c r="G43" s="97"/>
      <c r="I43" s="97"/>
      <c r="K43" s="97"/>
      <c r="M43" s="97"/>
      <c r="O43" s="97"/>
      <c r="Q43" s="97"/>
      <c r="S43" s="97"/>
      <c r="U43" s="97"/>
      <c r="W43" s="97"/>
      <c r="Y43" s="97"/>
      <c r="AA43" s="97"/>
      <c r="AC43" s="97"/>
      <c r="AE43" s="97"/>
    </row>
    <row r="44" spans="1:31" ht="21" customHeight="1" thickBot="1" x14ac:dyDescent="0.3">
      <c r="A44" s="80">
        <f>1+A42</f>
        <v>20</v>
      </c>
      <c r="B44" s="78" t="s">
        <v>141</v>
      </c>
      <c r="E44" s="98">
        <f>ROUND(+E42/$AE42,4)</f>
        <v>0.8034</v>
      </c>
      <c r="F44" s="93"/>
      <c r="G44" s="98">
        <f>ROUND(+G42/$AE42,4)</f>
        <v>0.2452</v>
      </c>
      <c r="H44" s="93"/>
      <c r="I44" s="98">
        <f>ROUND(+I42/$AE42,4)</f>
        <v>6.9999999999999999E-4</v>
      </c>
      <c r="J44" s="93"/>
      <c r="K44" s="98">
        <f>ROUND(+K42/$AE42,4)</f>
        <v>0</v>
      </c>
      <c r="L44" s="93"/>
      <c r="M44" s="98">
        <f>ROUND(+M42/$AE42,4)</f>
        <v>1.1999999999999999E-3</v>
      </c>
      <c r="N44" s="93"/>
      <c r="O44" s="98">
        <f>ROUND(+O42/$AE42,4)</f>
        <v>0</v>
      </c>
      <c r="Q44" s="98">
        <f>ROUND(+Q42/$AE42,4)</f>
        <v>0.55630000000000002</v>
      </c>
      <c r="S44" s="98">
        <f>ROUND(+S42/$AE42,4)</f>
        <v>0.1966</v>
      </c>
      <c r="U44" s="98">
        <f>ROUND(+U42/$AE42,4)</f>
        <v>2.5700000000000001E-2</v>
      </c>
      <c r="V44" s="93"/>
      <c r="W44" s="98">
        <f>ROUND(+W42/$AE42,4)</f>
        <v>0</v>
      </c>
      <c r="X44" s="93"/>
      <c r="Y44" s="98">
        <f>ROUND(+Y42/$AE42,4)</f>
        <v>0</v>
      </c>
      <c r="Z44" s="93"/>
      <c r="AA44" s="98">
        <f>ROUND(+AA42/$AE42,4)</f>
        <v>0</v>
      </c>
      <c r="AC44" s="98">
        <f>ROUND(+AC42/$AE42,6)</f>
        <v>0.170876</v>
      </c>
      <c r="AD44" s="93"/>
      <c r="AE44" s="98">
        <f>ROUND(+AE42/$AE42,4)</f>
        <v>1</v>
      </c>
    </row>
    <row r="45" spans="1:31" ht="16.5" thickTop="1" x14ac:dyDescent="0.25">
      <c r="A45" s="91"/>
      <c r="Q45" s="99"/>
      <c r="AC45" s="99"/>
    </row>
    <row r="46" spans="1:31" x14ac:dyDescent="0.25">
      <c r="A46" s="100"/>
      <c r="Q46" s="99"/>
      <c r="R46" s="93"/>
      <c r="S46" s="99"/>
      <c r="AC46" s="99"/>
    </row>
    <row r="47" spans="1:31" ht="18.95" customHeight="1" x14ac:dyDescent="0.25">
      <c r="A47" s="101" t="s">
        <v>142</v>
      </c>
      <c r="B47" s="78" t="s">
        <v>430</v>
      </c>
      <c r="Q47" s="102"/>
      <c r="S47" s="102"/>
      <c r="AC47" s="102"/>
    </row>
    <row r="48" spans="1:31" ht="18.95" customHeight="1" x14ac:dyDescent="0.25">
      <c r="A48" s="101" t="s">
        <v>143</v>
      </c>
      <c r="B48" s="64" t="s">
        <v>144</v>
      </c>
    </row>
    <row r="49" spans="1:31" ht="18.95" customHeight="1" x14ac:dyDescent="0.25">
      <c r="A49" s="101" t="s">
        <v>145</v>
      </c>
      <c r="B49" s="64" t="s">
        <v>148</v>
      </c>
    </row>
    <row r="50" spans="1:31" ht="18.95" customHeight="1" x14ac:dyDescent="0.25">
      <c r="A50" s="101" t="s">
        <v>147</v>
      </c>
      <c r="B50" s="64" t="s">
        <v>146</v>
      </c>
    </row>
    <row r="51" spans="1:31" ht="18.95" customHeight="1" x14ac:dyDescent="0.25">
      <c r="A51" s="101"/>
    </row>
    <row r="52" spans="1:31" ht="18.95" customHeight="1" x14ac:dyDescent="0.25">
      <c r="A52" s="101"/>
    </row>
    <row r="53" spans="1:31" x14ac:dyDescent="0.25">
      <c r="A53" s="103"/>
      <c r="B53" s="104"/>
      <c r="C53" s="93"/>
      <c r="D53" s="93"/>
      <c r="E53" s="93"/>
      <c r="F53" s="93"/>
      <c r="G53" s="97"/>
      <c r="H53" s="93"/>
      <c r="I53" s="97"/>
      <c r="J53" s="93"/>
      <c r="K53" s="97"/>
      <c r="L53" s="93"/>
      <c r="M53" s="97"/>
      <c r="N53" s="93"/>
      <c r="O53" s="97"/>
      <c r="P53" s="93"/>
      <c r="Q53" s="93"/>
      <c r="R53" s="93"/>
      <c r="S53" s="93"/>
      <c r="T53" s="93"/>
      <c r="U53" s="97"/>
      <c r="V53" s="93"/>
      <c r="W53" s="97"/>
      <c r="X53" s="93"/>
      <c r="Y53" s="97"/>
      <c r="Z53" s="93"/>
      <c r="AA53" s="97"/>
      <c r="AB53" s="93"/>
      <c r="AC53" s="93"/>
      <c r="AD53" s="93"/>
      <c r="AE53" s="93"/>
    </row>
    <row r="54" spans="1:31" x14ac:dyDescent="0.25">
      <c r="A54" s="103"/>
      <c r="B54" s="10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</sheetData>
  <mergeCells count="2">
    <mergeCell ref="A7:AE7"/>
    <mergeCell ref="A8:AE8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45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A29" sqref="A29:C31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6" t="s">
        <v>88</v>
      </c>
      <c r="B1" s="206"/>
      <c r="C1" s="206"/>
    </row>
    <row r="2" spans="1:3" ht="15.75" x14ac:dyDescent="0.25">
      <c r="A2" s="206" t="s">
        <v>89</v>
      </c>
      <c r="B2" s="206"/>
      <c r="C2" s="206"/>
    </row>
    <row r="3" spans="1:3" ht="15.75" x14ac:dyDescent="0.25">
      <c r="A3" s="207" t="s">
        <v>415</v>
      </c>
      <c r="B3" s="207"/>
      <c r="C3" s="207"/>
    </row>
    <row r="4" spans="1:3" x14ac:dyDescent="0.2">
      <c r="A4" s="124"/>
      <c r="B4" s="124"/>
      <c r="C4" s="124"/>
    </row>
    <row r="5" spans="1:3" x14ac:dyDescent="0.2">
      <c r="A5" s="124"/>
      <c r="B5" s="124"/>
      <c r="C5" s="124"/>
    </row>
    <row r="6" spans="1:3" x14ac:dyDescent="0.2">
      <c r="A6" s="124"/>
      <c r="B6" s="124"/>
      <c r="C6" s="124"/>
    </row>
    <row r="7" spans="1:3" x14ac:dyDescent="0.2">
      <c r="A7" s="124"/>
      <c r="B7" s="124"/>
      <c r="C7" s="124"/>
    </row>
    <row r="8" spans="1:3" x14ac:dyDescent="0.2">
      <c r="A8" s="125" t="s">
        <v>90</v>
      </c>
      <c r="B8" s="124"/>
      <c r="C8" s="124"/>
    </row>
    <row r="9" spans="1:3" x14ac:dyDescent="0.2">
      <c r="A9" s="124" t="s">
        <v>91</v>
      </c>
      <c r="B9" s="124"/>
      <c r="C9" s="126" t="s">
        <v>88</v>
      </c>
    </row>
    <row r="10" spans="1:3" x14ac:dyDescent="0.2">
      <c r="A10" s="36" t="s">
        <v>92</v>
      </c>
      <c r="C10" s="38" t="s">
        <v>523</v>
      </c>
    </row>
    <row r="11" spans="1:3" x14ac:dyDescent="0.2">
      <c r="A11" s="36" t="s">
        <v>93</v>
      </c>
      <c r="C11" s="126" t="s">
        <v>416</v>
      </c>
    </row>
    <row r="12" spans="1:3" x14ac:dyDescent="0.2">
      <c r="C12" s="126" t="s">
        <v>417</v>
      </c>
    </row>
    <row r="13" spans="1:3" x14ac:dyDescent="0.2">
      <c r="C13" s="126" t="s">
        <v>418</v>
      </c>
    </row>
    <row r="14" spans="1:3" x14ac:dyDescent="0.2">
      <c r="C14" s="126" t="s">
        <v>419</v>
      </c>
    </row>
    <row r="15" spans="1:3" x14ac:dyDescent="0.2">
      <c r="C15" s="126" t="s">
        <v>420</v>
      </c>
    </row>
    <row r="16" spans="1:3" x14ac:dyDescent="0.2">
      <c r="C16" s="126" t="s">
        <v>421</v>
      </c>
    </row>
    <row r="17" spans="1:3" x14ac:dyDescent="0.2">
      <c r="A17" s="36" t="s">
        <v>94</v>
      </c>
      <c r="C17" s="127" t="s">
        <v>422</v>
      </c>
    </row>
    <row r="18" spans="1:3" x14ac:dyDescent="0.2">
      <c r="C18" s="126" t="s">
        <v>423</v>
      </c>
    </row>
    <row r="19" spans="1:3" x14ac:dyDescent="0.2">
      <c r="C19" s="126" t="s">
        <v>424</v>
      </c>
    </row>
    <row r="20" spans="1:3" x14ac:dyDescent="0.2">
      <c r="C20" s="126" t="s">
        <v>425</v>
      </c>
    </row>
    <row r="21" spans="1:3" x14ac:dyDescent="0.2">
      <c r="C21" s="126" t="s">
        <v>426</v>
      </c>
    </row>
    <row r="22" spans="1:3" x14ac:dyDescent="0.2">
      <c r="C22" s="126" t="s">
        <v>427</v>
      </c>
    </row>
    <row r="23" spans="1:3" x14ac:dyDescent="0.2">
      <c r="A23" s="36" t="s">
        <v>112</v>
      </c>
    </row>
    <row r="24" spans="1:3" x14ac:dyDescent="0.2">
      <c r="A24" s="36" t="s">
        <v>113</v>
      </c>
      <c r="C24" s="59">
        <v>0.1042</v>
      </c>
    </row>
    <row r="25" spans="1:3" x14ac:dyDescent="0.2">
      <c r="A25" s="36" t="s">
        <v>114</v>
      </c>
      <c r="C25" s="59">
        <v>0.1042</v>
      </c>
    </row>
    <row r="26" spans="1:3" x14ac:dyDescent="0.2">
      <c r="C26" s="39"/>
    </row>
    <row r="28" spans="1:3" x14ac:dyDescent="0.2">
      <c r="A28" s="37" t="s">
        <v>95</v>
      </c>
      <c r="C28" s="40"/>
    </row>
    <row r="29" spans="1:3" x14ac:dyDescent="0.2">
      <c r="A29" s="124" t="s">
        <v>100</v>
      </c>
      <c r="B29" s="124"/>
      <c r="C29" s="124" t="s">
        <v>101</v>
      </c>
    </row>
    <row r="30" spans="1:3" x14ac:dyDescent="0.2">
      <c r="A30" s="124" t="s">
        <v>98</v>
      </c>
      <c r="B30" s="124"/>
      <c r="C30" s="124" t="s">
        <v>99</v>
      </c>
    </row>
    <row r="31" spans="1:3" x14ac:dyDescent="0.2">
      <c r="A31" s="124" t="s">
        <v>96</v>
      </c>
      <c r="B31" s="124"/>
      <c r="C31" s="124" t="s">
        <v>97</v>
      </c>
    </row>
    <row r="35" spans="1:4" x14ac:dyDescent="0.2">
      <c r="A35" s="37" t="s">
        <v>102</v>
      </c>
    </row>
    <row r="36" spans="1:4" x14ac:dyDescent="0.2">
      <c r="A36" s="36" t="s">
        <v>402</v>
      </c>
      <c r="C36" s="36" t="str">
        <f>CONCATENATE($A$35,"   ", A36)</f>
        <v>WITNESS:   D. K. ARBOUGH</v>
      </c>
      <c r="D36" s="36" t="s">
        <v>103</v>
      </c>
    </row>
    <row r="37" spans="1:4" x14ac:dyDescent="0.2">
      <c r="A37" s="36" t="s">
        <v>402</v>
      </c>
      <c r="C37" s="36" t="str">
        <f t="shared" ref="C37:C48" si="0">CONCATENATE($A$35,"   ", A37)</f>
        <v>WITNESS:   D. K. ARBOUGH</v>
      </c>
      <c r="D37" s="36" t="s">
        <v>104</v>
      </c>
    </row>
    <row r="38" spans="1:4" x14ac:dyDescent="0.2">
      <c r="A38" s="36" t="s">
        <v>402</v>
      </c>
      <c r="C38" s="36" t="str">
        <f t="shared" si="0"/>
        <v>WITNESS:   D. K. ARBOUGH</v>
      </c>
      <c r="D38" s="36" t="s">
        <v>77</v>
      </c>
    </row>
    <row r="39" spans="1:4" x14ac:dyDescent="0.2">
      <c r="A39" s="36" t="s">
        <v>402</v>
      </c>
      <c r="C39" s="36" t="str">
        <f t="shared" si="0"/>
        <v>WITNESS:   D. K. ARBOUGH</v>
      </c>
      <c r="D39" s="36" t="s">
        <v>79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zoomScaleNormal="100" workbookViewId="0">
      <selection activeCell="D9" sqref="D9:F9"/>
    </sheetView>
  </sheetViews>
  <sheetFormatPr defaultColWidth="7.28515625" defaultRowHeight="10.5" x14ac:dyDescent="0.15"/>
  <cols>
    <col min="1" max="1" width="22.85546875" style="43" bestFit="1" customWidth="1"/>
    <col min="2" max="2" width="4.140625" style="43" customWidth="1"/>
    <col min="3" max="3" width="67.28515625" style="43" bestFit="1" customWidth="1"/>
    <col min="4" max="6" width="7.28515625" style="43"/>
    <col min="7" max="7" width="11" style="43" customWidth="1"/>
    <col min="8" max="256" width="7.28515625" style="43"/>
    <col min="257" max="257" width="22.85546875" style="43" bestFit="1" customWidth="1"/>
    <col min="258" max="258" width="4.140625" style="43" customWidth="1"/>
    <col min="259" max="259" width="67.28515625" style="43" bestFit="1" customWidth="1"/>
    <col min="260" max="262" width="7.28515625" style="43"/>
    <col min="263" max="263" width="11" style="43" customWidth="1"/>
    <col min="264" max="512" width="7.28515625" style="43"/>
    <col min="513" max="513" width="22.85546875" style="43" bestFit="1" customWidth="1"/>
    <col min="514" max="514" width="4.140625" style="43" customWidth="1"/>
    <col min="515" max="515" width="67.28515625" style="43" bestFit="1" customWidth="1"/>
    <col min="516" max="518" width="7.28515625" style="43"/>
    <col min="519" max="519" width="11" style="43" customWidth="1"/>
    <col min="520" max="768" width="7.28515625" style="43"/>
    <col min="769" max="769" width="22.85546875" style="43" bestFit="1" customWidth="1"/>
    <col min="770" max="770" width="4.140625" style="43" customWidth="1"/>
    <col min="771" max="771" width="67.28515625" style="43" bestFit="1" customWidth="1"/>
    <col min="772" max="774" width="7.28515625" style="43"/>
    <col min="775" max="775" width="11" style="43" customWidth="1"/>
    <col min="776" max="1024" width="7.28515625" style="43"/>
    <col min="1025" max="1025" width="22.85546875" style="43" bestFit="1" customWidth="1"/>
    <col min="1026" max="1026" width="4.140625" style="43" customWidth="1"/>
    <col min="1027" max="1027" width="67.28515625" style="43" bestFit="1" customWidth="1"/>
    <col min="1028" max="1030" width="7.28515625" style="43"/>
    <col min="1031" max="1031" width="11" style="43" customWidth="1"/>
    <col min="1032" max="1280" width="7.28515625" style="43"/>
    <col min="1281" max="1281" width="22.85546875" style="43" bestFit="1" customWidth="1"/>
    <col min="1282" max="1282" width="4.140625" style="43" customWidth="1"/>
    <col min="1283" max="1283" width="67.28515625" style="43" bestFit="1" customWidth="1"/>
    <col min="1284" max="1286" width="7.28515625" style="43"/>
    <col min="1287" max="1287" width="11" style="43" customWidth="1"/>
    <col min="1288" max="1536" width="7.28515625" style="43"/>
    <col min="1537" max="1537" width="22.85546875" style="43" bestFit="1" customWidth="1"/>
    <col min="1538" max="1538" width="4.140625" style="43" customWidth="1"/>
    <col min="1539" max="1539" width="67.28515625" style="43" bestFit="1" customWidth="1"/>
    <col min="1540" max="1542" width="7.28515625" style="43"/>
    <col min="1543" max="1543" width="11" style="43" customWidth="1"/>
    <col min="1544" max="1792" width="7.28515625" style="43"/>
    <col min="1793" max="1793" width="22.85546875" style="43" bestFit="1" customWidth="1"/>
    <col min="1794" max="1794" width="4.140625" style="43" customWidth="1"/>
    <col min="1795" max="1795" width="67.28515625" style="43" bestFit="1" customWidth="1"/>
    <col min="1796" max="1798" width="7.28515625" style="43"/>
    <col min="1799" max="1799" width="11" style="43" customWidth="1"/>
    <col min="1800" max="2048" width="7.28515625" style="43"/>
    <col min="2049" max="2049" width="22.85546875" style="43" bestFit="1" customWidth="1"/>
    <col min="2050" max="2050" width="4.140625" style="43" customWidth="1"/>
    <col min="2051" max="2051" width="67.28515625" style="43" bestFit="1" customWidth="1"/>
    <col min="2052" max="2054" width="7.28515625" style="43"/>
    <col min="2055" max="2055" width="11" style="43" customWidth="1"/>
    <col min="2056" max="2304" width="7.28515625" style="43"/>
    <col min="2305" max="2305" width="22.85546875" style="43" bestFit="1" customWidth="1"/>
    <col min="2306" max="2306" width="4.140625" style="43" customWidth="1"/>
    <col min="2307" max="2307" width="67.28515625" style="43" bestFit="1" customWidth="1"/>
    <col min="2308" max="2310" width="7.28515625" style="43"/>
    <col min="2311" max="2311" width="11" style="43" customWidth="1"/>
    <col min="2312" max="2560" width="7.28515625" style="43"/>
    <col min="2561" max="2561" width="22.85546875" style="43" bestFit="1" customWidth="1"/>
    <col min="2562" max="2562" width="4.140625" style="43" customWidth="1"/>
    <col min="2563" max="2563" width="67.28515625" style="43" bestFit="1" customWidth="1"/>
    <col min="2564" max="2566" width="7.28515625" style="43"/>
    <col min="2567" max="2567" width="11" style="43" customWidth="1"/>
    <col min="2568" max="2816" width="7.28515625" style="43"/>
    <col min="2817" max="2817" width="22.85546875" style="43" bestFit="1" customWidth="1"/>
    <col min="2818" max="2818" width="4.140625" style="43" customWidth="1"/>
    <col min="2819" max="2819" width="67.28515625" style="43" bestFit="1" customWidth="1"/>
    <col min="2820" max="2822" width="7.28515625" style="43"/>
    <col min="2823" max="2823" width="11" style="43" customWidth="1"/>
    <col min="2824" max="3072" width="7.28515625" style="43"/>
    <col min="3073" max="3073" width="22.85546875" style="43" bestFit="1" customWidth="1"/>
    <col min="3074" max="3074" width="4.140625" style="43" customWidth="1"/>
    <col min="3075" max="3075" width="67.28515625" style="43" bestFit="1" customWidth="1"/>
    <col min="3076" max="3078" width="7.28515625" style="43"/>
    <col min="3079" max="3079" width="11" style="43" customWidth="1"/>
    <col min="3080" max="3328" width="7.28515625" style="43"/>
    <col min="3329" max="3329" width="22.85546875" style="43" bestFit="1" customWidth="1"/>
    <col min="3330" max="3330" width="4.140625" style="43" customWidth="1"/>
    <col min="3331" max="3331" width="67.28515625" style="43" bestFit="1" customWidth="1"/>
    <col min="3332" max="3334" width="7.28515625" style="43"/>
    <col min="3335" max="3335" width="11" style="43" customWidth="1"/>
    <col min="3336" max="3584" width="7.28515625" style="43"/>
    <col min="3585" max="3585" width="22.85546875" style="43" bestFit="1" customWidth="1"/>
    <col min="3586" max="3586" width="4.140625" style="43" customWidth="1"/>
    <col min="3587" max="3587" width="67.28515625" style="43" bestFit="1" customWidth="1"/>
    <col min="3588" max="3590" width="7.28515625" style="43"/>
    <col min="3591" max="3591" width="11" style="43" customWidth="1"/>
    <col min="3592" max="3840" width="7.28515625" style="43"/>
    <col min="3841" max="3841" width="22.85546875" style="43" bestFit="1" customWidth="1"/>
    <col min="3842" max="3842" width="4.140625" style="43" customWidth="1"/>
    <col min="3843" max="3843" width="67.28515625" style="43" bestFit="1" customWidth="1"/>
    <col min="3844" max="3846" width="7.28515625" style="43"/>
    <col min="3847" max="3847" width="11" style="43" customWidth="1"/>
    <col min="3848" max="4096" width="7.28515625" style="43"/>
    <col min="4097" max="4097" width="22.85546875" style="43" bestFit="1" customWidth="1"/>
    <col min="4098" max="4098" width="4.140625" style="43" customWidth="1"/>
    <col min="4099" max="4099" width="67.28515625" style="43" bestFit="1" customWidth="1"/>
    <col min="4100" max="4102" width="7.28515625" style="43"/>
    <col min="4103" max="4103" width="11" style="43" customWidth="1"/>
    <col min="4104" max="4352" width="7.28515625" style="43"/>
    <col min="4353" max="4353" width="22.85546875" style="43" bestFit="1" customWidth="1"/>
    <col min="4354" max="4354" width="4.140625" style="43" customWidth="1"/>
    <col min="4355" max="4355" width="67.28515625" style="43" bestFit="1" customWidth="1"/>
    <col min="4356" max="4358" width="7.28515625" style="43"/>
    <col min="4359" max="4359" width="11" style="43" customWidth="1"/>
    <col min="4360" max="4608" width="7.28515625" style="43"/>
    <col min="4609" max="4609" width="22.85546875" style="43" bestFit="1" customWidth="1"/>
    <col min="4610" max="4610" width="4.140625" style="43" customWidth="1"/>
    <col min="4611" max="4611" width="67.28515625" style="43" bestFit="1" customWidth="1"/>
    <col min="4612" max="4614" width="7.28515625" style="43"/>
    <col min="4615" max="4615" width="11" style="43" customWidth="1"/>
    <col min="4616" max="4864" width="7.28515625" style="43"/>
    <col min="4865" max="4865" width="22.85546875" style="43" bestFit="1" customWidth="1"/>
    <col min="4866" max="4866" width="4.140625" style="43" customWidth="1"/>
    <col min="4867" max="4867" width="67.28515625" style="43" bestFit="1" customWidth="1"/>
    <col min="4868" max="4870" width="7.28515625" style="43"/>
    <col min="4871" max="4871" width="11" style="43" customWidth="1"/>
    <col min="4872" max="5120" width="7.28515625" style="43"/>
    <col min="5121" max="5121" width="22.85546875" style="43" bestFit="1" customWidth="1"/>
    <col min="5122" max="5122" width="4.140625" style="43" customWidth="1"/>
    <col min="5123" max="5123" width="67.28515625" style="43" bestFit="1" customWidth="1"/>
    <col min="5124" max="5126" width="7.28515625" style="43"/>
    <col min="5127" max="5127" width="11" style="43" customWidth="1"/>
    <col min="5128" max="5376" width="7.28515625" style="43"/>
    <col min="5377" max="5377" width="22.85546875" style="43" bestFit="1" customWidth="1"/>
    <col min="5378" max="5378" width="4.140625" style="43" customWidth="1"/>
    <col min="5379" max="5379" width="67.28515625" style="43" bestFit="1" customWidth="1"/>
    <col min="5380" max="5382" width="7.28515625" style="43"/>
    <col min="5383" max="5383" width="11" style="43" customWidth="1"/>
    <col min="5384" max="5632" width="7.28515625" style="43"/>
    <col min="5633" max="5633" width="22.85546875" style="43" bestFit="1" customWidth="1"/>
    <col min="5634" max="5634" width="4.140625" style="43" customWidth="1"/>
    <col min="5635" max="5635" width="67.28515625" style="43" bestFit="1" customWidth="1"/>
    <col min="5636" max="5638" width="7.28515625" style="43"/>
    <col min="5639" max="5639" width="11" style="43" customWidth="1"/>
    <col min="5640" max="5888" width="7.28515625" style="43"/>
    <col min="5889" max="5889" width="22.85546875" style="43" bestFit="1" customWidth="1"/>
    <col min="5890" max="5890" width="4.140625" style="43" customWidth="1"/>
    <col min="5891" max="5891" width="67.28515625" style="43" bestFit="1" customWidth="1"/>
    <col min="5892" max="5894" width="7.28515625" style="43"/>
    <col min="5895" max="5895" width="11" style="43" customWidth="1"/>
    <col min="5896" max="6144" width="7.28515625" style="43"/>
    <col min="6145" max="6145" width="22.85546875" style="43" bestFit="1" customWidth="1"/>
    <col min="6146" max="6146" width="4.140625" style="43" customWidth="1"/>
    <col min="6147" max="6147" width="67.28515625" style="43" bestFit="1" customWidth="1"/>
    <col min="6148" max="6150" width="7.28515625" style="43"/>
    <col min="6151" max="6151" width="11" style="43" customWidth="1"/>
    <col min="6152" max="6400" width="7.28515625" style="43"/>
    <col min="6401" max="6401" width="22.85546875" style="43" bestFit="1" customWidth="1"/>
    <col min="6402" max="6402" width="4.140625" style="43" customWidth="1"/>
    <col min="6403" max="6403" width="67.28515625" style="43" bestFit="1" customWidth="1"/>
    <col min="6404" max="6406" width="7.28515625" style="43"/>
    <col min="6407" max="6407" width="11" style="43" customWidth="1"/>
    <col min="6408" max="6656" width="7.28515625" style="43"/>
    <col min="6657" max="6657" width="22.85546875" style="43" bestFit="1" customWidth="1"/>
    <col min="6658" max="6658" width="4.140625" style="43" customWidth="1"/>
    <col min="6659" max="6659" width="67.28515625" style="43" bestFit="1" customWidth="1"/>
    <col min="6660" max="6662" width="7.28515625" style="43"/>
    <col min="6663" max="6663" width="11" style="43" customWidth="1"/>
    <col min="6664" max="6912" width="7.28515625" style="43"/>
    <col min="6913" max="6913" width="22.85546875" style="43" bestFit="1" customWidth="1"/>
    <col min="6914" max="6914" width="4.140625" style="43" customWidth="1"/>
    <col min="6915" max="6915" width="67.28515625" style="43" bestFit="1" customWidth="1"/>
    <col min="6916" max="6918" width="7.28515625" style="43"/>
    <col min="6919" max="6919" width="11" style="43" customWidth="1"/>
    <col min="6920" max="7168" width="7.28515625" style="43"/>
    <col min="7169" max="7169" width="22.85546875" style="43" bestFit="1" customWidth="1"/>
    <col min="7170" max="7170" width="4.140625" style="43" customWidth="1"/>
    <col min="7171" max="7171" width="67.28515625" style="43" bestFit="1" customWidth="1"/>
    <col min="7172" max="7174" width="7.28515625" style="43"/>
    <col min="7175" max="7175" width="11" style="43" customWidth="1"/>
    <col min="7176" max="7424" width="7.28515625" style="43"/>
    <col min="7425" max="7425" width="22.85546875" style="43" bestFit="1" customWidth="1"/>
    <col min="7426" max="7426" width="4.140625" style="43" customWidth="1"/>
    <col min="7427" max="7427" width="67.28515625" style="43" bestFit="1" customWidth="1"/>
    <col min="7428" max="7430" width="7.28515625" style="43"/>
    <col min="7431" max="7431" width="11" style="43" customWidth="1"/>
    <col min="7432" max="7680" width="7.28515625" style="43"/>
    <col min="7681" max="7681" width="22.85546875" style="43" bestFit="1" customWidth="1"/>
    <col min="7682" max="7682" width="4.140625" style="43" customWidth="1"/>
    <col min="7683" max="7683" width="67.28515625" style="43" bestFit="1" customWidth="1"/>
    <col min="7684" max="7686" width="7.28515625" style="43"/>
    <col min="7687" max="7687" width="11" style="43" customWidth="1"/>
    <col min="7688" max="7936" width="7.28515625" style="43"/>
    <col min="7937" max="7937" width="22.85546875" style="43" bestFit="1" customWidth="1"/>
    <col min="7938" max="7938" width="4.140625" style="43" customWidth="1"/>
    <col min="7939" max="7939" width="67.28515625" style="43" bestFit="1" customWidth="1"/>
    <col min="7940" max="7942" width="7.28515625" style="43"/>
    <col min="7943" max="7943" width="11" style="43" customWidth="1"/>
    <col min="7944" max="8192" width="7.28515625" style="43"/>
    <col min="8193" max="8193" width="22.85546875" style="43" bestFit="1" customWidth="1"/>
    <col min="8194" max="8194" width="4.140625" style="43" customWidth="1"/>
    <col min="8195" max="8195" width="67.28515625" style="43" bestFit="1" customWidth="1"/>
    <col min="8196" max="8198" width="7.28515625" style="43"/>
    <col min="8199" max="8199" width="11" style="43" customWidth="1"/>
    <col min="8200" max="8448" width="7.28515625" style="43"/>
    <col min="8449" max="8449" width="22.85546875" style="43" bestFit="1" customWidth="1"/>
    <col min="8450" max="8450" width="4.140625" style="43" customWidth="1"/>
    <col min="8451" max="8451" width="67.28515625" style="43" bestFit="1" customWidth="1"/>
    <col min="8452" max="8454" width="7.28515625" style="43"/>
    <col min="8455" max="8455" width="11" style="43" customWidth="1"/>
    <col min="8456" max="8704" width="7.28515625" style="43"/>
    <col min="8705" max="8705" width="22.85546875" style="43" bestFit="1" customWidth="1"/>
    <col min="8706" max="8706" width="4.140625" style="43" customWidth="1"/>
    <col min="8707" max="8707" width="67.28515625" style="43" bestFit="1" customWidth="1"/>
    <col min="8708" max="8710" width="7.28515625" style="43"/>
    <col min="8711" max="8711" width="11" style="43" customWidth="1"/>
    <col min="8712" max="8960" width="7.28515625" style="43"/>
    <col min="8961" max="8961" width="22.85546875" style="43" bestFit="1" customWidth="1"/>
    <col min="8962" max="8962" width="4.140625" style="43" customWidth="1"/>
    <col min="8963" max="8963" width="67.28515625" style="43" bestFit="1" customWidth="1"/>
    <col min="8964" max="8966" width="7.28515625" style="43"/>
    <col min="8967" max="8967" width="11" style="43" customWidth="1"/>
    <col min="8968" max="9216" width="7.28515625" style="43"/>
    <col min="9217" max="9217" width="22.85546875" style="43" bestFit="1" customWidth="1"/>
    <col min="9218" max="9218" width="4.140625" style="43" customWidth="1"/>
    <col min="9219" max="9219" width="67.28515625" style="43" bestFit="1" customWidth="1"/>
    <col min="9220" max="9222" width="7.28515625" style="43"/>
    <col min="9223" max="9223" width="11" style="43" customWidth="1"/>
    <col min="9224" max="9472" width="7.28515625" style="43"/>
    <col min="9473" max="9473" width="22.85546875" style="43" bestFit="1" customWidth="1"/>
    <col min="9474" max="9474" width="4.140625" style="43" customWidth="1"/>
    <col min="9475" max="9475" width="67.28515625" style="43" bestFit="1" customWidth="1"/>
    <col min="9476" max="9478" width="7.28515625" style="43"/>
    <col min="9479" max="9479" width="11" style="43" customWidth="1"/>
    <col min="9480" max="9728" width="7.28515625" style="43"/>
    <col min="9729" max="9729" width="22.85546875" style="43" bestFit="1" customWidth="1"/>
    <col min="9730" max="9730" width="4.140625" style="43" customWidth="1"/>
    <col min="9731" max="9731" width="67.28515625" style="43" bestFit="1" customWidth="1"/>
    <col min="9732" max="9734" width="7.28515625" style="43"/>
    <col min="9735" max="9735" width="11" style="43" customWidth="1"/>
    <col min="9736" max="9984" width="7.28515625" style="43"/>
    <col min="9985" max="9985" width="22.85546875" style="43" bestFit="1" customWidth="1"/>
    <col min="9986" max="9986" width="4.140625" style="43" customWidth="1"/>
    <col min="9987" max="9987" width="67.28515625" style="43" bestFit="1" customWidth="1"/>
    <col min="9988" max="9990" width="7.28515625" style="43"/>
    <col min="9991" max="9991" width="11" style="43" customWidth="1"/>
    <col min="9992" max="10240" width="7.28515625" style="43"/>
    <col min="10241" max="10241" width="22.85546875" style="43" bestFit="1" customWidth="1"/>
    <col min="10242" max="10242" width="4.140625" style="43" customWidth="1"/>
    <col min="10243" max="10243" width="67.28515625" style="43" bestFit="1" customWidth="1"/>
    <col min="10244" max="10246" width="7.28515625" style="43"/>
    <col min="10247" max="10247" width="11" style="43" customWidth="1"/>
    <col min="10248" max="10496" width="7.28515625" style="43"/>
    <col min="10497" max="10497" width="22.85546875" style="43" bestFit="1" customWidth="1"/>
    <col min="10498" max="10498" width="4.140625" style="43" customWidth="1"/>
    <col min="10499" max="10499" width="67.28515625" style="43" bestFit="1" customWidth="1"/>
    <col min="10500" max="10502" width="7.28515625" style="43"/>
    <col min="10503" max="10503" width="11" style="43" customWidth="1"/>
    <col min="10504" max="10752" width="7.28515625" style="43"/>
    <col min="10753" max="10753" width="22.85546875" style="43" bestFit="1" customWidth="1"/>
    <col min="10754" max="10754" width="4.140625" style="43" customWidth="1"/>
    <col min="10755" max="10755" width="67.28515625" style="43" bestFit="1" customWidth="1"/>
    <col min="10756" max="10758" width="7.28515625" style="43"/>
    <col min="10759" max="10759" width="11" style="43" customWidth="1"/>
    <col min="10760" max="11008" width="7.28515625" style="43"/>
    <col min="11009" max="11009" width="22.85546875" style="43" bestFit="1" customWidth="1"/>
    <col min="11010" max="11010" width="4.140625" style="43" customWidth="1"/>
    <col min="11011" max="11011" width="67.28515625" style="43" bestFit="1" customWidth="1"/>
    <col min="11012" max="11014" width="7.28515625" style="43"/>
    <col min="11015" max="11015" width="11" style="43" customWidth="1"/>
    <col min="11016" max="11264" width="7.28515625" style="43"/>
    <col min="11265" max="11265" width="22.85546875" style="43" bestFit="1" customWidth="1"/>
    <col min="11266" max="11266" width="4.140625" style="43" customWidth="1"/>
    <col min="11267" max="11267" width="67.28515625" style="43" bestFit="1" customWidth="1"/>
    <col min="11268" max="11270" width="7.28515625" style="43"/>
    <col min="11271" max="11271" width="11" style="43" customWidth="1"/>
    <col min="11272" max="11520" width="7.28515625" style="43"/>
    <col min="11521" max="11521" width="22.85546875" style="43" bestFit="1" customWidth="1"/>
    <col min="11522" max="11522" width="4.140625" style="43" customWidth="1"/>
    <col min="11523" max="11523" width="67.28515625" style="43" bestFit="1" customWidth="1"/>
    <col min="11524" max="11526" width="7.28515625" style="43"/>
    <col min="11527" max="11527" width="11" style="43" customWidth="1"/>
    <col min="11528" max="11776" width="7.28515625" style="43"/>
    <col min="11777" max="11777" width="22.85546875" style="43" bestFit="1" customWidth="1"/>
    <col min="11778" max="11778" width="4.140625" style="43" customWidth="1"/>
    <col min="11779" max="11779" width="67.28515625" style="43" bestFit="1" customWidth="1"/>
    <col min="11780" max="11782" width="7.28515625" style="43"/>
    <col min="11783" max="11783" width="11" style="43" customWidth="1"/>
    <col min="11784" max="12032" width="7.28515625" style="43"/>
    <col min="12033" max="12033" width="22.85546875" style="43" bestFit="1" customWidth="1"/>
    <col min="12034" max="12034" width="4.140625" style="43" customWidth="1"/>
    <col min="12035" max="12035" width="67.28515625" style="43" bestFit="1" customWidth="1"/>
    <col min="12036" max="12038" width="7.28515625" style="43"/>
    <col min="12039" max="12039" width="11" style="43" customWidth="1"/>
    <col min="12040" max="12288" width="7.28515625" style="43"/>
    <col min="12289" max="12289" width="22.85546875" style="43" bestFit="1" customWidth="1"/>
    <col min="12290" max="12290" width="4.140625" style="43" customWidth="1"/>
    <col min="12291" max="12291" width="67.28515625" style="43" bestFit="1" customWidth="1"/>
    <col min="12292" max="12294" width="7.28515625" style="43"/>
    <col min="12295" max="12295" width="11" style="43" customWidth="1"/>
    <col min="12296" max="12544" width="7.28515625" style="43"/>
    <col min="12545" max="12545" width="22.85546875" style="43" bestFit="1" customWidth="1"/>
    <col min="12546" max="12546" width="4.140625" style="43" customWidth="1"/>
    <col min="12547" max="12547" width="67.28515625" style="43" bestFit="1" customWidth="1"/>
    <col min="12548" max="12550" width="7.28515625" style="43"/>
    <col min="12551" max="12551" width="11" style="43" customWidth="1"/>
    <col min="12552" max="12800" width="7.28515625" style="43"/>
    <col min="12801" max="12801" width="22.85546875" style="43" bestFit="1" customWidth="1"/>
    <col min="12802" max="12802" width="4.140625" style="43" customWidth="1"/>
    <col min="12803" max="12803" width="67.28515625" style="43" bestFit="1" customWidth="1"/>
    <col min="12804" max="12806" width="7.28515625" style="43"/>
    <col min="12807" max="12807" width="11" style="43" customWidth="1"/>
    <col min="12808" max="13056" width="7.28515625" style="43"/>
    <col min="13057" max="13057" width="22.85546875" style="43" bestFit="1" customWidth="1"/>
    <col min="13058" max="13058" width="4.140625" style="43" customWidth="1"/>
    <col min="13059" max="13059" width="67.28515625" style="43" bestFit="1" customWidth="1"/>
    <col min="13060" max="13062" width="7.28515625" style="43"/>
    <col min="13063" max="13063" width="11" style="43" customWidth="1"/>
    <col min="13064" max="13312" width="7.28515625" style="43"/>
    <col min="13313" max="13313" width="22.85546875" style="43" bestFit="1" customWidth="1"/>
    <col min="13314" max="13314" width="4.140625" style="43" customWidth="1"/>
    <col min="13315" max="13315" width="67.28515625" style="43" bestFit="1" customWidth="1"/>
    <col min="13316" max="13318" width="7.28515625" style="43"/>
    <col min="13319" max="13319" width="11" style="43" customWidth="1"/>
    <col min="13320" max="13568" width="7.28515625" style="43"/>
    <col min="13569" max="13569" width="22.85546875" style="43" bestFit="1" customWidth="1"/>
    <col min="13570" max="13570" width="4.140625" style="43" customWidth="1"/>
    <col min="13571" max="13571" width="67.28515625" style="43" bestFit="1" customWidth="1"/>
    <col min="13572" max="13574" width="7.28515625" style="43"/>
    <col min="13575" max="13575" width="11" style="43" customWidth="1"/>
    <col min="13576" max="13824" width="7.28515625" style="43"/>
    <col min="13825" max="13825" width="22.85546875" style="43" bestFit="1" customWidth="1"/>
    <col min="13826" max="13826" width="4.140625" style="43" customWidth="1"/>
    <col min="13827" max="13827" width="67.28515625" style="43" bestFit="1" customWidth="1"/>
    <col min="13828" max="13830" width="7.28515625" style="43"/>
    <col min="13831" max="13831" width="11" style="43" customWidth="1"/>
    <col min="13832" max="14080" width="7.28515625" style="43"/>
    <col min="14081" max="14081" width="22.85546875" style="43" bestFit="1" customWidth="1"/>
    <col min="14082" max="14082" width="4.140625" style="43" customWidth="1"/>
    <col min="14083" max="14083" width="67.28515625" style="43" bestFit="1" customWidth="1"/>
    <col min="14084" max="14086" width="7.28515625" style="43"/>
    <col min="14087" max="14087" width="11" style="43" customWidth="1"/>
    <col min="14088" max="14336" width="7.28515625" style="43"/>
    <col min="14337" max="14337" width="22.85546875" style="43" bestFit="1" customWidth="1"/>
    <col min="14338" max="14338" width="4.140625" style="43" customWidth="1"/>
    <col min="14339" max="14339" width="67.28515625" style="43" bestFit="1" customWidth="1"/>
    <col min="14340" max="14342" width="7.28515625" style="43"/>
    <col min="14343" max="14343" width="11" style="43" customWidth="1"/>
    <col min="14344" max="14592" width="7.28515625" style="43"/>
    <col min="14593" max="14593" width="22.85546875" style="43" bestFit="1" customWidth="1"/>
    <col min="14594" max="14594" width="4.140625" style="43" customWidth="1"/>
    <col min="14595" max="14595" width="67.28515625" style="43" bestFit="1" customWidth="1"/>
    <col min="14596" max="14598" width="7.28515625" style="43"/>
    <col min="14599" max="14599" width="11" style="43" customWidth="1"/>
    <col min="14600" max="14848" width="7.28515625" style="43"/>
    <col min="14849" max="14849" width="22.85546875" style="43" bestFit="1" customWidth="1"/>
    <col min="14850" max="14850" width="4.140625" style="43" customWidth="1"/>
    <col min="14851" max="14851" width="67.28515625" style="43" bestFit="1" customWidth="1"/>
    <col min="14852" max="14854" width="7.28515625" style="43"/>
    <col min="14855" max="14855" width="11" style="43" customWidth="1"/>
    <col min="14856" max="15104" width="7.28515625" style="43"/>
    <col min="15105" max="15105" width="22.85546875" style="43" bestFit="1" customWidth="1"/>
    <col min="15106" max="15106" width="4.140625" style="43" customWidth="1"/>
    <col min="15107" max="15107" width="67.28515625" style="43" bestFit="1" customWidth="1"/>
    <col min="15108" max="15110" width="7.28515625" style="43"/>
    <col min="15111" max="15111" width="11" style="43" customWidth="1"/>
    <col min="15112" max="15360" width="7.28515625" style="43"/>
    <col min="15361" max="15361" width="22.85546875" style="43" bestFit="1" customWidth="1"/>
    <col min="15362" max="15362" width="4.140625" style="43" customWidth="1"/>
    <col min="15363" max="15363" width="67.28515625" style="43" bestFit="1" customWidth="1"/>
    <col min="15364" max="15366" width="7.28515625" style="43"/>
    <col min="15367" max="15367" width="11" style="43" customWidth="1"/>
    <col min="15368" max="15616" width="7.28515625" style="43"/>
    <col min="15617" max="15617" width="22.85546875" style="43" bestFit="1" customWidth="1"/>
    <col min="15618" max="15618" width="4.140625" style="43" customWidth="1"/>
    <col min="15619" max="15619" width="67.28515625" style="43" bestFit="1" customWidth="1"/>
    <col min="15620" max="15622" width="7.28515625" style="43"/>
    <col min="15623" max="15623" width="11" style="43" customWidth="1"/>
    <col min="15624" max="15872" width="7.28515625" style="43"/>
    <col min="15873" max="15873" width="22.85546875" style="43" bestFit="1" customWidth="1"/>
    <col min="15874" max="15874" width="4.140625" style="43" customWidth="1"/>
    <col min="15875" max="15875" width="67.28515625" style="43" bestFit="1" customWidth="1"/>
    <col min="15876" max="15878" width="7.28515625" style="43"/>
    <col min="15879" max="15879" width="11" style="43" customWidth="1"/>
    <col min="15880" max="16128" width="7.28515625" style="43"/>
    <col min="16129" max="16129" width="22.85546875" style="43" bestFit="1" customWidth="1"/>
    <col min="16130" max="16130" width="4.140625" style="43" customWidth="1"/>
    <col min="16131" max="16131" width="67.28515625" style="43" bestFit="1" customWidth="1"/>
    <col min="16132" max="16134" width="7.28515625" style="43"/>
    <col min="16135" max="16135" width="11" style="43" customWidth="1"/>
    <col min="16136" max="16384" width="7.28515625" style="43"/>
  </cols>
  <sheetData>
    <row r="1" spans="1:16384" ht="18.95" customHeight="1" x14ac:dyDescent="0.2">
      <c r="A1" s="41"/>
      <c r="B1" s="41"/>
      <c r="C1" s="41"/>
      <c r="D1" s="41"/>
      <c r="E1" s="42"/>
    </row>
    <row r="2" spans="1:16384" ht="18.95" customHeight="1" x14ac:dyDescent="0.2">
      <c r="A2" s="41"/>
      <c r="B2" s="41"/>
      <c r="C2" s="41"/>
      <c r="D2" s="41"/>
      <c r="E2" s="42"/>
    </row>
    <row r="3" spans="1:16384" ht="18.95" customHeight="1" x14ac:dyDescent="0.2">
      <c r="A3" s="41"/>
      <c r="B3" s="41"/>
      <c r="C3" s="41"/>
      <c r="D3" s="41"/>
      <c r="E3" s="42"/>
    </row>
    <row r="4" spans="1:16384" ht="18.95" customHeight="1" x14ac:dyDescent="0.2">
      <c r="A4" s="41"/>
      <c r="B4" s="41"/>
      <c r="C4" s="41"/>
      <c r="D4" s="41"/>
      <c r="E4" s="42"/>
    </row>
    <row r="5" spans="1:16384" ht="18.95" customHeight="1" x14ac:dyDescent="0.2">
      <c r="A5" s="208" t="s">
        <v>105</v>
      </c>
      <c r="B5" s="208"/>
      <c r="C5" s="208"/>
      <c r="D5" s="41"/>
      <c r="E5" s="42"/>
    </row>
    <row r="6" spans="1:16384" ht="18.95" customHeight="1" x14ac:dyDescent="0.2">
      <c r="A6" s="41"/>
      <c r="B6" s="41"/>
      <c r="C6" s="44"/>
      <c r="D6" s="41"/>
      <c r="E6" s="42"/>
    </row>
    <row r="7" spans="1:16384" ht="18.95" customHeight="1" x14ac:dyDescent="0.2">
      <c r="A7" s="208" t="s">
        <v>106</v>
      </c>
      <c r="B7" s="208"/>
      <c r="C7" s="208"/>
      <c r="D7" s="41"/>
      <c r="E7" s="42"/>
    </row>
    <row r="8" spans="1:16384" ht="18.95" customHeight="1" x14ac:dyDescent="0.2">
      <c r="A8" s="41"/>
      <c r="B8" s="41"/>
      <c r="C8" s="44"/>
      <c r="D8" s="41"/>
      <c r="E8" s="42"/>
    </row>
    <row r="9" spans="1:16384" ht="18.95" customHeight="1" x14ac:dyDescent="0.2">
      <c r="A9" s="208" t="str">
        <f>'Rate Case Constants'!C9</f>
        <v>LOUISVILLE GAS AND ELECTRIC COMPANY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  <c r="IW9" s="208"/>
      <c r="IX9" s="208"/>
      <c r="IY9" s="208"/>
      <c r="IZ9" s="208"/>
      <c r="JA9" s="208"/>
      <c r="JB9" s="208"/>
      <c r="JC9" s="208"/>
      <c r="JD9" s="208"/>
      <c r="JE9" s="208"/>
      <c r="JF9" s="208"/>
      <c r="JG9" s="208"/>
      <c r="JH9" s="208"/>
      <c r="JI9" s="208"/>
      <c r="JJ9" s="208"/>
      <c r="JK9" s="208"/>
      <c r="JL9" s="208"/>
      <c r="JM9" s="208"/>
      <c r="JN9" s="208"/>
      <c r="JO9" s="208"/>
      <c r="JP9" s="208"/>
      <c r="JQ9" s="208"/>
      <c r="JR9" s="208"/>
      <c r="JS9" s="208"/>
      <c r="JT9" s="208"/>
      <c r="JU9" s="208"/>
      <c r="JV9" s="208"/>
      <c r="JW9" s="208"/>
      <c r="JX9" s="208"/>
      <c r="JY9" s="208"/>
      <c r="JZ9" s="208"/>
      <c r="KA9" s="208"/>
      <c r="KB9" s="208"/>
      <c r="KC9" s="208"/>
      <c r="KD9" s="208"/>
      <c r="KE9" s="208"/>
      <c r="KF9" s="208"/>
      <c r="KG9" s="208"/>
      <c r="KH9" s="208"/>
      <c r="KI9" s="208"/>
      <c r="KJ9" s="208"/>
      <c r="KK9" s="208"/>
      <c r="KL9" s="208"/>
      <c r="KM9" s="208"/>
      <c r="KN9" s="208"/>
      <c r="KO9" s="208"/>
      <c r="KP9" s="208"/>
      <c r="KQ9" s="208"/>
      <c r="KR9" s="208"/>
      <c r="KS9" s="208"/>
      <c r="KT9" s="208"/>
      <c r="KU9" s="208"/>
      <c r="KV9" s="208"/>
      <c r="KW9" s="208"/>
      <c r="KX9" s="208"/>
      <c r="KY9" s="208"/>
      <c r="KZ9" s="208"/>
      <c r="LA9" s="208"/>
      <c r="LB9" s="208"/>
      <c r="LC9" s="208"/>
      <c r="LD9" s="208"/>
      <c r="LE9" s="208"/>
      <c r="LF9" s="208"/>
      <c r="LG9" s="208"/>
      <c r="LH9" s="208"/>
      <c r="LI9" s="208"/>
      <c r="LJ9" s="208"/>
      <c r="LK9" s="208"/>
      <c r="LL9" s="208"/>
      <c r="LM9" s="208"/>
      <c r="LN9" s="208"/>
      <c r="LO9" s="208"/>
      <c r="LP9" s="208"/>
      <c r="LQ9" s="208"/>
      <c r="LR9" s="208"/>
      <c r="LS9" s="208"/>
      <c r="LT9" s="208"/>
      <c r="LU9" s="208"/>
      <c r="LV9" s="208"/>
      <c r="LW9" s="208"/>
      <c r="LX9" s="208"/>
      <c r="LY9" s="208"/>
      <c r="LZ9" s="208"/>
      <c r="MA9" s="208"/>
      <c r="MB9" s="208"/>
      <c r="MC9" s="208"/>
      <c r="MD9" s="208"/>
      <c r="ME9" s="208"/>
      <c r="MF9" s="208"/>
      <c r="MG9" s="208"/>
      <c r="MH9" s="208"/>
      <c r="MI9" s="208"/>
      <c r="MJ9" s="208"/>
      <c r="MK9" s="208"/>
      <c r="ML9" s="208"/>
      <c r="MM9" s="208"/>
      <c r="MN9" s="208"/>
      <c r="MO9" s="208"/>
      <c r="MP9" s="208"/>
      <c r="MQ9" s="208"/>
      <c r="MR9" s="208"/>
      <c r="MS9" s="208"/>
      <c r="MT9" s="208"/>
      <c r="MU9" s="208"/>
      <c r="MV9" s="208"/>
      <c r="MW9" s="208"/>
      <c r="MX9" s="208"/>
      <c r="MY9" s="208"/>
      <c r="MZ9" s="208"/>
      <c r="NA9" s="208"/>
      <c r="NB9" s="208"/>
      <c r="NC9" s="208"/>
      <c r="ND9" s="208"/>
      <c r="NE9" s="208"/>
      <c r="NF9" s="208"/>
      <c r="NG9" s="208"/>
      <c r="NH9" s="208"/>
      <c r="NI9" s="208"/>
      <c r="NJ9" s="208"/>
      <c r="NK9" s="208"/>
      <c r="NL9" s="208"/>
      <c r="NM9" s="208"/>
      <c r="NN9" s="208"/>
      <c r="NO9" s="208"/>
      <c r="NP9" s="208"/>
      <c r="NQ9" s="208"/>
      <c r="NR9" s="208"/>
      <c r="NS9" s="208"/>
      <c r="NT9" s="208"/>
      <c r="NU9" s="208"/>
      <c r="NV9" s="208"/>
      <c r="NW9" s="208"/>
      <c r="NX9" s="208"/>
      <c r="NY9" s="208"/>
      <c r="NZ9" s="208"/>
      <c r="OA9" s="208"/>
      <c r="OB9" s="208"/>
      <c r="OC9" s="208"/>
      <c r="OD9" s="208"/>
      <c r="OE9" s="208"/>
      <c r="OF9" s="208"/>
      <c r="OG9" s="208"/>
      <c r="OH9" s="208"/>
      <c r="OI9" s="208"/>
      <c r="OJ9" s="208"/>
      <c r="OK9" s="208"/>
      <c r="OL9" s="208"/>
      <c r="OM9" s="208"/>
      <c r="ON9" s="208"/>
      <c r="OO9" s="208"/>
      <c r="OP9" s="208"/>
      <c r="OQ9" s="208"/>
      <c r="OR9" s="208"/>
      <c r="OS9" s="208"/>
      <c r="OT9" s="208"/>
      <c r="OU9" s="208"/>
      <c r="OV9" s="208"/>
      <c r="OW9" s="208"/>
      <c r="OX9" s="208"/>
      <c r="OY9" s="208"/>
      <c r="OZ9" s="208"/>
      <c r="PA9" s="208"/>
      <c r="PB9" s="208"/>
      <c r="PC9" s="208"/>
      <c r="PD9" s="208"/>
      <c r="PE9" s="208"/>
      <c r="PF9" s="208"/>
      <c r="PG9" s="208"/>
      <c r="PH9" s="208"/>
      <c r="PI9" s="208"/>
      <c r="PJ9" s="208"/>
      <c r="PK9" s="208"/>
      <c r="PL9" s="208"/>
      <c r="PM9" s="208"/>
      <c r="PN9" s="208"/>
      <c r="PO9" s="208"/>
      <c r="PP9" s="208"/>
      <c r="PQ9" s="208"/>
      <c r="PR9" s="208"/>
      <c r="PS9" s="208"/>
      <c r="PT9" s="208"/>
      <c r="PU9" s="208"/>
      <c r="PV9" s="208"/>
      <c r="PW9" s="208"/>
      <c r="PX9" s="208"/>
      <c r="PY9" s="208"/>
      <c r="PZ9" s="208"/>
      <c r="QA9" s="208"/>
      <c r="QB9" s="208"/>
      <c r="QC9" s="208"/>
      <c r="QD9" s="208"/>
      <c r="QE9" s="208"/>
      <c r="QF9" s="208"/>
      <c r="QG9" s="208"/>
      <c r="QH9" s="208"/>
      <c r="QI9" s="208"/>
      <c r="QJ9" s="208"/>
      <c r="QK9" s="208"/>
      <c r="QL9" s="208"/>
      <c r="QM9" s="208"/>
      <c r="QN9" s="208"/>
      <c r="QO9" s="208"/>
      <c r="QP9" s="208"/>
      <c r="QQ9" s="208"/>
      <c r="QR9" s="208"/>
      <c r="QS9" s="208"/>
      <c r="QT9" s="208"/>
      <c r="QU9" s="208"/>
      <c r="QV9" s="208"/>
      <c r="QW9" s="208"/>
      <c r="QX9" s="208"/>
      <c r="QY9" s="208"/>
      <c r="QZ9" s="208"/>
      <c r="RA9" s="208"/>
      <c r="RB9" s="208"/>
      <c r="RC9" s="208"/>
      <c r="RD9" s="208"/>
      <c r="RE9" s="208"/>
      <c r="RF9" s="208"/>
      <c r="RG9" s="208"/>
      <c r="RH9" s="208"/>
      <c r="RI9" s="208"/>
      <c r="RJ9" s="208"/>
      <c r="RK9" s="208"/>
      <c r="RL9" s="208"/>
      <c r="RM9" s="208"/>
      <c r="RN9" s="208"/>
      <c r="RO9" s="208"/>
      <c r="RP9" s="208"/>
      <c r="RQ9" s="208"/>
      <c r="RR9" s="208"/>
      <c r="RS9" s="208"/>
      <c r="RT9" s="208"/>
      <c r="RU9" s="208"/>
      <c r="RV9" s="208"/>
      <c r="RW9" s="208"/>
      <c r="RX9" s="208"/>
      <c r="RY9" s="208"/>
      <c r="RZ9" s="208"/>
      <c r="SA9" s="208"/>
      <c r="SB9" s="208"/>
      <c r="SC9" s="208"/>
      <c r="SD9" s="208"/>
      <c r="SE9" s="208"/>
      <c r="SF9" s="208"/>
      <c r="SG9" s="208"/>
      <c r="SH9" s="208"/>
      <c r="SI9" s="208"/>
      <c r="SJ9" s="208"/>
      <c r="SK9" s="208"/>
      <c r="SL9" s="208"/>
      <c r="SM9" s="208"/>
      <c r="SN9" s="208"/>
      <c r="SO9" s="208"/>
      <c r="SP9" s="208"/>
      <c r="SQ9" s="208"/>
      <c r="SR9" s="208"/>
      <c r="SS9" s="208"/>
      <c r="ST9" s="208"/>
      <c r="SU9" s="208"/>
      <c r="SV9" s="208"/>
      <c r="SW9" s="208"/>
      <c r="SX9" s="208"/>
      <c r="SY9" s="208"/>
      <c r="SZ9" s="208"/>
      <c r="TA9" s="208"/>
      <c r="TB9" s="208"/>
      <c r="TC9" s="208"/>
      <c r="TD9" s="208"/>
      <c r="TE9" s="208"/>
      <c r="TF9" s="208"/>
      <c r="TG9" s="208"/>
      <c r="TH9" s="208"/>
      <c r="TI9" s="208"/>
      <c r="TJ9" s="208"/>
      <c r="TK9" s="208"/>
      <c r="TL9" s="208"/>
      <c r="TM9" s="208"/>
      <c r="TN9" s="208"/>
      <c r="TO9" s="208"/>
      <c r="TP9" s="208"/>
      <c r="TQ9" s="208"/>
      <c r="TR9" s="208"/>
      <c r="TS9" s="208"/>
      <c r="TT9" s="208"/>
      <c r="TU9" s="208"/>
      <c r="TV9" s="208"/>
      <c r="TW9" s="208"/>
      <c r="TX9" s="208"/>
      <c r="TY9" s="208"/>
      <c r="TZ9" s="208"/>
      <c r="UA9" s="208"/>
      <c r="UB9" s="208"/>
      <c r="UC9" s="208"/>
      <c r="UD9" s="208"/>
      <c r="UE9" s="208"/>
      <c r="UF9" s="208"/>
      <c r="UG9" s="208"/>
      <c r="UH9" s="208"/>
      <c r="UI9" s="208"/>
      <c r="UJ9" s="208"/>
      <c r="UK9" s="208"/>
      <c r="UL9" s="208"/>
      <c r="UM9" s="208"/>
      <c r="UN9" s="208"/>
      <c r="UO9" s="208"/>
      <c r="UP9" s="208"/>
      <c r="UQ9" s="208"/>
      <c r="UR9" s="208"/>
      <c r="US9" s="208"/>
      <c r="UT9" s="208"/>
      <c r="UU9" s="208"/>
      <c r="UV9" s="208"/>
      <c r="UW9" s="208"/>
      <c r="UX9" s="208"/>
      <c r="UY9" s="208"/>
      <c r="UZ9" s="208"/>
      <c r="VA9" s="208"/>
      <c r="VB9" s="208"/>
      <c r="VC9" s="208"/>
      <c r="VD9" s="208"/>
      <c r="VE9" s="208"/>
      <c r="VF9" s="208"/>
      <c r="VG9" s="208"/>
      <c r="VH9" s="208"/>
      <c r="VI9" s="208"/>
      <c r="VJ9" s="208"/>
      <c r="VK9" s="208"/>
      <c r="VL9" s="208"/>
      <c r="VM9" s="208"/>
      <c r="VN9" s="208"/>
      <c r="VO9" s="208"/>
      <c r="VP9" s="208"/>
      <c r="VQ9" s="208"/>
      <c r="VR9" s="208"/>
      <c r="VS9" s="208"/>
      <c r="VT9" s="208"/>
      <c r="VU9" s="208"/>
      <c r="VV9" s="208"/>
      <c r="VW9" s="208"/>
      <c r="VX9" s="208"/>
      <c r="VY9" s="208"/>
      <c r="VZ9" s="208"/>
      <c r="WA9" s="208"/>
      <c r="WB9" s="208"/>
      <c r="WC9" s="208"/>
      <c r="WD9" s="208"/>
      <c r="WE9" s="208"/>
      <c r="WF9" s="208"/>
      <c r="WG9" s="208"/>
      <c r="WH9" s="208"/>
      <c r="WI9" s="208"/>
      <c r="WJ9" s="208"/>
      <c r="WK9" s="208"/>
      <c r="WL9" s="208"/>
      <c r="WM9" s="208"/>
      <c r="WN9" s="208"/>
      <c r="WO9" s="208"/>
      <c r="WP9" s="208"/>
      <c r="WQ9" s="208"/>
      <c r="WR9" s="208"/>
      <c r="WS9" s="208"/>
      <c r="WT9" s="208"/>
      <c r="WU9" s="208"/>
      <c r="WV9" s="208"/>
      <c r="WW9" s="208"/>
      <c r="WX9" s="208"/>
      <c r="WY9" s="208"/>
      <c r="WZ9" s="208"/>
      <c r="XA9" s="208"/>
      <c r="XB9" s="208"/>
      <c r="XC9" s="208"/>
      <c r="XD9" s="208"/>
      <c r="XE9" s="208"/>
      <c r="XF9" s="208"/>
      <c r="XG9" s="208"/>
      <c r="XH9" s="208"/>
      <c r="XI9" s="208"/>
      <c r="XJ9" s="208"/>
      <c r="XK9" s="208"/>
      <c r="XL9" s="208"/>
      <c r="XM9" s="208"/>
      <c r="XN9" s="208"/>
      <c r="XO9" s="208"/>
      <c r="XP9" s="208"/>
      <c r="XQ9" s="208"/>
      <c r="XR9" s="208"/>
      <c r="XS9" s="208"/>
      <c r="XT9" s="208"/>
      <c r="XU9" s="208"/>
      <c r="XV9" s="208"/>
      <c r="XW9" s="208"/>
      <c r="XX9" s="208"/>
      <c r="XY9" s="208"/>
      <c r="XZ9" s="208"/>
      <c r="YA9" s="208"/>
      <c r="YB9" s="208"/>
      <c r="YC9" s="208"/>
      <c r="YD9" s="208"/>
      <c r="YE9" s="208"/>
      <c r="YF9" s="208"/>
      <c r="YG9" s="208"/>
      <c r="YH9" s="208"/>
      <c r="YI9" s="208"/>
      <c r="YJ9" s="208"/>
      <c r="YK9" s="208"/>
      <c r="YL9" s="208"/>
      <c r="YM9" s="208"/>
      <c r="YN9" s="208"/>
      <c r="YO9" s="208"/>
      <c r="YP9" s="208"/>
      <c r="YQ9" s="208"/>
      <c r="YR9" s="208"/>
      <c r="YS9" s="208"/>
      <c r="YT9" s="208"/>
      <c r="YU9" s="208"/>
      <c r="YV9" s="208"/>
      <c r="YW9" s="208"/>
      <c r="YX9" s="208"/>
      <c r="YY9" s="208"/>
      <c r="YZ9" s="208"/>
      <c r="ZA9" s="208"/>
      <c r="ZB9" s="208"/>
      <c r="ZC9" s="208"/>
      <c r="ZD9" s="208"/>
      <c r="ZE9" s="208"/>
      <c r="ZF9" s="208"/>
      <c r="ZG9" s="208"/>
      <c r="ZH9" s="208"/>
      <c r="ZI9" s="208"/>
      <c r="ZJ9" s="208"/>
      <c r="ZK9" s="208"/>
      <c r="ZL9" s="208"/>
      <c r="ZM9" s="208"/>
      <c r="ZN9" s="208"/>
      <c r="ZO9" s="208"/>
      <c r="ZP9" s="208"/>
      <c r="ZQ9" s="208"/>
      <c r="ZR9" s="208"/>
      <c r="ZS9" s="208"/>
      <c r="ZT9" s="208"/>
      <c r="ZU9" s="208"/>
      <c r="ZV9" s="208"/>
      <c r="ZW9" s="208"/>
      <c r="ZX9" s="208"/>
      <c r="ZY9" s="208"/>
      <c r="ZZ9" s="208"/>
      <c r="AAA9" s="208"/>
      <c r="AAB9" s="208"/>
      <c r="AAC9" s="208"/>
      <c r="AAD9" s="208"/>
      <c r="AAE9" s="208"/>
      <c r="AAF9" s="208"/>
      <c r="AAG9" s="208"/>
      <c r="AAH9" s="208"/>
      <c r="AAI9" s="208"/>
      <c r="AAJ9" s="208"/>
      <c r="AAK9" s="208"/>
      <c r="AAL9" s="208"/>
      <c r="AAM9" s="208"/>
      <c r="AAN9" s="208"/>
      <c r="AAO9" s="208"/>
      <c r="AAP9" s="208"/>
      <c r="AAQ9" s="208"/>
      <c r="AAR9" s="208"/>
      <c r="AAS9" s="208"/>
      <c r="AAT9" s="208"/>
      <c r="AAU9" s="208"/>
      <c r="AAV9" s="208"/>
      <c r="AAW9" s="208"/>
      <c r="AAX9" s="208"/>
      <c r="AAY9" s="208"/>
      <c r="AAZ9" s="208"/>
      <c r="ABA9" s="208"/>
      <c r="ABB9" s="208"/>
      <c r="ABC9" s="208"/>
      <c r="ABD9" s="208"/>
      <c r="ABE9" s="208"/>
      <c r="ABF9" s="208"/>
      <c r="ABG9" s="208"/>
      <c r="ABH9" s="208"/>
      <c r="ABI9" s="208"/>
      <c r="ABJ9" s="208"/>
      <c r="ABK9" s="208"/>
      <c r="ABL9" s="208"/>
      <c r="ABM9" s="208"/>
      <c r="ABN9" s="208"/>
      <c r="ABO9" s="208"/>
      <c r="ABP9" s="208"/>
      <c r="ABQ9" s="208"/>
      <c r="ABR9" s="208"/>
      <c r="ABS9" s="208"/>
      <c r="ABT9" s="208"/>
      <c r="ABU9" s="208"/>
      <c r="ABV9" s="208"/>
      <c r="ABW9" s="208"/>
      <c r="ABX9" s="208"/>
      <c r="ABY9" s="208"/>
      <c r="ABZ9" s="208"/>
      <c r="ACA9" s="208"/>
      <c r="ACB9" s="208"/>
      <c r="ACC9" s="208"/>
      <c r="ACD9" s="208"/>
      <c r="ACE9" s="208"/>
      <c r="ACF9" s="208"/>
      <c r="ACG9" s="208"/>
      <c r="ACH9" s="208"/>
      <c r="ACI9" s="208"/>
      <c r="ACJ9" s="208"/>
      <c r="ACK9" s="208"/>
      <c r="ACL9" s="208"/>
      <c r="ACM9" s="208"/>
      <c r="ACN9" s="208"/>
      <c r="ACO9" s="208"/>
      <c r="ACP9" s="208"/>
      <c r="ACQ9" s="208"/>
      <c r="ACR9" s="208"/>
      <c r="ACS9" s="208"/>
      <c r="ACT9" s="208"/>
      <c r="ACU9" s="208"/>
      <c r="ACV9" s="208"/>
      <c r="ACW9" s="208"/>
      <c r="ACX9" s="208"/>
      <c r="ACY9" s="208"/>
      <c r="ACZ9" s="208"/>
      <c r="ADA9" s="208"/>
      <c r="ADB9" s="208"/>
      <c r="ADC9" s="208"/>
      <c r="ADD9" s="208"/>
      <c r="ADE9" s="208"/>
      <c r="ADF9" s="208"/>
      <c r="ADG9" s="208"/>
      <c r="ADH9" s="208"/>
      <c r="ADI9" s="208"/>
      <c r="ADJ9" s="208"/>
      <c r="ADK9" s="208"/>
      <c r="ADL9" s="208"/>
      <c r="ADM9" s="208"/>
      <c r="ADN9" s="208"/>
      <c r="ADO9" s="208"/>
      <c r="ADP9" s="208"/>
      <c r="ADQ9" s="208"/>
      <c r="ADR9" s="208"/>
      <c r="ADS9" s="208"/>
      <c r="ADT9" s="208"/>
      <c r="ADU9" s="208"/>
      <c r="ADV9" s="208"/>
      <c r="ADW9" s="208"/>
      <c r="ADX9" s="208"/>
      <c r="ADY9" s="208"/>
      <c r="ADZ9" s="208"/>
      <c r="AEA9" s="208"/>
      <c r="AEB9" s="208"/>
      <c r="AEC9" s="208"/>
      <c r="AED9" s="208"/>
      <c r="AEE9" s="208"/>
      <c r="AEF9" s="208"/>
      <c r="AEG9" s="208"/>
      <c r="AEH9" s="208"/>
      <c r="AEI9" s="208"/>
      <c r="AEJ9" s="208"/>
      <c r="AEK9" s="208"/>
      <c r="AEL9" s="208"/>
      <c r="AEM9" s="208"/>
      <c r="AEN9" s="208"/>
      <c r="AEO9" s="208"/>
      <c r="AEP9" s="208"/>
      <c r="AEQ9" s="208"/>
      <c r="AER9" s="208"/>
      <c r="AES9" s="208"/>
      <c r="AET9" s="208"/>
      <c r="AEU9" s="208"/>
      <c r="AEV9" s="208"/>
      <c r="AEW9" s="208"/>
      <c r="AEX9" s="208"/>
      <c r="AEY9" s="208"/>
      <c r="AEZ9" s="208"/>
      <c r="AFA9" s="208"/>
      <c r="AFB9" s="208"/>
      <c r="AFC9" s="208"/>
      <c r="AFD9" s="208"/>
      <c r="AFE9" s="208"/>
      <c r="AFF9" s="208"/>
      <c r="AFG9" s="208"/>
      <c r="AFH9" s="208"/>
      <c r="AFI9" s="208"/>
      <c r="AFJ9" s="208"/>
      <c r="AFK9" s="208"/>
      <c r="AFL9" s="208"/>
      <c r="AFM9" s="208"/>
      <c r="AFN9" s="208"/>
      <c r="AFO9" s="208"/>
      <c r="AFP9" s="208"/>
      <c r="AFQ9" s="208"/>
      <c r="AFR9" s="208"/>
      <c r="AFS9" s="208"/>
      <c r="AFT9" s="208"/>
      <c r="AFU9" s="208"/>
      <c r="AFV9" s="208"/>
      <c r="AFW9" s="208"/>
      <c r="AFX9" s="208"/>
      <c r="AFY9" s="208"/>
      <c r="AFZ9" s="208"/>
      <c r="AGA9" s="208"/>
      <c r="AGB9" s="208"/>
      <c r="AGC9" s="208"/>
      <c r="AGD9" s="208"/>
      <c r="AGE9" s="208"/>
      <c r="AGF9" s="208"/>
      <c r="AGG9" s="208"/>
      <c r="AGH9" s="208"/>
      <c r="AGI9" s="208"/>
      <c r="AGJ9" s="208"/>
      <c r="AGK9" s="208"/>
      <c r="AGL9" s="208"/>
      <c r="AGM9" s="208"/>
      <c r="AGN9" s="208"/>
      <c r="AGO9" s="208"/>
      <c r="AGP9" s="208"/>
      <c r="AGQ9" s="208"/>
      <c r="AGR9" s="208"/>
      <c r="AGS9" s="208"/>
      <c r="AGT9" s="208"/>
      <c r="AGU9" s="208"/>
      <c r="AGV9" s="208"/>
      <c r="AGW9" s="208"/>
      <c r="AGX9" s="208"/>
      <c r="AGY9" s="208"/>
      <c r="AGZ9" s="208"/>
      <c r="AHA9" s="208"/>
      <c r="AHB9" s="208"/>
      <c r="AHC9" s="208"/>
      <c r="AHD9" s="208"/>
      <c r="AHE9" s="208"/>
      <c r="AHF9" s="208"/>
      <c r="AHG9" s="208"/>
      <c r="AHH9" s="208"/>
      <c r="AHI9" s="208"/>
      <c r="AHJ9" s="208"/>
      <c r="AHK9" s="208"/>
      <c r="AHL9" s="208"/>
      <c r="AHM9" s="208"/>
      <c r="AHN9" s="208"/>
      <c r="AHO9" s="208"/>
      <c r="AHP9" s="208"/>
      <c r="AHQ9" s="208"/>
      <c r="AHR9" s="208"/>
      <c r="AHS9" s="208"/>
      <c r="AHT9" s="208"/>
      <c r="AHU9" s="208"/>
      <c r="AHV9" s="208"/>
      <c r="AHW9" s="208"/>
      <c r="AHX9" s="208"/>
      <c r="AHY9" s="208"/>
      <c r="AHZ9" s="208"/>
      <c r="AIA9" s="208"/>
      <c r="AIB9" s="208"/>
      <c r="AIC9" s="208"/>
      <c r="AID9" s="208"/>
      <c r="AIE9" s="208"/>
      <c r="AIF9" s="208"/>
      <c r="AIG9" s="208"/>
      <c r="AIH9" s="208"/>
      <c r="AII9" s="208"/>
      <c r="AIJ9" s="208"/>
      <c r="AIK9" s="208"/>
      <c r="AIL9" s="208"/>
      <c r="AIM9" s="208"/>
      <c r="AIN9" s="208"/>
      <c r="AIO9" s="208"/>
      <c r="AIP9" s="208"/>
      <c r="AIQ9" s="208"/>
      <c r="AIR9" s="208"/>
      <c r="AIS9" s="208"/>
      <c r="AIT9" s="208"/>
      <c r="AIU9" s="208"/>
      <c r="AIV9" s="208"/>
      <c r="AIW9" s="208"/>
      <c r="AIX9" s="208"/>
      <c r="AIY9" s="208"/>
      <c r="AIZ9" s="208"/>
      <c r="AJA9" s="208"/>
      <c r="AJB9" s="208"/>
      <c r="AJC9" s="208"/>
      <c r="AJD9" s="208"/>
      <c r="AJE9" s="208"/>
      <c r="AJF9" s="208"/>
      <c r="AJG9" s="208"/>
      <c r="AJH9" s="208"/>
      <c r="AJI9" s="208"/>
      <c r="AJJ9" s="208"/>
      <c r="AJK9" s="208"/>
      <c r="AJL9" s="208"/>
      <c r="AJM9" s="208"/>
      <c r="AJN9" s="208"/>
      <c r="AJO9" s="208"/>
      <c r="AJP9" s="208"/>
      <c r="AJQ9" s="208"/>
      <c r="AJR9" s="208"/>
      <c r="AJS9" s="208"/>
      <c r="AJT9" s="208"/>
      <c r="AJU9" s="208"/>
      <c r="AJV9" s="208"/>
      <c r="AJW9" s="208"/>
      <c r="AJX9" s="208"/>
      <c r="AJY9" s="208"/>
      <c r="AJZ9" s="208"/>
      <c r="AKA9" s="208"/>
      <c r="AKB9" s="208"/>
      <c r="AKC9" s="208"/>
      <c r="AKD9" s="208"/>
      <c r="AKE9" s="208"/>
      <c r="AKF9" s="208"/>
      <c r="AKG9" s="208"/>
      <c r="AKH9" s="208"/>
      <c r="AKI9" s="208"/>
      <c r="AKJ9" s="208"/>
      <c r="AKK9" s="208"/>
      <c r="AKL9" s="208"/>
      <c r="AKM9" s="208"/>
      <c r="AKN9" s="208"/>
      <c r="AKO9" s="208"/>
      <c r="AKP9" s="208"/>
      <c r="AKQ9" s="208"/>
      <c r="AKR9" s="208"/>
      <c r="AKS9" s="208"/>
      <c r="AKT9" s="208"/>
      <c r="AKU9" s="208"/>
      <c r="AKV9" s="208"/>
      <c r="AKW9" s="208"/>
      <c r="AKX9" s="208"/>
      <c r="AKY9" s="208"/>
      <c r="AKZ9" s="208"/>
      <c r="ALA9" s="208"/>
      <c r="ALB9" s="208"/>
      <c r="ALC9" s="208"/>
      <c r="ALD9" s="208"/>
      <c r="ALE9" s="208"/>
      <c r="ALF9" s="208"/>
      <c r="ALG9" s="208"/>
      <c r="ALH9" s="208"/>
      <c r="ALI9" s="208"/>
      <c r="ALJ9" s="208"/>
      <c r="ALK9" s="208"/>
      <c r="ALL9" s="208"/>
      <c r="ALM9" s="208"/>
      <c r="ALN9" s="208"/>
      <c r="ALO9" s="208"/>
      <c r="ALP9" s="208"/>
      <c r="ALQ9" s="208"/>
      <c r="ALR9" s="208"/>
      <c r="ALS9" s="208"/>
      <c r="ALT9" s="208"/>
      <c r="ALU9" s="208"/>
      <c r="ALV9" s="208"/>
      <c r="ALW9" s="208"/>
      <c r="ALX9" s="208"/>
      <c r="ALY9" s="208"/>
      <c r="ALZ9" s="208"/>
      <c r="AMA9" s="208"/>
      <c r="AMB9" s="208"/>
      <c r="AMC9" s="208"/>
      <c r="AMD9" s="208"/>
      <c r="AME9" s="208"/>
      <c r="AMF9" s="208"/>
      <c r="AMG9" s="208"/>
      <c r="AMH9" s="208"/>
      <c r="AMI9" s="208"/>
      <c r="AMJ9" s="208"/>
      <c r="AMK9" s="208"/>
      <c r="AML9" s="208"/>
      <c r="AMM9" s="208"/>
      <c r="AMN9" s="208"/>
      <c r="AMO9" s="208"/>
      <c r="AMP9" s="208"/>
      <c r="AMQ9" s="208"/>
      <c r="AMR9" s="208"/>
      <c r="AMS9" s="208"/>
      <c r="AMT9" s="208"/>
      <c r="AMU9" s="208"/>
      <c r="AMV9" s="208"/>
      <c r="AMW9" s="208"/>
      <c r="AMX9" s="208"/>
      <c r="AMY9" s="208"/>
      <c r="AMZ9" s="208"/>
      <c r="ANA9" s="208"/>
      <c r="ANB9" s="208"/>
      <c r="ANC9" s="208"/>
      <c r="AND9" s="208"/>
      <c r="ANE9" s="208"/>
      <c r="ANF9" s="208"/>
      <c r="ANG9" s="208"/>
      <c r="ANH9" s="208"/>
      <c r="ANI9" s="208"/>
      <c r="ANJ9" s="208"/>
      <c r="ANK9" s="208"/>
      <c r="ANL9" s="208"/>
      <c r="ANM9" s="208"/>
      <c r="ANN9" s="208"/>
      <c r="ANO9" s="208"/>
      <c r="ANP9" s="208"/>
      <c r="ANQ9" s="208"/>
      <c r="ANR9" s="208"/>
      <c r="ANS9" s="208"/>
      <c r="ANT9" s="208"/>
      <c r="ANU9" s="208"/>
      <c r="ANV9" s="208"/>
      <c r="ANW9" s="208"/>
      <c r="ANX9" s="208"/>
      <c r="ANY9" s="208"/>
      <c r="ANZ9" s="208"/>
      <c r="AOA9" s="208"/>
      <c r="AOB9" s="208"/>
      <c r="AOC9" s="208"/>
      <c r="AOD9" s="208"/>
      <c r="AOE9" s="208"/>
      <c r="AOF9" s="208"/>
      <c r="AOG9" s="208"/>
      <c r="AOH9" s="208"/>
      <c r="AOI9" s="208"/>
      <c r="AOJ9" s="208"/>
      <c r="AOK9" s="208"/>
      <c r="AOL9" s="208"/>
      <c r="AOM9" s="208"/>
      <c r="AON9" s="208"/>
      <c r="AOO9" s="208"/>
      <c r="AOP9" s="208"/>
      <c r="AOQ9" s="208"/>
      <c r="AOR9" s="208"/>
      <c r="AOS9" s="208"/>
      <c r="AOT9" s="208"/>
      <c r="AOU9" s="208"/>
      <c r="AOV9" s="208"/>
      <c r="AOW9" s="208"/>
      <c r="AOX9" s="208"/>
      <c r="AOY9" s="208"/>
      <c r="AOZ9" s="208"/>
      <c r="APA9" s="208"/>
      <c r="APB9" s="208"/>
      <c r="APC9" s="208"/>
      <c r="APD9" s="208"/>
      <c r="APE9" s="208"/>
      <c r="APF9" s="208"/>
      <c r="APG9" s="208"/>
      <c r="APH9" s="208"/>
      <c r="API9" s="208"/>
      <c r="APJ9" s="208"/>
      <c r="APK9" s="208"/>
      <c r="APL9" s="208"/>
      <c r="APM9" s="208"/>
      <c r="APN9" s="208"/>
      <c r="APO9" s="208"/>
      <c r="APP9" s="208"/>
      <c r="APQ9" s="208"/>
      <c r="APR9" s="208"/>
      <c r="APS9" s="208"/>
      <c r="APT9" s="208"/>
      <c r="APU9" s="208"/>
      <c r="APV9" s="208"/>
      <c r="APW9" s="208"/>
      <c r="APX9" s="208"/>
      <c r="APY9" s="208"/>
      <c r="APZ9" s="208"/>
      <c r="AQA9" s="208"/>
      <c r="AQB9" s="208"/>
      <c r="AQC9" s="208"/>
      <c r="AQD9" s="208"/>
      <c r="AQE9" s="208"/>
      <c r="AQF9" s="208"/>
      <c r="AQG9" s="208"/>
      <c r="AQH9" s="208"/>
      <c r="AQI9" s="208"/>
      <c r="AQJ9" s="208"/>
      <c r="AQK9" s="208"/>
      <c r="AQL9" s="208"/>
      <c r="AQM9" s="208"/>
      <c r="AQN9" s="208"/>
      <c r="AQO9" s="208"/>
      <c r="AQP9" s="208"/>
      <c r="AQQ9" s="208"/>
      <c r="AQR9" s="208"/>
      <c r="AQS9" s="208"/>
      <c r="AQT9" s="208"/>
      <c r="AQU9" s="208"/>
      <c r="AQV9" s="208"/>
      <c r="AQW9" s="208"/>
      <c r="AQX9" s="208"/>
      <c r="AQY9" s="208"/>
      <c r="AQZ9" s="208"/>
      <c r="ARA9" s="208"/>
      <c r="ARB9" s="208"/>
      <c r="ARC9" s="208"/>
      <c r="ARD9" s="208"/>
      <c r="ARE9" s="208"/>
      <c r="ARF9" s="208"/>
      <c r="ARG9" s="208"/>
      <c r="ARH9" s="208"/>
      <c r="ARI9" s="208"/>
      <c r="ARJ9" s="208"/>
      <c r="ARK9" s="208"/>
      <c r="ARL9" s="208"/>
      <c r="ARM9" s="208"/>
      <c r="ARN9" s="208"/>
      <c r="ARO9" s="208"/>
      <c r="ARP9" s="208"/>
      <c r="ARQ9" s="208"/>
      <c r="ARR9" s="208"/>
      <c r="ARS9" s="208"/>
      <c r="ART9" s="208"/>
      <c r="ARU9" s="208"/>
      <c r="ARV9" s="208"/>
      <c r="ARW9" s="208"/>
      <c r="ARX9" s="208"/>
      <c r="ARY9" s="208"/>
      <c r="ARZ9" s="208"/>
      <c r="ASA9" s="208"/>
      <c r="ASB9" s="208"/>
      <c r="ASC9" s="208"/>
      <c r="ASD9" s="208"/>
      <c r="ASE9" s="208"/>
      <c r="ASF9" s="208"/>
      <c r="ASG9" s="208"/>
      <c r="ASH9" s="208"/>
      <c r="ASI9" s="208"/>
      <c r="ASJ9" s="208"/>
      <c r="ASK9" s="208"/>
      <c r="ASL9" s="208"/>
      <c r="ASM9" s="208"/>
      <c r="ASN9" s="208"/>
      <c r="ASO9" s="208"/>
      <c r="ASP9" s="208"/>
      <c r="ASQ9" s="208"/>
      <c r="ASR9" s="208"/>
      <c r="ASS9" s="208"/>
      <c r="AST9" s="208"/>
      <c r="ASU9" s="208"/>
      <c r="ASV9" s="208"/>
      <c r="ASW9" s="208"/>
      <c r="ASX9" s="208"/>
      <c r="ASY9" s="208"/>
      <c r="ASZ9" s="208"/>
      <c r="ATA9" s="208"/>
      <c r="ATB9" s="208"/>
      <c r="ATC9" s="208"/>
      <c r="ATD9" s="208"/>
      <c r="ATE9" s="208"/>
      <c r="ATF9" s="208"/>
      <c r="ATG9" s="208"/>
      <c r="ATH9" s="208"/>
      <c r="ATI9" s="208"/>
      <c r="ATJ9" s="208"/>
      <c r="ATK9" s="208"/>
      <c r="ATL9" s="208"/>
      <c r="ATM9" s="208"/>
      <c r="ATN9" s="208"/>
      <c r="ATO9" s="208"/>
      <c r="ATP9" s="208"/>
      <c r="ATQ9" s="208"/>
      <c r="ATR9" s="208"/>
      <c r="ATS9" s="208"/>
      <c r="ATT9" s="208"/>
      <c r="ATU9" s="208"/>
      <c r="ATV9" s="208"/>
      <c r="ATW9" s="208"/>
      <c r="ATX9" s="208"/>
      <c r="ATY9" s="208"/>
      <c r="ATZ9" s="208"/>
      <c r="AUA9" s="208"/>
      <c r="AUB9" s="208"/>
      <c r="AUC9" s="208"/>
      <c r="AUD9" s="208"/>
      <c r="AUE9" s="208"/>
      <c r="AUF9" s="208"/>
      <c r="AUG9" s="208"/>
      <c r="AUH9" s="208"/>
      <c r="AUI9" s="208"/>
      <c r="AUJ9" s="208"/>
      <c r="AUK9" s="208"/>
      <c r="AUL9" s="208"/>
      <c r="AUM9" s="208"/>
      <c r="AUN9" s="208"/>
      <c r="AUO9" s="208"/>
      <c r="AUP9" s="208"/>
      <c r="AUQ9" s="208"/>
      <c r="AUR9" s="208"/>
      <c r="AUS9" s="208"/>
      <c r="AUT9" s="208"/>
      <c r="AUU9" s="208"/>
      <c r="AUV9" s="208"/>
      <c r="AUW9" s="208"/>
      <c r="AUX9" s="208"/>
      <c r="AUY9" s="208"/>
      <c r="AUZ9" s="208"/>
      <c r="AVA9" s="208"/>
      <c r="AVB9" s="208"/>
      <c r="AVC9" s="208"/>
      <c r="AVD9" s="208"/>
      <c r="AVE9" s="208"/>
      <c r="AVF9" s="208"/>
      <c r="AVG9" s="208"/>
      <c r="AVH9" s="208"/>
      <c r="AVI9" s="208"/>
      <c r="AVJ9" s="208"/>
      <c r="AVK9" s="208"/>
      <c r="AVL9" s="208"/>
      <c r="AVM9" s="208"/>
      <c r="AVN9" s="208"/>
      <c r="AVO9" s="208"/>
      <c r="AVP9" s="208"/>
      <c r="AVQ9" s="208"/>
      <c r="AVR9" s="208"/>
      <c r="AVS9" s="208"/>
      <c r="AVT9" s="208"/>
      <c r="AVU9" s="208"/>
      <c r="AVV9" s="208"/>
      <c r="AVW9" s="208"/>
      <c r="AVX9" s="208"/>
      <c r="AVY9" s="208"/>
      <c r="AVZ9" s="208"/>
      <c r="AWA9" s="208"/>
      <c r="AWB9" s="208"/>
      <c r="AWC9" s="208"/>
      <c r="AWD9" s="208"/>
      <c r="AWE9" s="208"/>
      <c r="AWF9" s="208"/>
      <c r="AWG9" s="208"/>
      <c r="AWH9" s="208"/>
      <c r="AWI9" s="208"/>
      <c r="AWJ9" s="208"/>
      <c r="AWK9" s="208"/>
      <c r="AWL9" s="208"/>
      <c r="AWM9" s="208"/>
      <c r="AWN9" s="208"/>
      <c r="AWO9" s="208"/>
      <c r="AWP9" s="208"/>
      <c r="AWQ9" s="208"/>
      <c r="AWR9" s="208"/>
      <c r="AWS9" s="208"/>
      <c r="AWT9" s="208"/>
      <c r="AWU9" s="208"/>
      <c r="AWV9" s="208"/>
      <c r="AWW9" s="208"/>
      <c r="AWX9" s="208"/>
      <c r="AWY9" s="208"/>
      <c r="AWZ9" s="208"/>
      <c r="AXA9" s="208"/>
      <c r="AXB9" s="208"/>
      <c r="AXC9" s="208"/>
      <c r="AXD9" s="208"/>
      <c r="AXE9" s="208"/>
      <c r="AXF9" s="208"/>
      <c r="AXG9" s="208"/>
      <c r="AXH9" s="208"/>
      <c r="AXI9" s="208"/>
      <c r="AXJ9" s="208"/>
      <c r="AXK9" s="208"/>
      <c r="AXL9" s="208"/>
      <c r="AXM9" s="208"/>
      <c r="AXN9" s="208"/>
      <c r="AXO9" s="208"/>
      <c r="AXP9" s="208"/>
      <c r="AXQ9" s="208"/>
      <c r="AXR9" s="208"/>
      <c r="AXS9" s="208"/>
      <c r="AXT9" s="208"/>
      <c r="AXU9" s="208"/>
      <c r="AXV9" s="208"/>
      <c r="AXW9" s="208"/>
      <c r="AXX9" s="208"/>
      <c r="AXY9" s="208"/>
      <c r="AXZ9" s="208"/>
      <c r="AYA9" s="208"/>
      <c r="AYB9" s="208"/>
      <c r="AYC9" s="208"/>
      <c r="AYD9" s="208"/>
      <c r="AYE9" s="208"/>
      <c r="AYF9" s="208"/>
      <c r="AYG9" s="208"/>
      <c r="AYH9" s="208"/>
      <c r="AYI9" s="208"/>
      <c r="AYJ9" s="208"/>
      <c r="AYK9" s="208"/>
      <c r="AYL9" s="208"/>
      <c r="AYM9" s="208"/>
      <c r="AYN9" s="208"/>
      <c r="AYO9" s="208"/>
      <c r="AYP9" s="208"/>
      <c r="AYQ9" s="208"/>
      <c r="AYR9" s="208"/>
      <c r="AYS9" s="208"/>
      <c r="AYT9" s="208"/>
      <c r="AYU9" s="208"/>
      <c r="AYV9" s="208"/>
      <c r="AYW9" s="208"/>
      <c r="AYX9" s="208"/>
      <c r="AYY9" s="208"/>
      <c r="AYZ9" s="208"/>
      <c r="AZA9" s="208"/>
      <c r="AZB9" s="208"/>
      <c r="AZC9" s="208"/>
      <c r="AZD9" s="208"/>
      <c r="AZE9" s="208"/>
      <c r="AZF9" s="208"/>
      <c r="AZG9" s="208"/>
      <c r="AZH9" s="208"/>
      <c r="AZI9" s="208"/>
      <c r="AZJ9" s="208"/>
      <c r="AZK9" s="208"/>
      <c r="AZL9" s="208"/>
      <c r="AZM9" s="208"/>
      <c r="AZN9" s="208"/>
      <c r="AZO9" s="208"/>
      <c r="AZP9" s="208"/>
      <c r="AZQ9" s="208"/>
      <c r="AZR9" s="208"/>
      <c r="AZS9" s="208"/>
      <c r="AZT9" s="208"/>
      <c r="AZU9" s="208"/>
      <c r="AZV9" s="208"/>
      <c r="AZW9" s="208"/>
      <c r="AZX9" s="208"/>
      <c r="AZY9" s="208"/>
      <c r="AZZ9" s="208"/>
      <c r="BAA9" s="208"/>
      <c r="BAB9" s="208"/>
      <c r="BAC9" s="208"/>
      <c r="BAD9" s="208"/>
      <c r="BAE9" s="208"/>
      <c r="BAF9" s="208"/>
      <c r="BAG9" s="208"/>
      <c r="BAH9" s="208"/>
      <c r="BAI9" s="208"/>
      <c r="BAJ9" s="208"/>
      <c r="BAK9" s="208"/>
      <c r="BAL9" s="208"/>
      <c r="BAM9" s="208"/>
      <c r="BAN9" s="208"/>
      <c r="BAO9" s="208"/>
      <c r="BAP9" s="208"/>
      <c r="BAQ9" s="208"/>
      <c r="BAR9" s="208"/>
      <c r="BAS9" s="208"/>
      <c r="BAT9" s="208"/>
      <c r="BAU9" s="208"/>
      <c r="BAV9" s="208"/>
      <c r="BAW9" s="208"/>
      <c r="BAX9" s="208"/>
      <c r="BAY9" s="208"/>
      <c r="BAZ9" s="208"/>
      <c r="BBA9" s="208"/>
      <c r="BBB9" s="208"/>
      <c r="BBC9" s="208"/>
      <c r="BBD9" s="208"/>
      <c r="BBE9" s="208"/>
      <c r="BBF9" s="208"/>
      <c r="BBG9" s="208"/>
      <c r="BBH9" s="208"/>
      <c r="BBI9" s="208"/>
      <c r="BBJ9" s="208"/>
      <c r="BBK9" s="208"/>
      <c r="BBL9" s="208"/>
      <c r="BBM9" s="208"/>
      <c r="BBN9" s="208"/>
      <c r="BBO9" s="208"/>
      <c r="BBP9" s="208"/>
      <c r="BBQ9" s="208"/>
      <c r="BBR9" s="208"/>
      <c r="BBS9" s="208"/>
      <c r="BBT9" s="208"/>
      <c r="BBU9" s="208"/>
      <c r="BBV9" s="208"/>
      <c r="BBW9" s="208"/>
      <c r="BBX9" s="208"/>
      <c r="BBY9" s="208"/>
      <c r="BBZ9" s="208"/>
      <c r="BCA9" s="208"/>
      <c r="BCB9" s="208"/>
      <c r="BCC9" s="208"/>
      <c r="BCD9" s="208"/>
      <c r="BCE9" s="208"/>
      <c r="BCF9" s="208"/>
      <c r="BCG9" s="208"/>
      <c r="BCH9" s="208"/>
      <c r="BCI9" s="208"/>
      <c r="BCJ9" s="208"/>
      <c r="BCK9" s="208"/>
      <c r="BCL9" s="208"/>
      <c r="BCM9" s="208"/>
      <c r="BCN9" s="208"/>
      <c r="BCO9" s="208"/>
      <c r="BCP9" s="208"/>
      <c r="BCQ9" s="208"/>
      <c r="BCR9" s="208"/>
      <c r="BCS9" s="208"/>
      <c r="BCT9" s="208"/>
      <c r="BCU9" s="208"/>
      <c r="BCV9" s="208"/>
      <c r="BCW9" s="208"/>
      <c r="BCX9" s="208"/>
      <c r="BCY9" s="208"/>
      <c r="BCZ9" s="208"/>
      <c r="BDA9" s="208"/>
      <c r="BDB9" s="208"/>
      <c r="BDC9" s="208"/>
      <c r="BDD9" s="208"/>
      <c r="BDE9" s="208"/>
      <c r="BDF9" s="208"/>
      <c r="BDG9" s="208"/>
      <c r="BDH9" s="208"/>
      <c r="BDI9" s="208"/>
      <c r="BDJ9" s="208"/>
      <c r="BDK9" s="208"/>
      <c r="BDL9" s="208"/>
      <c r="BDM9" s="208"/>
      <c r="BDN9" s="208"/>
      <c r="BDO9" s="208"/>
      <c r="BDP9" s="208"/>
      <c r="BDQ9" s="208"/>
      <c r="BDR9" s="208"/>
      <c r="BDS9" s="208"/>
      <c r="BDT9" s="208"/>
      <c r="BDU9" s="208"/>
      <c r="BDV9" s="208"/>
      <c r="BDW9" s="208"/>
      <c r="BDX9" s="208"/>
      <c r="BDY9" s="208"/>
      <c r="BDZ9" s="208"/>
      <c r="BEA9" s="208"/>
      <c r="BEB9" s="208"/>
      <c r="BEC9" s="208"/>
      <c r="BED9" s="208"/>
      <c r="BEE9" s="208"/>
      <c r="BEF9" s="208"/>
      <c r="BEG9" s="208"/>
      <c r="BEH9" s="208"/>
      <c r="BEI9" s="208"/>
      <c r="BEJ9" s="208"/>
      <c r="BEK9" s="208"/>
      <c r="BEL9" s="208"/>
      <c r="BEM9" s="208"/>
      <c r="BEN9" s="208"/>
      <c r="BEO9" s="208"/>
      <c r="BEP9" s="208"/>
      <c r="BEQ9" s="208"/>
      <c r="BER9" s="208"/>
      <c r="BES9" s="208"/>
      <c r="BET9" s="208"/>
      <c r="BEU9" s="208"/>
      <c r="BEV9" s="208"/>
      <c r="BEW9" s="208"/>
      <c r="BEX9" s="208"/>
      <c r="BEY9" s="208"/>
      <c r="BEZ9" s="208"/>
      <c r="BFA9" s="208"/>
      <c r="BFB9" s="208"/>
      <c r="BFC9" s="208"/>
      <c r="BFD9" s="208"/>
      <c r="BFE9" s="208"/>
      <c r="BFF9" s="208"/>
      <c r="BFG9" s="208"/>
      <c r="BFH9" s="208"/>
      <c r="BFI9" s="208"/>
      <c r="BFJ9" s="208"/>
      <c r="BFK9" s="208"/>
      <c r="BFL9" s="208"/>
      <c r="BFM9" s="208"/>
      <c r="BFN9" s="208"/>
      <c r="BFO9" s="208"/>
      <c r="BFP9" s="208"/>
      <c r="BFQ9" s="208"/>
      <c r="BFR9" s="208"/>
      <c r="BFS9" s="208"/>
      <c r="BFT9" s="208"/>
      <c r="BFU9" s="208"/>
      <c r="BFV9" s="208"/>
      <c r="BFW9" s="208"/>
      <c r="BFX9" s="208"/>
      <c r="BFY9" s="208"/>
      <c r="BFZ9" s="208"/>
      <c r="BGA9" s="208"/>
      <c r="BGB9" s="208"/>
      <c r="BGC9" s="208"/>
      <c r="BGD9" s="208"/>
      <c r="BGE9" s="208"/>
      <c r="BGF9" s="208"/>
      <c r="BGG9" s="208"/>
      <c r="BGH9" s="208"/>
      <c r="BGI9" s="208"/>
      <c r="BGJ9" s="208"/>
      <c r="BGK9" s="208"/>
      <c r="BGL9" s="208"/>
      <c r="BGM9" s="208"/>
      <c r="BGN9" s="208"/>
      <c r="BGO9" s="208"/>
      <c r="BGP9" s="208"/>
      <c r="BGQ9" s="208"/>
      <c r="BGR9" s="208"/>
      <c r="BGS9" s="208"/>
      <c r="BGT9" s="208"/>
      <c r="BGU9" s="208"/>
      <c r="BGV9" s="208"/>
      <c r="BGW9" s="208"/>
      <c r="BGX9" s="208"/>
      <c r="BGY9" s="208"/>
      <c r="BGZ9" s="208"/>
      <c r="BHA9" s="208"/>
      <c r="BHB9" s="208"/>
      <c r="BHC9" s="208"/>
      <c r="BHD9" s="208"/>
      <c r="BHE9" s="208"/>
      <c r="BHF9" s="208"/>
      <c r="BHG9" s="208"/>
      <c r="BHH9" s="208"/>
      <c r="BHI9" s="208"/>
      <c r="BHJ9" s="208"/>
      <c r="BHK9" s="208"/>
      <c r="BHL9" s="208"/>
      <c r="BHM9" s="208"/>
      <c r="BHN9" s="208"/>
      <c r="BHO9" s="208"/>
      <c r="BHP9" s="208"/>
      <c r="BHQ9" s="208"/>
      <c r="BHR9" s="208"/>
      <c r="BHS9" s="208"/>
      <c r="BHT9" s="208"/>
      <c r="BHU9" s="208"/>
      <c r="BHV9" s="208"/>
      <c r="BHW9" s="208"/>
      <c r="BHX9" s="208"/>
      <c r="BHY9" s="208"/>
      <c r="BHZ9" s="208"/>
      <c r="BIA9" s="208"/>
      <c r="BIB9" s="208"/>
      <c r="BIC9" s="208"/>
      <c r="BID9" s="208"/>
      <c r="BIE9" s="208"/>
      <c r="BIF9" s="208"/>
      <c r="BIG9" s="208"/>
      <c r="BIH9" s="208"/>
      <c r="BII9" s="208"/>
      <c r="BIJ9" s="208"/>
      <c r="BIK9" s="208"/>
      <c r="BIL9" s="208"/>
      <c r="BIM9" s="208"/>
      <c r="BIN9" s="208"/>
      <c r="BIO9" s="208"/>
      <c r="BIP9" s="208"/>
      <c r="BIQ9" s="208"/>
      <c r="BIR9" s="208"/>
      <c r="BIS9" s="208"/>
      <c r="BIT9" s="208"/>
      <c r="BIU9" s="208"/>
      <c r="BIV9" s="208"/>
      <c r="BIW9" s="208"/>
      <c r="BIX9" s="208"/>
      <c r="BIY9" s="208"/>
      <c r="BIZ9" s="208"/>
      <c r="BJA9" s="208"/>
      <c r="BJB9" s="208"/>
      <c r="BJC9" s="208"/>
      <c r="BJD9" s="208"/>
      <c r="BJE9" s="208"/>
      <c r="BJF9" s="208"/>
      <c r="BJG9" s="208"/>
      <c r="BJH9" s="208"/>
      <c r="BJI9" s="208"/>
      <c r="BJJ9" s="208"/>
      <c r="BJK9" s="208"/>
      <c r="BJL9" s="208"/>
      <c r="BJM9" s="208"/>
      <c r="BJN9" s="208"/>
      <c r="BJO9" s="208"/>
      <c r="BJP9" s="208"/>
      <c r="BJQ9" s="208"/>
      <c r="BJR9" s="208"/>
      <c r="BJS9" s="208"/>
      <c r="BJT9" s="208"/>
      <c r="BJU9" s="208"/>
      <c r="BJV9" s="208"/>
      <c r="BJW9" s="208"/>
      <c r="BJX9" s="208"/>
      <c r="BJY9" s="208"/>
      <c r="BJZ9" s="208"/>
      <c r="BKA9" s="208"/>
      <c r="BKB9" s="208"/>
      <c r="BKC9" s="208"/>
      <c r="BKD9" s="208"/>
      <c r="BKE9" s="208"/>
      <c r="BKF9" s="208"/>
      <c r="BKG9" s="208"/>
      <c r="BKH9" s="208"/>
      <c r="BKI9" s="208"/>
      <c r="BKJ9" s="208"/>
      <c r="BKK9" s="208"/>
      <c r="BKL9" s="208"/>
      <c r="BKM9" s="208"/>
      <c r="BKN9" s="208"/>
      <c r="BKO9" s="208"/>
      <c r="BKP9" s="208"/>
      <c r="BKQ9" s="208"/>
      <c r="BKR9" s="208"/>
      <c r="BKS9" s="208"/>
      <c r="BKT9" s="208"/>
      <c r="BKU9" s="208"/>
      <c r="BKV9" s="208"/>
      <c r="BKW9" s="208"/>
      <c r="BKX9" s="208"/>
      <c r="BKY9" s="208"/>
      <c r="BKZ9" s="208"/>
      <c r="BLA9" s="208"/>
      <c r="BLB9" s="208"/>
      <c r="BLC9" s="208"/>
      <c r="BLD9" s="208"/>
      <c r="BLE9" s="208"/>
      <c r="BLF9" s="208"/>
      <c r="BLG9" s="208"/>
      <c r="BLH9" s="208"/>
      <c r="BLI9" s="208"/>
      <c r="BLJ9" s="208"/>
      <c r="BLK9" s="208"/>
      <c r="BLL9" s="208"/>
      <c r="BLM9" s="208"/>
      <c r="BLN9" s="208"/>
      <c r="BLO9" s="208"/>
      <c r="BLP9" s="208"/>
      <c r="BLQ9" s="208"/>
      <c r="BLR9" s="208"/>
      <c r="BLS9" s="208"/>
      <c r="BLT9" s="208"/>
      <c r="BLU9" s="208"/>
      <c r="BLV9" s="208"/>
      <c r="BLW9" s="208"/>
      <c r="BLX9" s="208"/>
      <c r="BLY9" s="208"/>
      <c r="BLZ9" s="208"/>
      <c r="BMA9" s="208"/>
      <c r="BMB9" s="208"/>
      <c r="BMC9" s="208"/>
      <c r="BMD9" s="208"/>
      <c r="BME9" s="208"/>
      <c r="BMF9" s="208"/>
      <c r="BMG9" s="208"/>
      <c r="BMH9" s="208"/>
      <c r="BMI9" s="208"/>
      <c r="BMJ9" s="208"/>
      <c r="BMK9" s="208"/>
      <c r="BML9" s="208"/>
      <c r="BMM9" s="208"/>
      <c r="BMN9" s="208"/>
      <c r="BMO9" s="208"/>
      <c r="BMP9" s="208"/>
      <c r="BMQ9" s="208"/>
      <c r="BMR9" s="208"/>
      <c r="BMS9" s="208"/>
      <c r="BMT9" s="208"/>
      <c r="BMU9" s="208"/>
      <c r="BMV9" s="208"/>
      <c r="BMW9" s="208"/>
      <c r="BMX9" s="208"/>
      <c r="BMY9" s="208"/>
      <c r="BMZ9" s="208"/>
      <c r="BNA9" s="208"/>
      <c r="BNB9" s="208"/>
      <c r="BNC9" s="208"/>
      <c r="BND9" s="208"/>
      <c r="BNE9" s="208"/>
      <c r="BNF9" s="208"/>
      <c r="BNG9" s="208"/>
      <c r="BNH9" s="208"/>
      <c r="BNI9" s="208"/>
      <c r="BNJ9" s="208"/>
      <c r="BNK9" s="208"/>
      <c r="BNL9" s="208"/>
      <c r="BNM9" s="208"/>
      <c r="BNN9" s="208"/>
      <c r="BNO9" s="208"/>
      <c r="BNP9" s="208"/>
      <c r="BNQ9" s="208"/>
      <c r="BNR9" s="208"/>
      <c r="BNS9" s="208"/>
      <c r="BNT9" s="208"/>
      <c r="BNU9" s="208"/>
      <c r="BNV9" s="208"/>
      <c r="BNW9" s="208"/>
      <c r="BNX9" s="208"/>
      <c r="BNY9" s="208"/>
      <c r="BNZ9" s="208"/>
      <c r="BOA9" s="208"/>
      <c r="BOB9" s="208"/>
      <c r="BOC9" s="208"/>
      <c r="BOD9" s="208"/>
      <c r="BOE9" s="208"/>
      <c r="BOF9" s="208"/>
      <c r="BOG9" s="208"/>
      <c r="BOH9" s="208"/>
      <c r="BOI9" s="208"/>
      <c r="BOJ9" s="208"/>
      <c r="BOK9" s="208"/>
      <c r="BOL9" s="208"/>
      <c r="BOM9" s="208"/>
      <c r="BON9" s="208"/>
      <c r="BOO9" s="208"/>
      <c r="BOP9" s="208"/>
      <c r="BOQ9" s="208"/>
      <c r="BOR9" s="208"/>
      <c r="BOS9" s="208"/>
      <c r="BOT9" s="208"/>
      <c r="BOU9" s="208"/>
      <c r="BOV9" s="208"/>
      <c r="BOW9" s="208"/>
      <c r="BOX9" s="208"/>
      <c r="BOY9" s="208"/>
      <c r="BOZ9" s="208"/>
      <c r="BPA9" s="208"/>
      <c r="BPB9" s="208"/>
      <c r="BPC9" s="208"/>
      <c r="BPD9" s="208"/>
      <c r="BPE9" s="208"/>
      <c r="BPF9" s="208"/>
      <c r="BPG9" s="208"/>
      <c r="BPH9" s="208"/>
      <c r="BPI9" s="208"/>
      <c r="BPJ9" s="208"/>
      <c r="BPK9" s="208"/>
      <c r="BPL9" s="208"/>
      <c r="BPM9" s="208"/>
      <c r="BPN9" s="208"/>
      <c r="BPO9" s="208"/>
      <c r="BPP9" s="208"/>
      <c r="BPQ9" s="208"/>
      <c r="BPR9" s="208"/>
      <c r="BPS9" s="208"/>
      <c r="BPT9" s="208"/>
      <c r="BPU9" s="208"/>
      <c r="BPV9" s="208"/>
      <c r="BPW9" s="208"/>
      <c r="BPX9" s="208"/>
      <c r="BPY9" s="208"/>
      <c r="BPZ9" s="208"/>
      <c r="BQA9" s="208"/>
      <c r="BQB9" s="208"/>
      <c r="BQC9" s="208"/>
      <c r="BQD9" s="208"/>
      <c r="BQE9" s="208"/>
      <c r="BQF9" s="208"/>
      <c r="BQG9" s="208"/>
      <c r="BQH9" s="208"/>
      <c r="BQI9" s="208"/>
      <c r="BQJ9" s="208"/>
      <c r="BQK9" s="208"/>
      <c r="BQL9" s="208"/>
      <c r="BQM9" s="208"/>
      <c r="BQN9" s="208"/>
      <c r="BQO9" s="208"/>
      <c r="BQP9" s="208"/>
      <c r="BQQ9" s="208"/>
      <c r="BQR9" s="208"/>
      <c r="BQS9" s="208"/>
      <c r="BQT9" s="208"/>
      <c r="BQU9" s="208"/>
      <c r="BQV9" s="208"/>
      <c r="BQW9" s="208"/>
      <c r="BQX9" s="208"/>
      <c r="BQY9" s="208"/>
      <c r="BQZ9" s="208"/>
      <c r="BRA9" s="208"/>
      <c r="BRB9" s="208"/>
      <c r="BRC9" s="208"/>
      <c r="BRD9" s="208"/>
      <c r="BRE9" s="208"/>
      <c r="BRF9" s="208"/>
      <c r="BRG9" s="208"/>
      <c r="BRH9" s="208"/>
      <c r="BRI9" s="208"/>
      <c r="BRJ9" s="208"/>
      <c r="BRK9" s="208"/>
      <c r="BRL9" s="208"/>
      <c r="BRM9" s="208"/>
      <c r="BRN9" s="208"/>
      <c r="BRO9" s="208"/>
      <c r="BRP9" s="208"/>
      <c r="BRQ9" s="208"/>
      <c r="BRR9" s="208"/>
      <c r="BRS9" s="208"/>
      <c r="BRT9" s="208"/>
      <c r="BRU9" s="208"/>
      <c r="BRV9" s="208"/>
      <c r="BRW9" s="208"/>
      <c r="BRX9" s="208"/>
      <c r="BRY9" s="208"/>
      <c r="BRZ9" s="208"/>
      <c r="BSA9" s="208"/>
      <c r="BSB9" s="208"/>
      <c r="BSC9" s="208"/>
      <c r="BSD9" s="208"/>
      <c r="BSE9" s="208"/>
      <c r="BSF9" s="208"/>
      <c r="BSG9" s="208"/>
      <c r="BSH9" s="208"/>
      <c r="BSI9" s="208"/>
      <c r="BSJ9" s="208"/>
      <c r="BSK9" s="208"/>
      <c r="BSL9" s="208"/>
      <c r="BSM9" s="208"/>
      <c r="BSN9" s="208"/>
      <c r="BSO9" s="208"/>
      <c r="BSP9" s="208"/>
      <c r="BSQ9" s="208"/>
      <c r="BSR9" s="208"/>
      <c r="BSS9" s="208"/>
      <c r="BST9" s="208"/>
      <c r="BSU9" s="208"/>
      <c r="BSV9" s="208"/>
      <c r="BSW9" s="208"/>
      <c r="BSX9" s="208"/>
      <c r="BSY9" s="208"/>
      <c r="BSZ9" s="208"/>
      <c r="BTA9" s="208"/>
      <c r="BTB9" s="208"/>
      <c r="BTC9" s="208"/>
      <c r="BTD9" s="208"/>
      <c r="BTE9" s="208"/>
      <c r="BTF9" s="208"/>
      <c r="BTG9" s="208"/>
      <c r="BTH9" s="208"/>
      <c r="BTI9" s="208"/>
      <c r="BTJ9" s="208"/>
      <c r="BTK9" s="208"/>
      <c r="BTL9" s="208"/>
      <c r="BTM9" s="208"/>
      <c r="BTN9" s="208"/>
      <c r="BTO9" s="208"/>
      <c r="BTP9" s="208"/>
      <c r="BTQ9" s="208"/>
      <c r="BTR9" s="208"/>
      <c r="BTS9" s="208"/>
      <c r="BTT9" s="208"/>
      <c r="BTU9" s="208"/>
      <c r="BTV9" s="208"/>
      <c r="BTW9" s="208"/>
      <c r="BTX9" s="208"/>
      <c r="BTY9" s="208"/>
      <c r="BTZ9" s="208"/>
      <c r="BUA9" s="208"/>
      <c r="BUB9" s="208"/>
      <c r="BUC9" s="208"/>
      <c r="BUD9" s="208"/>
      <c r="BUE9" s="208"/>
      <c r="BUF9" s="208"/>
      <c r="BUG9" s="208"/>
      <c r="BUH9" s="208"/>
      <c r="BUI9" s="208"/>
      <c r="BUJ9" s="208"/>
      <c r="BUK9" s="208"/>
      <c r="BUL9" s="208"/>
      <c r="BUM9" s="208"/>
      <c r="BUN9" s="208"/>
      <c r="BUO9" s="208"/>
      <c r="BUP9" s="208"/>
      <c r="BUQ9" s="208"/>
      <c r="BUR9" s="208"/>
      <c r="BUS9" s="208"/>
      <c r="BUT9" s="208"/>
      <c r="BUU9" s="208"/>
      <c r="BUV9" s="208"/>
      <c r="BUW9" s="208"/>
      <c r="BUX9" s="208"/>
      <c r="BUY9" s="208"/>
      <c r="BUZ9" s="208"/>
      <c r="BVA9" s="208"/>
      <c r="BVB9" s="208"/>
      <c r="BVC9" s="208"/>
      <c r="BVD9" s="208"/>
      <c r="BVE9" s="208"/>
      <c r="BVF9" s="208"/>
      <c r="BVG9" s="208"/>
      <c r="BVH9" s="208"/>
      <c r="BVI9" s="208"/>
      <c r="BVJ9" s="208"/>
      <c r="BVK9" s="208"/>
      <c r="BVL9" s="208"/>
      <c r="BVM9" s="208"/>
      <c r="BVN9" s="208"/>
      <c r="BVO9" s="208"/>
      <c r="BVP9" s="208"/>
      <c r="BVQ9" s="208"/>
      <c r="BVR9" s="208"/>
      <c r="BVS9" s="208"/>
      <c r="BVT9" s="208"/>
      <c r="BVU9" s="208"/>
      <c r="BVV9" s="208"/>
      <c r="BVW9" s="208"/>
      <c r="BVX9" s="208"/>
      <c r="BVY9" s="208"/>
      <c r="BVZ9" s="208"/>
      <c r="BWA9" s="208"/>
      <c r="BWB9" s="208"/>
      <c r="BWC9" s="208"/>
      <c r="BWD9" s="208"/>
      <c r="BWE9" s="208"/>
      <c r="BWF9" s="208"/>
      <c r="BWG9" s="208"/>
      <c r="BWH9" s="208"/>
      <c r="BWI9" s="208"/>
      <c r="BWJ9" s="208"/>
      <c r="BWK9" s="208"/>
      <c r="BWL9" s="208"/>
      <c r="BWM9" s="208"/>
      <c r="BWN9" s="208"/>
      <c r="BWO9" s="208"/>
      <c r="BWP9" s="208"/>
      <c r="BWQ9" s="208"/>
      <c r="BWR9" s="208"/>
      <c r="BWS9" s="208"/>
      <c r="BWT9" s="208"/>
      <c r="BWU9" s="208"/>
      <c r="BWV9" s="208"/>
      <c r="BWW9" s="208"/>
      <c r="BWX9" s="208"/>
      <c r="BWY9" s="208"/>
      <c r="BWZ9" s="208"/>
      <c r="BXA9" s="208"/>
      <c r="BXB9" s="208"/>
      <c r="BXC9" s="208"/>
      <c r="BXD9" s="208"/>
      <c r="BXE9" s="208"/>
      <c r="BXF9" s="208"/>
      <c r="BXG9" s="208"/>
      <c r="BXH9" s="208"/>
      <c r="BXI9" s="208"/>
      <c r="BXJ9" s="208"/>
      <c r="BXK9" s="208"/>
      <c r="BXL9" s="208"/>
      <c r="BXM9" s="208"/>
      <c r="BXN9" s="208"/>
      <c r="BXO9" s="208"/>
      <c r="BXP9" s="208"/>
      <c r="BXQ9" s="208"/>
      <c r="BXR9" s="208"/>
      <c r="BXS9" s="208"/>
      <c r="BXT9" s="208"/>
      <c r="BXU9" s="208"/>
      <c r="BXV9" s="208"/>
      <c r="BXW9" s="208"/>
      <c r="BXX9" s="208"/>
      <c r="BXY9" s="208"/>
      <c r="BXZ9" s="208"/>
      <c r="BYA9" s="208"/>
      <c r="BYB9" s="208"/>
      <c r="BYC9" s="208"/>
      <c r="BYD9" s="208"/>
      <c r="BYE9" s="208"/>
      <c r="BYF9" s="208"/>
      <c r="BYG9" s="208"/>
      <c r="BYH9" s="208"/>
      <c r="BYI9" s="208"/>
      <c r="BYJ9" s="208"/>
      <c r="BYK9" s="208"/>
      <c r="BYL9" s="208"/>
      <c r="BYM9" s="208"/>
      <c r="BYN9" s="208"/>
      <c r="BYO9" s="208"/>
      <c r="BYP9" s="208"/>
      <c r="BYQ9" s="208"/>
      <c r="BYR9" s="208"/>
      <c r="BYS9" s="208"/>
      <c r="BYT9" s="208"/>
      <c r="BYU9" s="208"/>
      <c r="BYV9" s="208"/>
      <c r="BYW9" s="208"/>
      <c r="BYX9" s="208"/>
      <c r="BYY9" s="208"/>
      <c r="BYZ9" s="208"/>
      <c r="BZA9" s="208"/>
      <c r="BZB9" s="208"/>
      <c r="BZC9" s="208"/>
      <c r="BZD9" s="208"/>
      <c r="BZE9" s="208"/>
      <c r="BZF9" s="208"/>
      <c r="BZG9" s="208"/>
      <c r="BZH9" s="208"/>
      <c r="BZI9" s="208"/>
      <c r="BZJ9" s="208"/>
      <c r="BZK9" s="208"/>
      <c r="BZL9" s="208"/>
      <c r="BZM9" s="208"/>
      <c r="BZN9" s="208"/>
      <c r="BZO9" s="208"/>
      <c r="BZP9" s="208"/>
      <c r="BZQ9" s="208"/>
      <c r="BZR9" s="208"/>
      <c r="BZS9" s="208"/>
      <c r="BZT9" s="208"/>
      <c r="BZU9" s="208"/>
      <c r="BZV9" s="208"/>
      <c r="BZW9" s="208"/>
      <c r="BZX9" s="208"/>
      <c r="BZY9" s="208"/>
      <c r="BZZ9" s="208"/>
      <c r="CAA9" s="208"/>
      <c r="CAB9" s="208"/>
      <c r="CAC9" s="208"/>
      <c r="CAD9" s="208"/>
      <c r="CAE9" s="208"/>
      <c r="CAF9" s="208"/>
      <c r="CAG9" s="208"/>
      <c r="CAH9" s="208"/>
      <c r="CAI9" s="208"/>
      <c r="CAJ9" s="208"/>
      <c r="CAK9" s="208"/>
      <c r="CAL9" s="208"/>
      <c r="CAM9" s="208"/>
      <c r="CAN9" s="208"/>
      <c r="CAO9" s="208"/>
      <c r="CAP9" s="208"/>
      <c r="CAQ9" s="208"/>
      <c r="CAR9" s="208"/>
      <c r="CAS9" s="208"/>
      <c r="CAT9" s="208"/>
      <c r="CAU9" s="208"/>
      <c r="CAV9" s="208"/>
      <c r="CAW9" s="208"/>
      <c r="CAX9" s="208"/>
      <c r="CAY9" s="208"/>
      <c r="CAZ9" s="208"/>
      <c r="CBA9" s="208"/>
      <c r="CBB9" s="208"/>
      <c r="CBC9" s="208"/>
      <c r="CBD9" s="208"/>
      <c r="CBE9" s="208"/>
      <c r="CBF9" s="208"/>
      <c r="CBG9" s="208"/>
      <c r="CBH9" s="208"/>
      <c r="CBI9" s="208"/>
      <c r="CBJ9" s="208"/>
      <c r="CBK9" s="208"/>
      <c r="CBL9" s="208"/>
      <c r="CBM9" s="208"/>
      <c r="CBN9" s="208"/>
      <c r="CBO9" s="208"/>
      <c r="CBP9" s="208"/>
      <c r="CBQ9" s="208"/>
      <c r="CBR9" s="208"/>
      <c r="CBS9" s="208"/>
      <c r="CBT9" s="208"/>
      <c r="CBU9" s="208"/>
      <c r="CBV9" s="208"/>
      <c r="CBW9" s="208"/>
      <c r="CBX9" s="208"/>
      <c r="CBY9" s="208"/>
      <c r="CBZ9" s="208"/>
      <c r="CCA9" s="208"/>
      <c r="CCB9" s="208"/>
      <c r="CCC9" s="208"/>
      <c r="CCD9" s="208"/>
      <c r="CCE9" s="208"/>
      <c r="CCF9" s="208"/>
      <c r="CCG9" s="208"/>
      <c r="CCH9" s="208"/>
      <c r="CCI9" s="208"/>
      <c r="CCJ9" s="208"/>
      <c r="CCK9" s="208"/>
      <c r="CCL9" s="208"/>
      <c r="CCM9" s="208"/>
      <c r="CCN9" s="208"/>
      <c r="CCO9" s="208"/>
      <c r="CCP9" s="208"/>
      <c r="CCQ9" s="208"/>
      <c r="CCR9" s="208"/>
      <c r="CCS9" s="208"/>
      <c r="CCT9" s="208"/>
      <c r="CCU9" s="208"/>
      <c r="CCV9" s="208"/>
      <c r="CCW9" s="208"/>
      <c r="CCX9" s="208"/>
      <c r="CCY9" s="208"/>
      <c r="CCZ9" s="208"/>
      <c r="CDA9" s="208"/>
      <c r="CDB9" s="208"/>
      <c r="CDC9" s="208"/>
      <c r="CDD9" s="208"/>
      <c r="CDE9" s="208"/>
      <c r="CDF9" s="208"/>
      <c r="CDG9" s="208"/>
      <c r="CDH9" s="208"/>
      <c r="CDI9" s="208"/>
      <c r="CDJ9" s="208"/>
      <c r="CDK9" s="208"/>
      <c r="CDL9" s="208"/>
      <c r="CDM9" s="208"/>
      <c r="CDN9" s="208"/>
      <c r="CDO9" s="208"/>
      <c r="CDP9" s="208"/>
      <c r="CDQ9" s="208"/>
      <c r="CDR9" s="208"/>
      <c r="CDS9" s="208"/>
      <c r="CDT9" s="208"/>
      <c r="CDU9" s="208"/>
      <c r="CDV9" s="208"/>
      <c r="CDW9" s="208"/>
      <c r="CDX9" s="208"/>
      <c r="CDY9" s="208"/>
      <c r="CDZ9" s="208"/>
      <c r="CEA9" s="208"/>
      <c r="CEB9" s="208"/>
      <c r="CEC9" s="208"/>
      <c r="CED9" s="208"/>
      <c r="CEE9" s="208"/>
      <c r="CEF9" s="208"/>
      <c r="CEG9" s="208"/>
      <c r="CEH9" s="208"/>
      <c r="CEI9" s="208"/>
      <c r="CEJ9" s="208"/>
      <c r="CEK9" s="208"/>
      <c r="CEL9" s="208"/>
      <c r="CEM9" s="208"/>
      <c r="CEN9" s="208"/>
      <c r="CEO9" s="208"/>
      <c r="CEP9" s="208"/>
      <c r="CEQ9" s="208"/>
      <c r="CER9" s="208"/>
      <c r="CES9" s="208"/>
      <c r="CET9" s="208"/>
      <c r="CEU9" s="208"/>
      <c r="CEV9" s="208"/>
      <c r="CEW9" s="208"/>
      <c r="CEX9" s="208"/>
      <c r="CEY9" s="208"/>
      <c r="CEZ9" s="208"/>
      <c r="CFA9" s="208"/>
      <c r="CFB9" s="208"/>
      <c r="CFC9" s="208"/>
      <c r="CFD9" s="208"/>
      <c r="CFE9" s="208"/>
      <c r="CFF9" s="208"/>
      <c r="CFG9" s="208"/>
      <c r="CFH9" s="208"/>
      <c r="CFI9" s="208"/>
      <c r="CFJ9" s="208"/>
      <c r="CFK9" s="208"/>
      <c r="CFL9" s="208"/>
      <c r="CFM9" s="208"/>
      <c r="CFN9" s="208"/>
      <c r="CFO9" s="208"/>
      <c r="CFP9" s="208"/>
      <c r="CFQ9" s="208"/>
      <c r="CFR9" s="208"/>
      <c r="CFS9" s="208"/>
      <c r="CFT9" s="208"/>
      <c r="CFU9" s="208"/>
      <c r="CFV9" s="208"/>
      <c r="CFW9" s="208"/>
      <c r="CFX9" s="208"/>
      <c r="CFY9" s="208"/>
      <c r="CFZ9" s="208"/>
      <c r="CGA9" s="208"/>
      <c r="CGB9" s="208"/>
      <c r="CGC9" s="208"/>
      <c r="CGD9" s="208"/>
      <c r="CGE9" s="208"/>
      <c r="CGF9" s="208"/>
      <c r="CGG9" s="208"/>
      <c r="CGH9" s="208"/>
      <c r="CGI9" s="208"/>
      <c r="CGJ9" s="208"/>
      <c r="CGK9" s="208"/>
      <c r="CGL9" s="208"/>
      <c r="CGM9" s="208"/>
      <c r="CGN9" s="208"/>
      <c r="CGO9" s="208"/>
      <c r="CGP9" s="208"/>
      <c r="CGQ9" s="208"/>
      <c r="CGR9" s="208"/>
      <c r="CGS9" s="208"/>
      <c r="CGT9" s="208"/>
      <c r="CGU9" s="208"/>
      <c r="CGV9" s="208"/>
      <c r="CGW9" s="208"/>
      <c r="CGX9" s="208"/>
      <c r="CGY9" s="208"/>
      <c r="CGZ9" s="208"/>
      <c r="CHA9" s="208"/>
      <c r="CHB9" s="208"/>
      <c r="CHC9" s="208"/>
      <c r="CHD9" s="208"/>
      <c r="CHE9" s="208"/>
      <c r="CHF9" s="208"/>
      <c r="CHG9" s="208"/>
      <c r="CHH9" s="208"/>
      <c r="CHI9" s="208"/>
      <c r="CHJ9" s="208"/>
      <c r="CHK9" s="208"/>
      <c r="CHL9" s="208"/>
      <c r="CHM9" s="208"/>
      <c r="CHN9" s="208"/>
      <c r="CHO9" s="208"/>
      <c r="CHP9" s="208"/>
      <c r="CHQ9" s="208"/>
      <c r="CHR9" s="208"/>
      <c r="CHS9" s="208"/>
      <c r="CHT9" s="208"/>
      <c r="CHU9" s="208"/>
      <c r="CHV9" s="208"/>
      <c r="CHW9" s="208"/>
      <c r="CHX9" s="208"/>
      <c r="CHY9" s="208"/>
      <c r="CHZ9" s="208"/>
      <c r="CIA9" s="208"/>
      <c r="CIB9" s="208"/>
      <c r="CIC9" s="208"/>
      <c r="CID9" s="208"/>
      <c r="CIE9" s="208"/>
      <c r="CIF9" s="208"/>
      <c r="CIG9" s="208"/>
      <c r="CIH9" s="208"/>
      <c r="CII9" s="208"/>
      <c r="CIJ9" s="208"/>
      <c r="CIK9" s="208"/>
      <c r="CIL9" s="208"/>
      <c r="CIM9" s="208"/>
      <c r="CIN9" s="208"/>
      <c r="CIO9" s="208"/>
      <c r="CIP9" s="208"/>
      <c r="CIQ9" s="208"/>
      <c r="CIR9" s="208"/>
      <c r="CIS9" s="208"/>
      <c r="CIT9" s="208"/>
      <c r="CIU9" s="208"/>
      <c r="CIV9" s="208"/>
      <c r="CIW9" s="208"/>
      <c r="CIX9" s="208"/>
      <c r="CIY9" s="208"/>
      <c r="CIZ9" s="208"/>
      <c r="CJA9" s="208"/>
      <c r="CJB9" s="208"/>
      <c r="CJC9" s="208"/>
      <c r="CJD9" s="208"/>
      <c r="CJE9" s="208"/>
      <c r="CJF9" s="208"/>
      <c r="CJG9" s="208"/>
      <c r="CJH9" s="208"/>
      <c r="CJI9" s="208"/>
      <c r="CJJ9" s="208"/>
      <c r="CJK9" s="208"/>
      <c r="CJL9" s="208"/>
      <c r="CJM9" s="208"/>
      <c r="CJN9" s="208"/>
      <c r="CJO9" s="208"/>
      <c r="CJP9" s="208"/>
      <c r="CJQ9" s="208"/>
      <c r="CJR9" s="208"/>
      <c r="CJS9" s="208"/>
      <c r="CJT9" s="208"/>
      <c r="CJU9" s="208"/>
      <c r="CJV9" s="208"/>
      <c r="CJW9" s="208"/>
      <c r="CJX9" s="208"/>
      <c r="CJY9" s="208"/>
      <c r="CJZ9" s="208"/>
      <c r="CKA9" s="208"/>
      <c r="CKB9" s="208"/>
      <c r="CKC9" s="208"/>
      <c r="CKD9" s="208"/>
      <c r="CKE9" s="208"/>
      <c r="CKF9" s="208"/>
      <c r="CKG9" s="208"/>
      <c r="CKH9" s="208"/>
      <c r="CKI9" s="208"/>
      <c r="CKJ9" s="208"/>
      <c r="CKK9" s="208"/>
      <c r="CKL9" s="208"/>
      <c r="CKM9" s="208"/>
      <c r="CKN9" s="208"/>
      <c r="CKO9" s="208"/>
      <c r="CKP9" s="208"/>
      <c r="CKQ9" s="208"/>
      <c r="CKR9" s="208"/>
      <c r="CKS9" s="208"/>
      <c r="CKT9" s="208"/>
      <c r="CKU9" s="208"/>
      <c r="CKV9" s="208"/>
      <c r="CKW9" s="208"/>
      <c r="CKX9" s="208"/>
      <c r="CKY9" s="208"/>
      <c r="CKZ9" s="208"/>
      <c r="CLA9" s="208"/>
      <c r="CLB9" s="208"/>
      <c r="CLC9" s="208"/>
      <c r="CLD9" s="208"/>
      <c r="CLE9" s="208"/>
      <c r="CLF9" s="208"/>
      <c r="CLG9" s="208"/>
      <c r="CLH9" s="208"/>
      <c r="CLI9" s="208"/>
      <c r="CLJ9" s="208"/>
      <c r="CLK9" s="208"/>
      <c r="CLL9" s="208"/>
      <c r="CLM9" s="208"/>
      <c r="CLN9" s="208"/>
      <c r="CLO9" s="208"/>
      <c r="CLP9" s="208"/>
      <c r="CLQ9" s="208"/>
      <c r="CLR9" s="208"/>
      <c r="CLS9" s="208"/>
      <c r="CLT9" s="208"/>
      <c r="CLU9" s="208"/>
      <c r="CLV9" s="208"/>
      <c r="CLW9" s="208"/>
      <c r="CLX9" s="208"/>
      <c r="CLY9" s="208"/>
      <c r="CLZ9" s="208"/>
      <c r="CMA9" s="208"/>
      <c r="CMB9" s="208"/>
      <c r="CMC9" s="208"/>
      <c r="CMD9" s="208"/>
      <c r="CME9" s="208"/>
      <c r="CMF9" s="208"/>
      <c r="CMG9" s="208"/>
      <c r="CMH9" s="208"/>
      <c r="CMI9" s="208"/>
      <c r="CMJ9" s="208"/>
      <c r="CMK9" s="208"/>
      <c r="CML9" s="208"/>
      <c r="CMM9" s="208"/>
      <c r="CMN9" s="208"/>
      <c r="CMO9" s="208"/>
      <c r="CMP9" s="208"/>
      <c r="CMQ9" s="208"/>
      <c r="CMR9" s="208"/>
      <c r="CMS9" s="208"/>
      <c r="CMT9" s="208"/>
      <c r="CMU9" s="208"/>
      <c r="CMV9" s="208"/>
      <c r="CMW9" s="208"/>
      <c r="CMX9" s="208"/>
      <c r="CMY9" s="208"/>
      <c r="CMZ9" s="208"/>
      <c r="CNA9" s="208"/>
      <c r="CNB9" s="208"/>
      <c r="CNC9" s="208"/>
      <c r="CND9" s="208"/>
      <c r="CNE9" s="208"/>
      <c r="CNF9" s="208"/>
      <c r="CNG9" s="208"/>
      <c r="CNH9" s="208"/>
      <c r="CNI9" s="208"/>
      <c r="CNJ9" s="208"/>
      <c r="CNK9" s="208"/>
      <c r="CNL9" s="208"/>
      <c r="CNM9" s="208"/>
      <c r="CNN9" s="208"/>
      <c r="CNO9" s="208"/>
      <c r="CNP9" s="208"/>
      <c r="CNQ9" s="208"/>
      <c r="CNR9" s="208"/>
      <c r="CNS9" s="208"/>
      <c r="CNT9" s="208"/>
      <c r="CNU9" s="208"/>
      <c r="CNV9" s="208"/>
      <c r="CNW9" s="208"/>
      <c r="CNX9" s="208"/>
      <c r="CNY9" s="208"/>
      <c r="CNZ9" s="208"/>
      <c r="COA9" s="208"/>
      <c r="COB9" s="208"/>
      <c r="COC9" s="208"/>
      <c r="COD9" s="208"/>
      <c r="COE9" s="208"/>
      <c r="COF9" s="208"/>
      <c r="COG9" s="208"/>
      <c r="COH9" s="208"/>
      <c r="COI9" s="208"/>
      <c r="COJ9" s="208"/>
      <c r="COK9" s="208"/>
      <c r="COL9" s="208"/>
      <c r="COM9" s="208"/>
      <c r="CON9" s="208"/>
      <c r="COO9" s="208"/>
      <c r="COP9" s="208"/>
      <c r="COQ9" s="208"/>
      <c r="COR9" s="208"/>
      <c r="COS9" s="208"/>
      <c r="COT9" s="208"/>
      <c r="COU9" s="208"/>
      <c r="COV9" s="208"/>
      <c r="COW9" s="208"/>
      <c r="COX9" s="208"/>
      <c r="COY9" s="208"/>
      <c r="COZ9" s="208"/>
      <c r="CPA9" s="208"/>
      <c r="CPB9" s="208"/>
      <c r="CPC9" s="208"/>
      <c r="CPD9" s="208"/>
      <c r="CPE9" s="208"/>
      <c r="CPF9" s="208"/>
      <c r="CPG9" s="208"/>
      <c r="CPH9" s="208"/>
      <c r="CPI9" s="208"/>
      <c r="CPJ9" s="208"/>
      <c r="CPK9" s="208"/>
      <c r="CPL9" s="208"/>
      <c r="CPM9" s="208"/>
      <c r="CPN9" s="208"/>
      <c r="CPO9" s="208"/>
      <c r="CPP9" s="208"/>
      <c r="CPQ9" s="208"/>
      <c r="CPR9" s="208"/>
      <c r="CPS9" s="208"/>
      <c r="CPT9" s="208"/>
      <c r="CPU9" s="208"/>
      <c r="CPV9" s="208"/>
      <c r="CPW9" s="208"/>
      <c r="CPX9" s="208"/>
      <c r="CPY9" s="208"/>
      <c r="CPZ9" s="208"/>
      <c r="CQA9" s="208"/>
      <c r="CQB9" s="208"/>
      <c r="CQC9" s="208"/>
      <c r="CQD9" s="208"/>
      <c r="CQE9" s="208"/>
      <c r="CQF9" s="208"/>
      <c r="CQG9" s="208"/>
      <c r="CQH9" s="208"/>
      <c r="CQI9" s="208"/>
      <c r="CQJ9" s="208"/>
      <c r="CQK9" s="208"/>
      <c r="CQL9" s="208"/>
      <c r="CQM9" s="208"/>
      <c r="CQN9" s="208"/>
      <c r="CQO9" s="208"/>
      <c r="CQP9" s="208"/>
      <c r="CQQ9" s="208"/>
      <c r="CQR9" s="208"/>
      <c r="CQS9" s="208"/>
      <c r="CQT9" s="208"/>
      <c r="CQU9" s="208"/>
      <c r="CQV9" s="208"/>
      <c r="CQW9" s="208"/>
      <c r="CQX9" s="208"/>
      <c r="CQY9" s="208"/>
      <c r="CQZ9" s="208"/>
      <c r="CRA9" s="208"/>
      <c r="CRB9" s="208"/>
      <c r="CRC9" s="208"/>
      <c r="CRD9" s="208"/>
      <c r="CRE9" s="208"/>
      <c r="CRF9" s="208"/>
      <c r="CRG9" s="208"/>
      <c r="CRH9" s="208"/>
      <c r="CRI9" s="208"/>
      <c r="CRJ9" s="208"/>
      <c r="CRK9" s="208"/>
      <c r="CRL9" s="208"/>
      <c r="CRM9" s="208"/>
      <c r="CRN9" s="208"/>
      <c r="CRO9" s="208"/>
      <c r="CRP9" s="208"/>
      <c r="CRQ9" s="208"/>
      <c r="CRR9" s="208"/>
      <c r="CRS9" s="208"/>
      <c r="CRT9" s="208"/>
      <c r="CRU9" s="208"/>
      <c r="CRV9" s="208"/>
      <c r="CRW9" s="208"/>
      <c r="CRX9" s="208"/>
      <c r="CRY9" s="208"/>
      <c r="CRZ9" s="208"/>
      <c r="CSA9" s="208"/>
      <c r="CSB9" s="208"/>
      <c r="CSC9" s="208"/>
      <c r="CSD9" s="208"/>
      <c r="CSE9" s="208"/>
      <c r="CSF9" s="208"/>
      <c r="CSG9" s="208"/>
      <c r="CSH9" s="208"/>
      <c r="CSI9" s="208"/>
      <c r="CSJ9" s="208"/>
      <c r="CSK9" s="208"/>
      <c r="CSL9" s="208"/>
      <c r="CSM9" s="208"/>
      <c r="CSN9" s="208"/>
      <c r="CSO9" s="208"/>
      <c r="CSP9" s="208"/>
      <c r="CSQ9" s="208"/>
      <c r="CSR9" s="208"/>
      <c r="CSS9" s="208"/>
      <c r="CST9" s="208"/>
      <c r="CSU9" s="208"/>
      <c r="CSV9" s="208"/>
      <c r="CSW9" s="208"/>
      <c r="CSX9" s="208"/>
      <c r="CSY9" s="208"/>
      <c r="CSZ9" s="208"/>
      <c r="CTA9" s="208"/>
      <c r="CTB9" s="208"/>
      <c r="CTC9" s="208"/>
      <c r="CTD9" s="208"/>
      <c r="CTE9" s="208"/>
      <c r="CTF9" s="208"/>
      <c r="CTG9" s="208"/>
      <c r="CTH9" s="208"/>
      <c r="CTI9" s="208"/>
      <c r="CTJ9" s="208"/>
      <c r="CTK9" s="208"/>
      <c r="CTL9" s="208"/>
      <c r="CTM9" s="208"/>
      <c r="CTN9" s="208"/>
      <c r="CTO9" s="208"/>
      <c r="CTP9" s="208"/>
      <c r="CTQ9" s="208"/>
      <c r="CTR9" s="208"/>
      <c r="CTS9" s="208"/>
      <c r="CTT9" s="208"/>
      <c r="CTU9" s="208"/>
      <c r="CTV9" s="208"/>
      <c r="CTW9" s="208"/>
      <c r="CTX9" s="208"/>
      <c r="CTY9" s="208"/>
      <c r="CTZ9" s="208"/>
      <c r="CUA9" s="208"/>
      <c r="CUB9" s="208"/>
      <c r="CUC9" s="208"/>
      <c r="CUD9" s="208"/>
      <c r="CUE9" s="208"/>
      <c r="CUF9" s="208"/>
      <c r="CUG9" s="208"/>
      <c r="CUH9" s="208"/>
      <c r="CUI9" s="208"/>
      <c r="CUJ9" s="208"/>
      <c r="CUK9" s="208"/>
      <c r="CUL9" s="208"/>
      <c r="CUM9" s="208"/>
      <c r="CUN9" s="208"/>
      <c r="CUO9" s="208"/>
      <c r="CUP9" s="208"/>
      <c r="CUQ9" s="208"/>
      <c r="CUR9" s="208"/>
      <c r="CUS9" s="208"/>
      <c r="CUT9" s="208"/>
      <c r="CUU9" s="208"/>
      <c r="CUV9" s="208"/>
      <c r="CUW9" s="208"/>
      <c r="CUX9" s="208"/>
      <c r="CUY9" s="208"/>
      <c r="CUZ9" s="208"/>
      <c r="CVA9" s="208"/>
      <c r="CVB9" s="208"/>
      <c r="CVC9" s="208"/>
      <c r="CVD9" s="208"/>
      <c r="CVE9" s="208"/>
      <c r="CVF9" s="208"/>
      <c r="CVG9" s="208"/>
      <c r="CVH9" s="208"/>
      <c r="CVI9" s="208"/>
      <c r="CVJ9" s="208"/>
      <c r="CVK9" s="208"/>
      <c r="CVL9" s="208"/>
      <c r="CVM9" s="208"/>
      <c r="CVN9" s="208"/>
      <c r="CVO9" s="208"/>
      <c r="CVP9" s="208"/>
      <c r="CVQ9" s="208"/>
      <c r="CVR9" s="208"/>
      <c r="CVS9" s="208"/>
      <c r="CVT9" s="208"/>
      <c r="CVU9" s="208"/>
      <c r="CVV9" s="208"/>
      <c r="CVW9" s="208"/>
      <c r="CVX9" s="208"/>
      <c r="CVY9" s="208"/>
      <c r="CVZ9" s="208"/>
      <c r="CWA9" s="208"/>
      <c r="CWB9" s="208"/>
      <c r="CWC9" s="208"/>
      <c r="CWD9" s="208"/>
      <c r="CWE9" s="208"/>
      <c r="CWF9" s="208"/>
      <c r="CWG9" s="208"/>
      <c r="CWH9" s="208"/>
      <c r="CWI9" s="208"/>
      <c r="CWJ9" s="208"/>
      <c r="CWK9" s="208"/>
      <c r="CWL9" s="208"/>
      <c r="CWM9" s="208"/>
      <c r="CWN9" s="208"/>
      <c r="CWO9" s="208"/>
      <c r="CWP9" s="208"/>
      <c r="CWQ9" s="208"/>
      <c r="CWR9" s="208"/>
      <c r="CWS9" s="208"/>
      <c r="CWT9" s="208"/>
      <c r="CWU9" s="208"/>
      <c r="CWV9" s="208"/>
      <c r="CWW9" s="208"/>
      <c r="CWX9" s="208"/>
      <c r="CWY9" s="208"/>
      <c r="CWZ9" s="208"/>
      <c r="CXA9" s="208"/>
      <c r="CXB9" s="208"/>
      <c r="CXC9" s="208"/>
      <c r="CXD9" s="208"/>
      <c r="CXE9" s="208"/>
      <c r="CXF9" s="208"/>
      <c r="CXG9" s="208"/>
      <c r="CXH9" s="208"/>
      <c r="CXI9" s="208"/>
      <c r="CXJ9" s="208"/>
      <c r="CXK9" s="208"/>
      <c r="CXL9" s="208"/>
      <c r="CXM9" s="208"/>
      <c r="CXN9" s="208"/>
      <c r="CXO9" s="208"/>
      <c r="CXP9" s="208"/>
      <c r="CXQ9" s="208"/>
      <c r="CXR9" s="208"/>
      <c r="CXS9" s="208"/>
      <c r="CXT9" s="208"/>
      <c r="CXU9" s="208"/>
      <c r="CXV9" s="208"/>
      <c r="CXW9" s="208"/>
      <c r="CXX9" s="208"/>
      <c r="CXY9" s="208"/>
      <c r="CXZ9" s="208"/>
      <c r="CYA9" s="208"/>
      <c r="CYB9" s="208"/>
      <c r="CYC9" s="208"/>
      <c r="CYD9" s="208"/>
      <c r="CYE9" s="208"/>
      <c r="CYF9" s="208"/>
      <c r="CYG9" s="208"/>
      <c r="CYH9" s="208"/>
      <c r="CYI9" s="208"/>
      <c r="CYJ9" s="208"/>
      <c r="CYK9" s="208"/>
      <c r="CYL9" s="208"/>
      <c r="CYM9" s="208"/>
      <c r="CYN9" s="208"/>
      <c r="CYO9" s="208"/>
      <c r="CYP9" s="208"/>
      <c r="CYQ9" s="208"/>
      <c r="CYR9" s="208"/>
      <c r="CYS9" s="208"/>
      <c r="CYT9" s="208"/>
      <c r="CYU9" s="208"/>
      <c r="CYV9" s="208"/>
      <c r="CYW9" s="208"/>
      <c r="CYX9" s="208"/>
      <c r="CYY9" s="208"/>
      <c r="CYZ9" s="208"/>
      <c r="CZA9" s="208"/>
      <c r="CZB9" s="208"/>
      <c r="CZC9" s="208"/>
      <c r="CZD9" s="208"/>
      <c r="CZE9" s="208"/>
      <c r="CZF9" s="208"/>
      <c r="CZG9" s="208"/>
      <c r="CZH9" s="208"/>
      <c r="CZI9" s="208"/>
      <c r="CZJ9" s="208"/>
      <c r="CZK9" s="208"/>
      <c r="CZL9" s="208"/>
      <c r="CZM9" s="208"/>
      <c r="CZN9" s="208"/>
      <c r="CZO9" s="208"/>
      <c r="CZP9" s="208"/>
      <c r="CZQ9" s="208"/>
      <c r="CZR9" s="208"/>
      <c r="CZS9" s="208"/>
      <c r="CZT9" s="208"/>
      <c r="CZU9" s="208"/>
      <c r="CZV9" s="208"/>
      <c r="CZW9" s="208"/>
      <c r="CZX9" s="208"/>
      <c r="CZY9" s="208"/>
      <c r="CZZ9" s="208"/>
      <c r="DAA9" s="208"/>
      <c r="DAB9" s="208"/>
      <c r="DAC9" s="208"/>
      <c r="DAD9" s="208"/>
      <c r="DAE9" s="208"/>
      <c r="DAF9" s="208"/>
      <c r="DAG9" s="208"/>
      <c r="DAH9" s="208"/>
      <c r="DAI9" s="208"/>
      <c r="DAJ9" s="208"/>
      <c r="DAK9" s="208"/>
      <c r="DAL9" s="208"/>
      <c r="DAM9" s="208"/>
      <c r="DAN9" s="208"/>
      <c r="DAO9" s="208"/>
      <c r="DAP9" s="208"/>
      <c r="DAQ9" s="208"/>
      <c r="DAR9" s="208"/>
      <c r="DAS9" s="208"/>
      <c r="DAT9" s="208"/>
      <c r="DAU9" s="208"/>
      <c r="DAV9" s="208"/>
      <c r="DAW9" s="208"/>
      <c r="DAX9" s="208"/>
      <c r="DAY9" s="208"/>
      <c r="DAZ9" s="208"/>
      <c r="DBA9" s="208"/>
      <c r="DBB9" s="208"/>
      <c r="DBC9" s="208"/>
      <c r="DBD9" s="208"/>
      <c r="DBE9" s="208"/>
      <c r="DBF9" s="208"/>
      <c r="DBG9" s="208"/>
      <c r="DBH9" s="208"/>
      <c r="DBI9" s="208"/>
      <c r="DBJ9" s="208"/>
      <c r="DBK9" s="208"/>
      <c r="DBL9" s="208"/>
      <c r="DBM9" s="208"/>
      <c r="DBN9" s="208"/>
      <c r="DBO9" s="208"/>
      <c r="DBP9" s="208"/>
      <c r="DBQ9" s="208"/>
      <c r="DBR9" s="208"/>
      <c r="DBS9" s="208"/>
      <c r="DBT9" s="208"/>
      <c r="DBU9" s="208"/>
      <c r="DBV9" s="208"/>
      <c r="DBW9" s="208"/>
      <c r="DBX9" s="208"/>
      <c r="DBY9" s="208"/>
      <c r="DBZ9" s="208"/>
      <c r="DCA9" s="208"/>
      <c r="DCB9" s="208"/>
      <c r="DCC9" s="208"/>
      <c r="DCD9" s="208"/>
      <c r="DCE9" s="208"/>
      <c r="DCF9" s="208"/>
      <c r="DCG9" s="208"/>
      <c r="DCH9" s="208"/>
      <c r="DCI9" s="208"/>
      <c r="DCJ9" s="208"/>
      <c r="DCK9" s="208"/>
      <c r="DCL9" s="208"/>
      <c r="DCM9" s="208"/>
      <c r="DCN9" s="208"/>
      <c r="DCO9" s="208"/>
      <c r="DCP9" s="208"/>
      <c r="DCQ9" s="208"/>
      <c r="DCR9" s="208"/>
      <c r="DCS9" s="208"/>
      <c r="DCT9" s="208"/>
      <c r="DCU9" s="208"/>
      <c r="DCV9" s="208"/>
      <c r="DCW9" s="208"/>
      <c r="DCX9" s="208"/>
      <c r="DCY9" s="208"/>
      <c r="DCZ9" s="208"/>
      <c r="DDA9" s="208"/>
      <c r="DDB9" s="208"/>
      <c r="DDC9" s="208"/>
      <c r="DDD9" s="208"/>
      <c r="DDE9" s="208"/>
      <c r="DDF9" s="208"/>
      <c r="DDG9" s="208"/>
      <c r="DDH9" s="208"/>
      <c r="DDI9" s="208"/>
      <c r="DDJ9" s="208"/>
      <c r="DDK9" s="208"/>
      <c r="DDL9" s="208"/>
      <c r="DDM9" s="208"/>
      <c r="DDN9" s="208"/>
      <c r="DDO9" s="208"/>
      <c r="DDP9" s="208"/>
      <c r="DDQ9" s="208"/>
      <c r="DDR9" s="208"/>
      <c r="DDS9" s="208"/>
      <c r="DDT9" s="208"/>
      <c r="DDU9" s="208"/>
      <c r="DDV9" s="208"/>
      <c r="DDW9" s="208"/>
      <c r="DDX9" s="208"/>
      <c r="DDY9" s="208"/>
      <c r="DDZ9" s="208"/>
      <c r="DEA9" s="208"/>
      <c r="DEB9" s="208"/>
      <c r="DEC9" s="208"/>
      <c r="DED9" s="208"/>
      <c r="DEE9" s="208"/>
      <c r="DEF9" s="208"/>
      <c r="DEG9" s="208"/>
      <c r="DEH9" s="208"/>
      <c r="DEI9" s="208"/>
      <c r="DEJ9" s="208"/>
      <c r="DEK9" s="208"/>
      <c r="DEL9" s="208"/>
      <c r="DEM9" s="208"/>
      <c r="DEN9" s="208"/>
      <c r="DEO9" s="208"/>
      <c r="DEP9" s="208"/>
      <c r="DEQ9" s="208"/>
      <c r="DER9" s="208"/>
      <c r="DES9" s="208"/>
      <c r="DET9" s="208"/>
      <c r="DEU9" s="208"/>
      <c r="DEV9" s="208"/>
      <c r="DEW9" s="208"/>
      <c r="DEX9" s="208"/>
      <c r="DEY9" s="208"/>
      <c r="DEZ9" s="208"/>
      <c r="DFA9" s="208"/>
      <c r="DFB9" s="208"/>
      <c r="DFC9" s="208"/>
      <c r="DFD9" s="208"/>
      <c r="DFE9" s="208"/>
      <c r="DFF9" s="208"/>
      <c r="DFG9" s="208"/>
      <c r="DFH9" s="208"/>
      <c r="DFI9" s="208"/>
      <c r="DFJ9" s="208"/>
      <c r="DFK9" s="208"/>
      <c r="DFL9" s="208"/>
      <c r="DFM9" s="208"/>
      <c r="DFN9" s="208"/>
      <c r="DFO9" s="208"/>
      <c r="DFP9" s="208"/>
      <c r="DFQ9" s="208"/>
      <c r="DFR9" s="208"/>
      <c r="DFS9" s="208"/>
      <c r="DFT9" s="208"/>
      <c r="DFU9" s="208"/>
      <c r="DFV9" s="208"/>
      <c r="DFW9" s="208"/>
      <c r="DFX9" s="208"/>
      <c r="DFY9" s="208"/>
      <c r="DFZ9" s="208"/>
      <c r="DGA9" s="208"/>
      <c r="DGB9" s="208"/>
      <c r="DGC9" s="208"/>
      <c r="DGD9" s="208"/>
      <c r="DGE9" s="208"/>
      <c r="DGF9" s="208"/>
      <c r="DGG9" s="208"/>
      <c r="DGH9" s="208"/>
      <c r="DGI9" s="208"/>
      <c r="DGJ9" s="208"/>
      <c r="DGK9" s="208"/>
      <c r="DGL9" s="208"/>
      <c r="DGM9" s="208"/>
      <c r="DGN9" s="208"/>
      <c r="DGO9" s="208"/>
      <c r="DGP9" s="208"/>
      <c r="DGQ9" s="208"/>
      <c r="DGR9" s="208"/>
      <c r="DGS9" s="208"/>
      <c r="DGT9" s="208"/>
      <c r="DGU9" s="208"/>
      <c r="DGV9" s="208"/>
      <c r="DGW9" s="208"/>
      <c r="DGX9" s="208"/>
      <c r="DGY9" s="208"/>
      <c r="DGZ9" s="208"/>
      <c r="DHA9" s="208"/>
      <c r="DHB9" s="208"/>
      <c r="DHC9" s="208"/>
      <c r="DHD9" s="208"/>
      <c r="DHE9" s="208"/>
      <c r="DHF9" s="208"/>
      <c r="DHG9" s="208"/>
      <c r="DHH9" s="208"/>
      <c r="DHI9" s="208"/>
      <c r="DHJ9" s="208"/>
      <c r="DHK9" s="208"/>
      <c r="DHL9" s="208"/>
      <c r="DHM9" s="208"/>
      <c r="DHN9" s="208"/>
      <c r="DHO9" s="208"/>
      <c r="DHP9" s="208"/>
      <c r="DHQ9" s="208"/>
      <c r="DHR9" s="208"/>
      <c r="DHS9" s="208"/>
      <c r="DHT9" s="208"/>
      <c r="DHU9" s="208"/>
      <c r="DHV9" s="208"/>
      <c r="DHW9" s="208"/>
      <c r="DHX9" s="208"/>
      <c r="DHY9" s="208"/>
      <c r="DHZ9" s="208"/>
      <c r="DIA9" s="208"/>
      <c r="DIB9" s="208"/>
      <c r="DIC9" s="208"/>
      <c r="DID9" s="208"/>
      <c r="DIE9" s="208"/>
      <c r="DIF9" s="208"/>
      <c r="DIG9" s="208"/>
      <c r="DIH9" s="208"/>
      <c r="DII9" s="208"/>
      <c r="DIJ9" s="208"/>
      <c r="DIK9" s="208"/>
      <c r="DIL9" s="208"/>
      <c r="DIM9" s="208"/>
      <c r="DIN9" s="208"/>
      <c r="DIO9" s="208"/>
      <c r="DIP9" s="208"/>
      <c r="DIQ9" s="208"/>
      <c r="DIR9" s="208"/>
      <c r="DIS9" s="208"/>
      <c r="DIT9" s="208"/>
      <c r="DIU9" s="208"/>
      <c r="DIV9" s="208"/>
      <c r="DIW9" s="208"/>
      <c r="DIX9" s="208"/>
      <c r="DIY9" s="208"/>
      <c r="DIZ9" s="208"/>
      <c r="DJA9" s="208"/>
      <c r="DJB9" s="208"/>
      <c r="DJC9" s="208"/>
      <c r="DJD9" s="208"/>
      <c r="DJE9" s="208"/>
      <c r="DJF9" s="208"/>
      <c r="DJG9" s="208"/>
      <c r="DJH9" s="208"/>
      <c r="DJI9" s="208"/>
      <c r="DJJ9" s="208"/>
      <c r="DJK9" s="208"/>
      <c r="DJL9" s="208"/>
      <c r="DJM9" s="208"/>
      <c r="DJN9" s="208"/>
      <c r="DJO9" s="208"/>
      <c r="DJP9" s="208"/>
      <c r="DJQ9" s="208"/>
      <c r="DJR9" s="208"/>
      <c r="DJS9" s="208"/>
      <c r="DJT9" s="208"/>
      <c r="DJU9" s="208"/>
      <c r="DJV9" s="208"/>
      <c r="DJW9" s="208"/>
      <c r="DJX9" s="208"/>
      <c r="DJY9" s="208"/>
      <c r="DJZ9" s="208"/>
      <c r="DKA9" s="208"/>
      <c r="DKB9" s="208"/>
      <c r="DKC9" s="208"/>
      <c r="DKD9" s="208"/>
      <c r="DKE9" s="208"/>
      <c r="DKF9" s="208"/>
      <c r="DKG9" s="208"/>
      <c r="DKH9" s="208"/>
      <c r="DKI9" s="208"/>
      <c r="DKJ9" s="208"/>
      <c r="DKK9" s="208"/>
      <c r="DKL9" s="208"/>
      <c r="DKM9" s="208"/>
      <c r="DKN9" s="208"/>
      <c r="DKO9" s="208"/>
      <c r="DKP9" s="208"/>
      <c r="DKQ9" s="208"/>
      <c r="DKR9" s="208"/>
      <c r="DKS9" s="208"/>
      <c r="DKT9" s="208"/>
      <c r="DKU9" s="208"/>
      <c r="DKV9" s="208"/>
      <c r="DKW9" s="208"/>
      <c r="DKX9" s="208"/>
      <c r="DKY9" s="208"/>
      <c r="DKZ9" s="208"/>
      <c r="DLA9" s="208"/>
      <c r="DLB9" s="208"/>
      <c r="DLC9" s="208"/>
      <c r="DLD9" s="208"/>
      <c r="DLE9" s="208"/>
      <c r="DLF9" s="208"/>
      <c r="DLG9" s="208"/>
      <c r="DLH9" s="208"/>
      <c r="DLI9" s="208"/>
      <c r="DLJ9" s="208"/>
      <c r="DLK9" s="208"/>
      <c r="DLL9" s="208"/>
      <c r="DLM9" s="208"/>
      <c r="DLN9" s="208"/>
      <c r="DLO9" s="208"/>
      <c r="DLP9" s="208"/>
      <c r="DLQ9" s="208"/>
      <c r="DLR9" s="208"/>
      <c r="DLS9" s="208"/>
      <c r="DLT9" s="208"/>
      <c r="DLU9" s="208"/>
      <c r="DLV9" s="208"/>
      <c r="DLW9" s="208"/>
      <c r="DLX9" s="208"/>
      <c r="DLY9" s="208"/>
      <c r="DLZ9" s="208"/>
      <c r="DMA9" s="208"/>
      <c r="DMB9" s="208"/>
      <c r="DMC9" s="208"/>
      <c r="DMD9" s="208"/>
      <c r="DME9" s="208"/>
      <c r="DMF9" s="208"/>
      <c r="DMG9" s="208"/>
      <c r="DMH9" s="208"/>
      <c r="DMI9" s="208"/>
      <c r="DMJ9" s="208"/>
      <c r="DMK9" s="208"/>
      <c r="DML9" s="208"/>
      <c r="DMM9" s="208"/>
      <c r="DMN9" s="208"/>
      <c r="DMO9" s="208"/>
      <c r="DMP9" s="208"/>
      <c r="DMQ9" s="208"/>
      <c r="DMR9" s="208"/>
      <c r="DMS9" s="208"/>
      <c r="DMT9" s="208"/>
      <c r="DMU9" s="208"/>
      <c r="DMV9" s="208"/>
      <c r="DMW9" s="208"/>
      <c r="DMX9" s="208"/>
      <c r="DMY9" s="208"/>
      <c r="DMZ9" s="208"/>
      <c r="DNA9" s="208"/>
      <c r="DNB9" s="208"/>
      <c r="DNC9" s="208"/>
      <c r="DND9" s="208"/>
      <c r="DNE9" s="208"/>
      <c r="DNF9" s="208"/>
      <c r="DNG9" s="208"/>
      <c r="DNH9" s="208"/>
      <c r="DNI9" s="208"/>
      <c r="DNJ9" s="208"/>
      <c r="DNK9" s="208"/>
      <c r="DNL9" s="208"/>
      <c r="DNM9" s="208"/>
      <c r="DNN9" s="208"/>
      <c r="DNO9" s="208"/>
      <c r="DNP9" s="208"/>
      <c r="DNQ9" s="208"/>
      <c r="DNR9" s="208"/>
      <c r="DNS9" s="208"/>
      <c r="DNT9" s="208"/>
      <c r="DNU9" s="208"/>
      <c r="DNV9" s="208"/>
      <c r="DNW9" s="208"/>
      <c r="DNX9" s="208"/>
      <c r="DNY9" s="208"/>
      <c r="DNZ9" s="208"/>
      <c r="DOA9" s="208"/>
      <c r="DOB9" s="208"/>
      <c r="DOC9" s="208"/>
      <c r="DOD9" s="208"/>
      <c r="DOE9" s="208"/>
      <c r="DOF9" s="208"/>
      <c r="DOG9" s="208"/>
      <c r="DOH9" s="208"/>
      <c r="DOI9" s="208"/>
      <c r="DOJ9" s="208"/>
      <c r="DOK9" s="208"/>
      <c r="DOL9" s="208"/>
      <c r="DOM9" s="208"/>
      <c r="DON9" s="208"/>
      <c r="DOO9" s="208"/>
      <c r="DOP9" s="208"/>
      <c r="DOQ9" s="208"/>
      <c r="DOR9" s="208"/>
      <c r="DOS9" s="208"/>
      <c r="DOT9" s="208"/>
      <c r="DOU9" s="208"/>
      <c r="DOV9" s="208"/>
      <c r="DOW9" s="208"/>
      <c r="DOX9" s="208"/>
      <c r="DOY9" s="208"/>
      <c r="DOZ9" s="208"/>
      <c r="DPA9" s="208"/>
      <c r="DPB9" s="208"/>
      <c r="DPC9" s="208"/>
      <c r="DPD9" s="208"/>
      <c r="DPE9" s="208"/>
      <c r="DPF9" s="208"/>
      <c r="DPG9" s="208"/>
      <c r="DPH9" s="208"/>
      <c r="DPI9" s="208"/>
      <c r="DPJ9" s="208"/>
      <c r="DPK9" s="208"/>
      <c r="DPL9" s="208"/>
      <c r="DPM9" s="208"/>
      <c r="DPN9" s="208"/>
      <c r="DPO9" s="208"/>
      <c r="DPP9" s="208"/>
      <c r="DPQ9" s="208"/>
      <c r="DPR9" s="208"/>
      <c r="DPS9" s="208"/>
      <c r="DPT9" s="208"/>
      <c r="DPU9" s="208"/>
      <c r="DPV9" s="208"/>
      <c r="DPW9" s="208"/>
      <c r="DPX9" s="208"/>
      <c r="DPY9" s="208"/>
      <c r="DPZ9" s="208"/>
      <c r="DQA9" s="208"/>
      <c r="DQB9" s="208"/>
      <c r="DQC9" s="208"/>
      <c r="DQD9" s="208"/>
      <c r="DQE9" s="208"/>
      <c r="DQF9" s="208"/>
      <c r="DQG9" s="208"/>
      <c r="DQH9" s="208"/>
      <c r="DQI9" s="208"/>
      <c r="DQJ9" s="208"/>
      <c r="DQK9" s="208"/>
      <c r="DQL9" s="208"/>
      <c r="DQM9" s="208"/>
      <c r="DQN9" s="208"/>
      <c r="DQO9" s="208"/>
      <c r="DQP9" s="208"/>
      <c r="DQQ9" s="208"/>
      <c r="DQR9" s="208"/>
      <c r="DQS9" s="208"/>
      <c r="DQT9" s="208"/>
      <c r="DQU9" s="208"/>
      <c r="DQV9" s="208"/>
      <c r="DQW9" s="208"/>
      <c r="DQX9" s="208"/>
      <c r="DQY9" s="208"/>
      <c r="DQZ9" s="208"/>
      <c r="DRA9" s="208"/>
      <c r="DRB9" s="208"/>
      <c r="DRC9" s="208"/>
      <c r="DRD9" s="208"/>
      <c r="DRE9" s="208"/>
      <c r="DRF9" s="208"/>
      <c r="DRG9" s="208"/>
      <c r="DRH9" s="208"/>
      <c r="DRI9" s="208"/>
      <c r="DRJ9" s="208"/>
      <c r="DRK9" s="208"/>
      <c r="DRL9" s="208"/>
      <c r="DRM9" s="208"/>
      <c r="DRN9" s="208"/>
      <c r="DRO9" s="208"/>
      <c r="DRP9" s="208"/>
      <c r="DRQ9" s="208"/>
      <c r="DRR9" s="208"/>
      <c r="DRS9" s="208"/>
      <c r="DRT9" s="208"/>
      <c r="DRU9" s="208"/>
      <c r="DRV9" s="208"/>
      <c r="DRW9" s="208"/>
      <c r="DRX9" s="208"/>
      <c r="DRY9" s="208"/>
      <c r="DRZ9" s="208"/>
      <c r="DSA9" s="208"/>
      <c r="DSB9" s="208"/>
      <c r="DSC9" s="208"/>
      <c r="DSD9" s="208"/>
      <c r="DSE9" s="208"/>
      <c r="DSF9" s="208"/>
      <c r="DSG9" s="208"/>
      <c r="DSH9" s="208"/>
      <c r="DSI9" s="208"/>
      <c r="DSJ9" s="208"/>
      <c r="DSK9" s="208"/>
      <c r="DSL9" s="208"/>
      <c r="DSM9" s="208"/>
      <c r="DSN9" s="208"/>
      <c r="DSO9" s="208"/>
      <c r="DSP9" s="208"/>
      <c r="DSQ9" s="208"/>
      <c r="DSR9" s="208"/>
      <c r="DSS9" s="208"/>
      <c r="DST9" s="208"/>
      <c r="DSU9" s="208"/>
      <c r="DSV9" s="208"/>
      <c r="DSW9" s="208"/>
      <c r="DSX9" s="208"/>
      <c r="DSY9" s="208"/>
      <c r="DSZ9" s="208"/>
      <c r="DTA9" s="208"/>
      <c r="DTB9" s="208"/>
      <c r="DTC9" s="208"/>
      <c r="DTD9" s="208"/>
      <c r="DTE9" s="208"/>
      <c r="DTF9" s="208"/>
      <c r="DTG9" s="208"/>
      <c r="DTH9" s="208"/>
      <c r="DTI9" s="208"/>
      <c r="DTJ9" s="208"/>
      <c r="DTK9" s="208"/>
      <c r="DTL9" s="208"/>
      <c r="DTM9" s="208"/>
      <c r="DTN9" s="208"/>
      <c r="DTO9" s="208"/>
      <c r="DTP9" s="208"/>
      <c r="DTQ9" s="208"/>
      <c r="DTR9" s="208"/>
      <c r="DTS9" s="208"/>
      <c r="DTT9" s="208"/>
      <c r="DTU9" s="208"/>
      <c r="DTV9" s="208"/>
      <c r="DTW9" s="208"/>
      <c r="DTX9" s="208"/>
      <c r="DTY9" s="208"/>
      <c r="DTZ9" s="208"/>
      <c r="DUA9" s="208"/>
      <c r="DUB9" s="208"/>
      <c r="DUC9" s="208"/>
      <c r="DUD9" s="208"/>
      <c r="DUE9" s="208"/>
      <c r="DUF9" s="208"/>
      <c r="DUG9" s="208"/>
      <c r="DUH9" s="208"/>
      <c r="DUI9" s="208"/>
      <c r="DUJ9" s="208"/>
      <c r="DUK9" s="208"/>
      <c r="DUL9" s="208"/>
      <c r="DUM9" s="208"/>
      <c r="DUN9" s="208"/>
      <c r="DUO9" s="208"/>
      <c r="DUP9" s="208"/>
      <c r="DUQ9" s="208"/>
      <c r="DUR9" s="208"/>
      <c r="DUS9" s="208"/>
      <c r="DUT9" s="208"/>
      <c r="DUU9" s="208"/>
      <c r="DUV9" s="208"/>
      <c r="DUW9" s="208"/>
      <c r="DUX9" s="208"/>
      <c r="DUY9" s="208"/>
      <c r="DUZ9" s="208"/>
      <c r="DVA9" s="208"/>
      <c r="DVB9" s="208"/>
      <c r="DVC9" s="208"/>
      <c r="DVD9" s="208"/>
      <c r="DVE9" s="208"/>
      <c r="DVF9" s="208"/>
      <c r="DVG9" s="208"/>
      <c r="DVH9" s="208"/>
      <c r="DVI9" s="208"/>
      <c r="DVJ9" s="208"/>
      <c r="DVK9" s="208"/>
      <c r="DVL9" s="208"/>
      <c r="DVM9" s="208"/>
      <c r="DVN9" s="208"/>
      <c r="DVO9" s="208"/>
      <c r="DVP9" s="208"/>
      <c r="DVQ9" s="208"/>
      <c r="DVR9" s="208"/>
      <c r="DVS9" s="208"/>
      <c r="DVT9" s="208"/>
      <c r="DVU9" s="208"/>
      <c r="DVV9" s="208"/>
      <c r="DVW9" s="208"/>
      <c r="DVX9" s="208"/>
      <c r="DVY9" s="208"/>
      <c r="DVZ9" s="208"/>
      <c r="DWA9" s="208"/>
      <c r="DWB9" s="208"/>
      <c r="DWC9" s="208"/>
      <c r="DWD9" s="208"/>
      <c r="DWE9" s="208"/>
      <c r="DWF9" s="208"/>
      <c r="DWG9" s="208"/>
      <c r="DWH9" s="208"/>
      <c r="DWI9" s="208"/>
      <c r="DWJ9" s="208"/>
      <c r="DWK9" s="208"/>
      <c r="DWL9" s="208"/>
      <c r="DWM9" s="208"/>
      <c r="DWN9" s="208"/>
      <c r="DWO9" s="208"/>
      <c r="DWP9" s="208"/>
      <c r="DWQ9" s="208"/>
      <c r="DWR9" s="208"/>
      <c r="DWS9" s="208"/>
      <c r="DWT9" s="208"/>
      <c r="DWU9" s="208"/>
      <c r="DWV9" s="208"/>
      <c r="DWW9" s="208"/>
      <c r="DWX9" s="208"/>
      <c r="DWY9" s="208"/>
      <c r="DWZ9" s="208"/>
      <c r="DXA9" s="208"/>
      <c r="DXB9" s="208"/>
      <c r="DXC9" s="208"/>
      <c r="DXD9" s="208"/>
      <c r="DXE9" s="208"/>
      <c r="DXF9" s="208"/>
      <c r="DXG9" s="208"/>
      <c r="DXH9" s="208"/>
      <c r="DXI9" s="208"/>
      <c r="DXJ9" s="208"/>
      <c r="DXK9" s="208"/>
      <c r="DXL9" s="208"/>
      <c r="DXM9" s="208"/>
      <c r="DXN9" s="208"/>
      <c r="DXO9" s="208"/>
      <c r="DXP9" s="208"/>
      <c r="DXQ9" s="208"/>
      <c r="DXR9" s="208"/>
      <c r="DXS9" s="208"/>
      <c r="DXT9" s="208"/>
      <c r="DXU9" s="208"/>
      <c r="DXV9" s="208"/>
      <c r="DXW9" s="208"/>
      <c r="DXX9" s="208"/>
      <c r="DXY9" s="208"/>
      <c r="DXZ9" s="208"/>
      <c r="DYA9" s="208"/>
      <c r="DYB9" s="208"/>
      <c r="DYC9" s="208"/>
      <c r="DYD9" s="208"/>
      <c r="DYE9" s="208"/>
      <c r="DYF9" s="208"/>
      <c r="DYG9" s="208"/>
      <c r="DYH9" s="208"/>
      <c r="DYI9" s="208"/>
      <c r="DYJ9" s="208"/>
      <c r="DYK9" s="208"/>
      <c r="DYL9" s="208"/>
      <c r="DYM9" s="208"/>
      <c r="DYN9" s="208"/>
      <c r="DYO9" s="208"/>
      <c r="DYP9" s="208"/>
      <c r="DYQ9" s="208"/>
      <c r="DYR9" s="208"/>
      <c r="DYS9" s="208"/>
      <c r="DYT9" s="208"/>
      <c r="DYU9" s="208"/>
      <c r="DYV9" s="208"/>
      <c r="DYW9" s="208"/>
      <c r="DYX9" s="208"/>
      <c r="DYY9" s="208"/>
      <c r="DYZ9" s="208"/>
      <c r="DZA9" s="208"/>
      <c r="DZB9" s="208"/>
      <c r="DZC9" s="208"/>
      <c r="DZD9" s="208"/>
      <c r="DZE9" s="208"/>
      <c r="DZF9" s="208"/>
      <c r="DZG9" s="208"/>
      <c r="DZH9" s="208"/>
      <c r="DZI9" s="208"/>
      <c r="DZJ9" s="208"/>
      <c r="DZK9" s="208"/>
      <c r="DZL9" s="208"/>
      <c r="DZM9" s="208"/>
      <c r="DZN9" s="208"/>
      <c r="DZO9" s="208"/>
      <c r="DZP9" s="208"/>
      <c r="DZQ9" s="208"/>
      <c r="DZR9" s="208"/>
      <c r="DZS9" s="208"/>
      <c r="DZT9" s="208"/>
      <c r="DZU9" s="208"/>
      <c r="DZV9" s="208"/>
      <c r="DZW9" s="208"/>
      <c r="DZX9" s="208"/>
      <c r="DZY9" s="208"/>
      <c r="DZZ9" s="208"/>
      <c r="EAA9" s="208"/>
      <c r="EAB9" s="208"/>
      <c r="EAC9" s="208"/>
      <c r="EAD9" s="208"/>
      <c r="EAE9" s="208"/>
      <c r="EAF9" s="208"/>
      <c r="EAG9" s="208"/>
      <c r="EAH9" s="208"/>
      <c r="EAI9" s="208"/>
      <c r="EAJ9" s="208"/>
      <c r="EAK9" s="208"/>
      <c r="EAL9" s="208"/>
      <c r="EAM9" s="208"/>
      <c r="EAN9" s="208"/>
      <c r="EAO9" s="208"/>
      <c r="EAP9" s="208"/>
      <c r="EAQ9" s="208"/>
      <c r="EAR9" s="208"/>
      <c r="EAS9" s="208"/>
      <c r="EAT9" s="208"/>
      <c r="EAU9" s="208"/>
      <c r="EAV9" s="208"/>
      <c r="EAW9" s="208"/>
      <c r="EAX9" s="208"/>
      <c r="EAY9" s="208"/>
      <c r="EAZ9" s="208"/>
      <c r="EBA9" s="208"/>
      <c r="EBB9" s="208"/>
      <c r="EBC9" s="208"/>
      <c r="EBD9" s="208"/>
      <c r="EBE9" s="208"/>
      <c r="EBF9" s="208"/>
      <c r="EBG9" s="208"/>
      <c r="EBH9" s="208"/>
      <c r="EBI9" s="208"/>
      <c r="EBJ9" s="208"/>
      <c r="EBK9" s="208"/>
      <c r="EBL9" s="208"/>
      <c r="EBM9" s="208"/>
      <c r="EBN9" s="208"/>
      <c r="EBO9" s="208"/>
      <c r="EBP9" s="208"/>
      <c r="EBQ9" s="208"/>
      <c r="EBR9" s="208"/>
      <c r="EBS9" s="208"/>
      <c r="EBT9" s="208"/>
      <c r="EBU9" s="208"/>
      <c r="EBV9" s="208"/>
      <c r="EBW9" s="208"/>
      <c r="EBX9" s="208"/>
      <c r="EBY9" s="208"/>
      <c r="EBZ9" s="208"/>
      <c r="ECA9" s="208"/>
      <c r="ECB9" s="208"/>
      <c r="ECC9" s="208"/>
      <c r="ECD9" s="208"/>
      <c r="ECE9" s="208"/>
      <c r="ECF9" s="208"/>
      <c r="ECG9" s="208"/>
      <c r="ECH9" s="208"/>
      <c r="ECI9" s="208"/>
      <c r="ECJ9" s="208"/>
      <c r="ECK9" s="208"/>
      <c r="ECL9" s="208"/>
      <c r="ECM9" s="208"/>
      <c r="ECN9" s="208"/>
      <c r="ECO9" s="208"/>
      <c r="ECP9" s="208"/>
      <c r="ECQ9" s="208"/>
      <c r="ECR9" s="208"/>
      <c r="ECS9" s="208"/>
      <c r="ECT9" s="208"/>
      <c r="ECU9" s="208"/>
      <c r="ECV9" s="208"/>
      <c r="ECW9" s="208"/>
      <c r="ECX9" s="208"/>
      <c r="ECY9" s="208"/>
      <c r="ECZ9" s="208"/>
      <c r="EDA9" s="208"/>
      <c r="EDB9" s="208"/>
      <c r="EDC9" s="208"/>
      <c r="EDD9" s="208"/>
      <c r="EDE9" s="208"/>
      <c r="EDF9" s="208"/>
      <c r="EDG9" s="208"/>
      <c r="EDH9" s="208"/>
      <c r="EDI9" s="208"/>
      <c r="EDJ9" s="208"/>
      <c r="EDK9" s="208"/>
      <c r="EDL9" s="208"/>
      <c r="EDM9" s="208"/>
      <c r="EDN9" s="208"/>
      <c r="EDO9" s="208"/>
      <c r="EDP9" s="208"/>
      <c r="EDQ9" s="208"/>
      <c r="EDR9" s="208"/>
      <c r="EDS9" s="208"/>
      <c r="EDT9" s="208"/>
      <c r="EDU9" s="208"/>
      <c r="EDV9" s="208"/>
      <c r="EDW9" s="208"/>
      <c r="EDX9" s="208"/>
      <c r="EDY9" s="208"/>
      <c r="EDZ9" s="208"/>
      <c r="EEA9" s="208"/>
      <c r="EEB9" s="208"/>
      <c r="EEC9" s="208"/>
      <c r="EED9" s="208"/>
      <c r="EEE9" s="208"/>
      <c r="EEF9" s="208"/>
      <c r="EEG9" s="208"/>
      <c r="EEH9" s="208"/>
      <c r="EEI9" s="208"/>
      <c r="EEJ9" s="208"/>
      <c r="EEK9" s="208"/>
      <c r="EEL9" s="208"/>
      <c r="EEM9" s="208"/>
      <c r="EEN9" s="208"/>
      <c r="EEO9" s="208"/>
      <c r="EEP9" s="208"/>
      <c r="EEQ9" s="208"/>
      <c r="EER9" s="208"/>
      <c r="EES9" s="208"/>
      <c r="EET9" s="208"/>
      <c r="EEU9" s="208"/>
      <c r="EEV9" s="208"/>
      <c r="EEW9" s="208"/>
      <c r="EEX9" s="208"/>
      <c r="EEY9" s="208"/>
      <c r="EEZ9" s="208"/>
      <c r="EFA9" s="208"/>
      <c r="EFB9" s="208"/>
      <c r="EFC9" s="208"/>
      <c r="EFD9" s="208"/>
      <c r="EFE9" s="208"/>
      <c r="EFF9" s="208"/>
      <c r="EFG9" s="208"/>
      <c r="EFH9" s="208"/>
      <c r="EFI9" s="208"/>
      <c r="EFJ9" s="208"/>
      <c r="EFK9" s="208"/>
      <c r="EFL9" s="208"/>
      <c r="EFM9" s="208"/>
      <c r="EFN9" s="208"/>
      <c r="EFO9" s="208"/>
      <c r="EFP9" s="208"/>
      <c r="EFQ9" s="208"/>
      <c r="EFR9" s="208"/>
      <c r="EFS9" s="208"/>
      <c r="EFT9" s="208"/>
      <c r="EFU9" s="208"/>
      <c r="EFV9" s="208"/>
      <c r="EFW9" s="208"/>
      <c r="EFX9" s="208"/>
      <c r="EFY9" s="208"/>
      <c r="EFZ9" s="208"/>
      <c r="EGA9" s="208"/>
      <c r="EGB9" s="208"/>
      <c r="EGC9" s="208"/>
      <c r="EGD9" s="208"/>
      <c r="EGE9" s="208"/>
      <c r="EGF9" s="208"/>
      <c r="EGG9" s="208"/>
      <c r="EGH9" s="208"/>
      <c r="EGI9" s="208"/>
      <c r="EGJ9" s="208"/>
      <c r="EGK9" s="208"/>
      <c r="EGL9" s="208"/>
      <c r="EGM9" s="208"/>
      <c r="EGN9" s="208"/>
      <c r="EGO9" s="208"/>
      <c r="EGP9" s="208"/>
      <c r="EGQ9" s="208"/>
      <c r="EGR9" s="208"/>
      <c r="EGS9" s="208"/>
      <c r="EGT9" s="208"/>
      <c r="EGU9" s="208"/>
      <c r="EGV9" s="208"/>
      <c r="EGW9" s="208"/>
      <c r="EGX9" s="208"/>
      <c r="EGY9" s="208"/>
      <c r="EGZ9" s="208"/>
      <c r="EHA9" s="208"/>
      <c r="EHB9" s="208"/>
      <c r="EHC9" s="208"/>
      <c r="EHD9" s="208"/>
      <c r="EHE9" s="208"/>
      <c r="EHF9" s="208"/>
      <c r="EHG9" s="208"/>
      <c r="EHH9" s="208"/>
      <c r="EHI9" s="208"/>
      <c r="EHJ9" s="208"/>
      <c r="EHK9" s="208"/>
      <c r="EHL9" s="208"/>
      <c r="EHM9" s="208"/>
      <c r="EHN9" s="208"/>
      <c r="EHO9" s="208"/>
      <c r="EHP9" s="208"/>
      <c r="EHQ9" s="208"/>
      <c r="EHR9" s="208"/>
      <c r="EHS9" s="208"/>
      <c r="EHT9" s="208"/>
      <c r="EHU9" s="208"/>
      <c r="EHV9" s="208"/>
      <c r="EHW9" s="208"/>
      <c r="EHX9" s="208"/>
      <c r="EHY9" s="208"/>
      <c r="EHZ9" s="208"/>
      <c r="EIA9" s="208"/>
      <c r="EIB9" s="208"/>
      <c r="EIC9" s="208"/>
      <c r="EID9" s="208"/>
      <c r="EIE9" s="208"/>
      <c r="EIF9" s="208"/>
      <c r="EIG9" s="208"/>
      <c r="EIH9" s="208"/>
      <c r="EII9" s="208"/>
      <c r="EIJ9" s="208"/>
      <c r="EIK9" s="208"/>
      <c r="EIL9" s="208"/>
      <c r="EIM9" s="208"/>
      <c r="EIN9" s="208"/>
      <c r="EIO9" s="208"/>
      <c r="EIP9" s="208"/>
      <c r="EIQ9" s="208"/>
      <c r="EIR9" s="208"/>
      <c r="EIS9" s="208"/>
      <c r="EIT9" s="208"/>
      <c r="EIU9" s="208"/>
      <c r="EIV9" s="208"/>
      <c r="EIW9" s="208"/>
      <c r="EIX9" s="208"/>
      <c r="EIY9" s="208"/>
      <c r="EIZ9" s="208"/>
      <c r="EJA9" s="208"/>
      <c r="EJB9" s="208"/>
      <c r="EJC9" s="208"/>
      <c r="EJD9" s="208"/>
      <c r="EJE9" s="208"/>
      <c r="EJF9" s="208"/>
      <c r="EJG9" s="208"/>
      <c r="EJH9" s="208"/>
      <c r="EJI9" s="208"/>
      <c r="EJJ9" s="208"/>
      <c r="EJK9" s="208"/>
      <c r="EJL9" s="208"/>
      <c r="EJM9" s="208"/>
      <c r="EJN9" s="208"/>
      <c r="EJO9" s="208"/>
      <c r="EJP9" s="208"/>
      <c r="EJQ9" s="208"/>
      <c r="EJR9" s="208"/>
      <c r="EJS9" s="208"/>
      <c r="EJT9" s="208"/>
      <c r="EJU9" s="208"/>
      <c r="EJV9" s="208"/>
      <c r="EJW9" s="208"/>
      <c r="EJX9" s="208"/>
      <c r="EJY9" s="208"/>
      <c r="EJZ9" s="208"/>
      <c r="EKA9" s="208"/>
      <c r="EKB9" s="208"/>
      <c r="EKC9" s="208"/>
      <c r="EKD9" s="208"/>
      <c r="EKE9" s="208"/>
      <c r="EKF9" s="208"/>
      <c r="EKG9" s="208"/>
      <c r="EKH9" s="208"/>
      <c r="EKI9" s="208"/>
      <c r="EKJ9" s="208"/>
      <c r="EKK9" s="208"/>
      <c r="EKL9" s="208"/>
      <c r="EKM9" s="208"/>
      <c r="EKN9" s="208"/>
      <c r="EKO9" s="208"/>
      <c r="EKP9" s="208"/>
      <c r="EKQ9" s="208"/>
      <c r="EKR9" s="208"/>
      <c r="EKS9" s="208"/>
      <c r="EKT9" s="208"/>
      <c r="EKU9" s="208"/>
      <c r="EKV9" s="208"/>
      <c r="EKW9" s="208"/>
      <c r="EKX9" s="208"/>
      <c r="EKY9" s="208"/>
      <c r="EKZ9" s="208"/>
      <c r="ELA9" s="208"/>
      <c r="ELB9" s="208"/>
      <c r="ELC9" s="208"/>
      <c r="ELD9" s="208"/>
      <c r="ELE9" s="208"/>
      <c r="ELF9" s="208"/>
      <c r="ELG9" s="208"/>
      <c r="ELH9" s="208"/>
      <c r="ELI9" s="208"/>
      <c r="ELJ9" s="208"/>
      <c r="ELK9" s="208"/>
      <c r="ELL9" s="208"/>
      <c r="ELM9" s="208"/>
      <c r="ELN9" s="208"/>
      <c r="ELO9" s="208"/>
      <c r="ELP9" s="208"/>
      <c r="ELQ9" s="208"/>
      <c r="ELR9" s="208"/>
      <c r="ELS9" s="208"/>
      <c r="ELT9" s="208"/>
      <c r="ELU9" s="208"/>
      <c r="ELV9" s="208"/>
      <c r="ELW9" s="208"/>
      <c r="ELX9" s="208"/>
      <c r="ELY9" s="208"/>
      <c r="ELZ9" s="208"/>
      <c r="EMA9" s="208"/>
      <c r="EMB9" s="208"/>
      <c r="EMC9" s="208"/>
      <c r="EMD9" s="208"/>
      <c r="EME9" s="208"/>
      <c r="EMF9" s="208"/>
      <c r="EMG9" s="208"/>
      <c r="EMH9" s="208"/>
      <c r="EMI9" s="208"/>
      <c r="EMJ9" s="208"/>
      <c r="EMK9" s="208"/>
      <c r="EML9" s="208"/>
      <c r="EMM9" s="208"/>
      <c r="EMN9" s="208"/>
      <c r="EMO9" s="208"/>
      <c r="EMP9" s="208"/>
      <c r="EMQ9" s="208"/>
      <c r="EMR9" s="208"/>
      <c r="EMS9" s="208"/>
      <c r="EMT9" s="208"/>
      <c r="EMU9" s="208"/>
      <c r="EMV9" s="208"/>
      <c r="EMW9" s="208"/>
      <c r="EMX9" s="208"/>
      <c r="EMY9" s="208"/>
      <c r="EMZ9" s="208"/>
      <c r="ENA9" s="208"/>
      <c r="ENB9" s="208"/>
      <c r="ENC9" s="208"/>
      <c r="END9" s="208"/>
      <c r="ENE9" s="208"/>
      <c r="ENF9" s="208"/>
      <c r="ENG9" s="208"/>
      <c r="ENH9" s="208"/>
      <c r="ENI9" s="208"/>
      <c r="ENJ9" s="208"/>
      <c r="ENK9" s="208"/>
      <c r="ENL9" s="208"/>
      <c r="ENM9" s="208"/>
      <c r="ENN9" s="208"/>
      <c r="ENO9" s="208"/>
      <c r="ENP9" s="208"/>
      <c r="ENQ9" s="208"/>
      <c r="ENR9" s="208"/>
      <c r="ENS9" s="208"/>
      <c r="ENT9" s="208"/>
      <c r="ENU9" s="208"/>
      <c r="ENV9" s="208"/>
      <c r="ENW9" s="208"/>
      <c r="ENX9" s="208"/>
      <c r="ENY9" s="208"/>
      <c r="ENZ9" s="208"/>
      <c r="EOA9" s="208"/>
      <c r="EOB9" s="208"/>
      <c r="EOC9" s="208"/>
      <c r="EOD9" s="208"/>
      <c r="EOE9" s="208"/>
      <c r="EOF9" s="208"/>
      <c r="EOG9" s="208"/>
      <c r="EOH9" s="208"/>
      <c r="EOI9" s="208"/>
      <c r="EOJ9" s="208"/>
      <c r="EOK9" s="208"/>
      <c r="EOL9" s="208"/>
      <c r="EOM9" s="208"/>
      <c r="EON9" s="208"/>
      <c r="EOO9" s="208"/>
      <c r="EOP9" s="208"/>
      <c r="EOQ9" s="208"/>
      <c r="EOR9" s="208"/>
      <c r="EOS9" s="208"/>
      <c r="EOT9" s="208"/>
      <c r="EOU9" s="208"/>
      <c r="EOV9" s="208"/>
      <c r="EOW9" s="208"/>
      <c r="EOX9" s="208"/>
      <c r="EOY9" s="208"/>
      <c r="EOZ9" s="208"/>
      <c r="EPA9" s="208"/>
      <c r="EPB9" s="208"/>
      <c r="EPC9" s="208"/>
      <c r="EPD9" s="208"/>
      <c r="EPE9" s="208"/>
      <c r="EPF9" s="208"/>
      <c r="EPG9" s="208"/>
      <c r="EPH9" s="208"/>
      <c r="EPI9" s="208"/>
      <c r="EPJ9" s="208"/>
      <c r="EPK9" s="208"/>
      <c r="EPL9" s="208"/>
      <c r="EPM9" s="208"/>
      <c r="EPN9" s="208"/>
      <c r="EPO9" s="208"/>
      <c r="EPP9" s="208"/>
      <c r="EPQ9" s="208"/>
      <c r="EPR9" s="208"/>
      <c r="EPS9" s="208"/>
      <c r="EPT9" s="208"/>
      <c r="EPU9" s="208"/>
      <c r="EPV9" s="208"/>
      <c r="EPW9" s="208"/>
      <c r="EPX9" s="208"/>
      <c r="EPY9" s="208"/>
      <c r="EPZ9" s="208"/>
      <c r="EQA9" s="208"/>
      <c r="EQB9" s="208"/>
      <c r="EQC9" s="208"/>
      <c r="EQD9" s="208"/>
      <c r="EQE9" s="208"/>
      <c r="EQF9" s="208"/>
      <c r="EQG9" s="208"/>
      <c r="EQH9" s="208"/>
      <c r="EQI9" s="208"/>
      <c r="EQJ9" s="208"/>
      <c r="EQK9" s="208"/>
      <c r="EQL9" s="208"/>
      <c r="EQM9" s="208"/>
      <c r="EQN9" s="208"/>
      <c r="EQO9" s="208"/>
      <c r="EQP9" s="208"/>
      <c r="EQQ9" s="208"/>
      <c r="EQR9" s="208"/>
      <c r="EQS9" s="208"/>
      <c r="EQT9" s="208"/>
      <c r="EQU9" s="208"/>
      <c r="EQV9" s="208"/>
      <c r="EQW9" s="208"/>
      <c r="EQX9" s="208"/>
      <c r="EQY9" s="208"/>
      <c r="EQZ9" s="208"/>
      <c r="ERA9" s="208"/>
      <c r="ERB9" s="208"/>
      <c r="ERC9" s="208"/>
      <c r="ERD9" s="208"/>
      <c r="ERE9" s="208"/>
      <c r="ERF9" s="208"/>
      <c r="ERG9" s="208"/>
      <c r="ERH9" s="208"/>
      <c r="ERI9" s="208"/>
      <c r="ERJ9" s="208"/>
      <c r="ERK9" s="208"/>
      <c r="ERL9" s="208"/>
      <c r="ERM9" s="208"/>
      <c r="ERN9" s="208"/>
      <c r="ERO9" s="208"/>
      <c r="ERP9" s="208"/>
      <c r="ERQ9" s="208"/>
      <c r="ERR9" s="208"/>
      <c r="ERS9" s="208"/>
      <c r="ERT9" s="208"/>
      <c r="ERU9" s="208"/>
      <c r="ERV9" s="208"/>
      <c r="ERW9" s="208"/>
      <c r="ERX9" s="208"/>
      <c r="ERY9" s="208"/>
      <c r="ERZ9" s="208"/>
      <c r="ESA9" s="208"/>
      <c r="ESB9" s="208"/>
      <c r="ESC9" s="208"/>
      <c r="ESD9" s="208"/>
      <c r="ESE9" s="208"/>
      <c r="ESF9" s="208"/>
      <c r="ESG9" s="208"/>
      <c r="ESH9" s="208"/>
      <c r="ESI9" s="208"/>
      <c r="ESJ9" s="208"/>
      <c r="ESK9" s="208"/>
      <c r="ESL9" s="208"/>
      <c r="ESM9" s="208"/>
      <c r="ESN9" s="208"/>
      <c r="ESO9" s="208"/>
      <c r="ESP9" s="208"/>
      <c r="ESQ9" s="208"/>
      <c r="ESR9" s="208"/>
      <c r="ESS9" s="208"/>
      <c r="EST9" s="208"/>
      <c r="ESU9" s="208"/>
      <c r="ESV9" s="208"/>
      <c r="ESW9" s="208"/>
      <c r="ESX9" s="208"/>
      <c r="ESY9" s="208"/>
      <c r="ESZ9" s="208"/>
      <c r="ETA9" s="208"/>
      <c r="ETB9" s="208"/>
      <c r="ETC9" s="208"/>
      <c r="ETD9" s="208"/>
      <c r="ETE9" s="208"/>
      <c r="ETF9" s="208"/>
      <c r="ETG9" s="208"/>
      <c r="ETH9" s="208"/>
      <c r="ETI9" s="208"/>
      <c r="ETJ9" s="208"/>
      <c r="ETK9" s="208"/>
      <c r="ETL9" s="208"/>
      <c r="ETM9" s="208"/>
      <c r="ETN9" s="208"/>
      <c r="ETO9" s="208"/>
      <c r="ETP9" s="208"/>
      <c r="ETQ9" s="208"/>
      <c r="ETR9" s="208"/>
      <c r="ETS9" s="208"/>
      <c r="ETT9" s="208"/>
      <c r="ETU9" s="208"/>
      <c r="ETV9" s="208"/>
      <c r="ETW9" s="208"/>
      <c r="ETX9" s="208"/>
      <c r="ETY9" s="208"/>
      <c r="ETZ9" s="208"/>
      <c r="EUA9" s="208"/>
      <c r="EUB9" s="208"/>
      <c r="EUC9" s="208"/>
      <c r="EUD9" s="208"/>
      <c r="EUE9" s="208"/>
      <c r="EUF9" s="208"/>
      <c r="EUG9" s="208"/>
      <c r="EUH9" s="208"/>
      <c r="EUI9" s="208"/>
      <c r="EUJ9" s="208"/>
      <c r="EUK9" s="208"/>
      <c r="EUL9" s="208"/>
      <c r="EUM9" s="208"/>
      <c r="EUN9" s="208"/>
      <c r="EUO9" s="208"/>
      <c r="EUP9" s="208"/>
      <c r="EUQ9" s="208"/>
      <c r="EUR9" s="208"/>
      <c r="EUS9" s="208"/>
      <c r="EUT9" s="208"/>
      <c r="EUU9" s="208"/>
      <c r="EUV9" s="208"/>
      <c r="EUW9" s="208"/>
      <c r="EUX9" s="208"/>
      <c r="EUY9" s="208"/>
      <c r="EUZ9" s="208"/>
      <c r="EVA9" s="208"/>
      <c r="EVB9" s="208"/>
      <c r="EVC9" s="208"/>
      <c r="EVD9" s="208"/>
      <c r="EVE9" s="208"/>
      <c r="EVF9" s="208"/>
      <c r="EVG9" s="208"/>
      <c r="EVH9" s="208"/>
      <c r="EVI9" s="208"/>
      <c r="EVJ9" s="208"/>
      <c r="EVK9" s="208"/>
      <c r="EVL9" s="208"/>
      <c r="EVM9" s="208"/>
      <c r="EVN9" s="208"/>
      <c r="EVO9" s="208"/>
      <c r="EVP9" s="208"/>
      <c r="EVQ9" s="208"/>
      <c r="EVR9" s="208"/>
      <c r="EVS9" s="208"/>
      <c r="EVT9" s="208"/>
      <c r="EVU9" s="208"/>
      <c r="EVV9" s="208"/>
      <c r="EVW9" s="208"/>
      <c r="EVX9" s="208"/>
      <c r="EVY9" s="208"/>
      <c r="EVZ9" s="208"/>
      <c r="EWA9" s="208"/>
      <c r="EWB9" s="208"/>
      <c r="EWC9" s="208"/>
      <c r="EWD9" s="208"/>
      <c r="EWE9" s="208"/>
      <c r="EWF9" s="208"/>
      <c r="EWG9" s="208"/>
      <c r="EWH9" s="208"/>
      <c r="EWI9" s="208"/>
      <c r="EWJ9" s="208"/>
      <c r="EWK9" s="208"/>
      <c r="EWL9" s="208"/>
      <c r="EWM9" s="208"/>
      <c r="EWN9" s="208"/>
      <c r="EWO9" s="208"/>
      <c r="EWP9" s="208"/>
      <c r="EWQ9" s="208"/>
      <c r="EWR9" s="208"/>
      <c r="EWS9" s="208"/>
      <c r="EWT9" s="208"/>
      <c r="EWU9" s="208"/>
      <c r="EWV9" s="208"/>
      <c r="EWW9" s="208"/>
      <c r="EWX9" s="208"/>
      <c r="EWY9" s="208"/>
      <c r="EWZ9" s="208"/>
      <c r="EXA9" s="208"/>
      <c r="EXB9" s="208"/>
      <c r="EXC9" s="208"/>
      <c r="EXD9" s="208"/>
      <c r="EXE9" s="208"/>
      <c r="EXF9" s="208"/>
      <c r="EXG9" s="208"/>
      <c r="EXH9" s="208"/>
      <c r="EXI9" s="208"/>
      <c r="EXJ9" s="208"/>
      <c r="EXK9" s="208"/>
      <c r="EXL9" s="208"/>
      <c r="EXM9" s="208"/>
      <c r="EXN9" s="208"/>
      <c r="EXO9" s="208"/>
      <c r="EXP9" s="208"/>
      <c r="EXQ9" s="208"/>
      <c r="EXR9" s="208"/>
      <c r="EXS9" s="208"/>
      <c r="EXT9" s="208"/>
      <c r="EXU9" s="208"/>
      <c r="EXV9" s="208"/>
      <c r="EXW9" s="208"/>
      <c r="EXX9" s="208"/>
      <c r="EXY9" s="208"/>
      <c r="EXZ9" s="208"/>
      <c r="EYA9" s="208"/>
      <c r="EYB9" s="208"/>
      <c r="EYC9" s="208"/>
      <c r="EYD9" s="208"/>
      <c r="EYE9" s="208"/>
      <c r="EYF9" s="208"/>
      <c r="EYG9" s="208"/>
      <c r="EYH9" s="208"/>
      <c r="EYI9" s="208"/>
      <c r="EYJ9" s="208"/>
      <c r="EYK9" s="208"/>
      <c r="EYL9" s="208"/>
      <c r="EYM9" s="208"/>
      <c r="EYN9" s="208"/>
      <c r="EYO9" s="208"/>
      <c r="EYP9" s="208"/>
      <c r="EYQ9" s="208"/>
      <c r="EYR9" s="208"/>
      <c r="EYS9" s="208"/>
      <c r="EYT9" s="208"/>
      <c r="EYU9" s="208"/>
      <c r="EYV9" s="208"/>
      <c r="EYW9" s="208"/>
      <c r="EYX9" s="208"/>
      <c r="EYY9" s="208"/>
      <c r="EYZ9" s="208"/>
      <c r="EZA9" s="208"/>
      <c r="EZB9" s="208"/>
      <c r="EZC9" s="208"/>
      <c r="EZD9" s="208"/>
      <c r="EZE9" s="208"/>
      <c r="EZF9" s="208"/>
      <c r="EZG9" s="208"/>
      <c r="EZH9" s="208"/>
      <c r="EZI9" s="208"/>
      <c r="EZJ9" s="208"/>
      <c r="EZK9" s="208"/>
      <c r="EZL9" s="208"/>
      <c r="EZM9" s="208"/>
      <c r="EZN9" s="208"/>
      <c r="EZO9" s="208"/>
      <c r="EZP9" s="208"/>
      <c r="EZQ9" s="208"/>
      <c r="EZR9" s="208"/>
      <c r="EZS9" s="208"/>
      <c r="EZT9" s="208"/>
      <c r="EZU9" s="208"/>
      <c r="EZV9" s="208"/>
      <c r="EZW9" s="208"/>
      <c r="EZX9" s="208"/>
      <c r="EZY9" s="208"/>
      <c r="EZZ9" s="208"/>
      <c r="FAA9" s="208"/>
      <c r="FAB9" s="208"/>
      <c r="FAC9" s="208"/>
      <c r="FAD9" s="208"/>
      <c r="FAE9" s="208"/>
      <c r="FAF9" s="208"/>
      <c r="FAG9" s="208"/>
      <c r="FAH9" s="208"/>
      <c r="FAI9" s="208"/>
      <c r="FAJ9" s="208"/>
      <c r="FAK9" s="208"/>
      <c r="FAL9" s="208"/>
      <c r="FAM9" s="208"/>
      <c r="FAN9" s="208"/>
      <c r="FAO9" s="208"/>
      <c r="FAP9" s="208"/>
      <c r="FAQ9" s="208"/>
      <c r="FAR9" s="208"/>
      <c r="FAS9" s="208"/>
      <c r="FAT9" s="208"/>
      <c r="FAU9" s="208"/>
      <c r="FAV9" s="208"/>
      <c r="FAW9" s="208"/>
      <c r="FAX9" s="208"/>
      <c r="FAY9" s="208"/>
      <c r="FAZ9" s="208"/>
      <c r="FBA9" s="208"/>
      <c r="FBB9" s="208"/>
      <c r="FBC9" s="208"/>
      <c r="FBD9" s="208"/>
      <c r="FBE9" s="208"/>
      <c r="FBF9" s="208"/>
      <c r="FBG9" s="208"/>
      <c r="FBH9" s="208"/>
      <c r="FBI9" s="208"/>
      <c r="FBJ9" s="208"/>
      <c r="FBK9" s="208"/>
      <c r="FBL9" s="208"/>
      <c r="FBM9" s="208"/>
      <c r="FBN9" s="208"/>
      <c r="FBO9" s="208"/>
      <c r="FBP9" s="208"/>
      <c r="FBQ9" s="208"/>
      <c r="FBR9" s="208"/>
      <c r="FBS9" s="208"/>
      <c r="FBT9" s="208"/>
      <c r="FBU9" s="208"/>
      <c r="FBV9" s="208"/>
      <c r="FBW9" s="208"/>
      <c r="FBX9" s="208"/>
      <c r="FBY9" s="208"/>
      <c r="FBZ9" s="208"/>
      <c r="FCA9" s="208"/>
      <c r="FCB9" s="208"/>
      <c r="FCC9" s="208"/>
      <c r="FCD9" s="208"/>
      <c r="FCE9" s="208"/>
      <c r="FCF9" s="208"/>
      <c r="FCG9" s="208"/>
      <c r="FCH9" s="208"/>
      <c r="FCI9" s="208"/>
      <c r="FCJ9" s="208"/>
      <c r="FCK9" s="208"/>
      <c r="FCL9" s="208"/>
      <c r="FCM9" s="208"/>
      <c r="FCN9" s="208"/>
      <c r="FCO9" s="208"/>
      <c r="FCP9" s="208"/>
      <c r="FCQ9" s="208"/>
      <c r="FCR9" s="208"/>
      <c r="FCS9" s="208"/>
      <c r="FCT9" s="208"/>
      <c r="FCU9" s="208"/>
      <c r="FCV9" s="208"/>
      <c r="FCW9" s="208"/>
      <c r="FCX9" s="208"/>
      <c r="FCY9" s="208"/>
      <c r="FCZ9" s="208"/>
      <c r="FDA9" s="208"/>
      <c r="FDB9" s="208"/>
      <c r="FDC9" s="208"/>
      <c r="FDD9" s="208"/>
      <c r="FDE9" s="208"/>
      <c r="FDF9" s="208"/>
      <c r="FDG9" s="208"/>
      <c r="FDH9" s="208"/>
      <c r="FDI9" s="208"/>
      <c r="FDJ9" s="208"/>
      <c r="FDK9" s="208"/>
      <c r="FDL9" s="208"/>
      <c r="FDM9" s="208"/>
      <c r="FDN9" s="208"/>
      <c r="FDO9" s="208"/>
      <c r="FDP9" s="208"/>
      <c r="FDQ9" s="208"/>
      <c r="FDR9" s="208"/>
      <c r="FDS9" s="208"/>
      <c r="FDT9" s="208"/>
      <c r="FDU9" s="208"/>
      <c r="FDV9" s="208"/>
      <c r="FDW9" s="208"/>
      <c r="FDX9" s="208"/>
      <c r="FDY9" s="208"/>
      <c r="FDZ9" s="208"/>
      <c r="FEA9" s="208"/>
      <c r="FEB9" s="208"/>
      <c r="FEC9" s="208"/>
      <c r="FED9" s="208"/>
      <c r="FEE9" s="208"/>
      <c r="FEF9" s="208"/>
      <c r="FEG9" s="208"/>
      <c r="FEH9" s="208"/>
      <c r="FEI9" s="208"/>
      <c r="FEJ9" s="208"/>
      <c r="FEK9" s="208"/>
      <c r="FEL9" s="208"/>
      <c r="FEM9" s="208"/>
      <c r="FEN9" s="208"/>
      <c r="FEO9" s="208"/>
      <c r="FEP9" s="208"/>
      <c r="FEQ9" s="208"/>
      <c r="FER9" s="208"/>
      <c r="FES9" s="208"/>
      <c r="FET9" s="208"/>
      <c r="FEU9" s="208"/>
      <c r="FEV9" s="208"/>
      <c r="FEW9" s="208"/>
      <c r="FEX9" s="208"/>
      <c r="FEY9" s="208"/>
      <c r="FEZ9" s="208"/>
      <c r="FFA9" s="208"/>
      <c r="FFB9" s="208"/>
      <c r="FFC9" s="208"/>
      <c r="FFD9" s="208"/>
      <c r="FFE9" s="208"/>
      <c r="FFF9" s="208"/>
      <c r="FFG9" s="208"/>
      <c r="FFH9" s="208"/>
      <c r="FFI9" s="208"/>
      <c r="FFJ9" s="208"/>
      <c r="FFK9" s="208"/>
      <c r="FFL9" s="208"/>
      <c r="FFM9" s="208"/>
      <c r="FFN9" s="208"/>
      <c r="FFO9" s="208"/>
      <c r="FFP9" s="208"/>
      <c r="FFQ9" s="208"/>
      <c r="FFR9" s="208"/>
      <c r="FFS9" s="208"/>
      <c r="FFT9" s="208"/>
      <c r="FFU9" s="208"/>
      <c r="FFV9" s="208"/>
      <c r="FFW9" s="208"/>
      <c r="FFX9" s="208"/>
      <c r="FFY9" s="208"/>
      <c r="FFZ9" s="208"/>
      <c r="FGA9" s="208"/>
      <c r="FGB9" s="208"/>
      <c r="FGC9" s="208"/>
      <c r="FGD9" s="208"/>
      <c r="FGE9" s="208"/>
      <c r="FGF9" s="208"/>
      <c r="FGG9" s="208"/>
      <c r="FGH9" s="208"/>
      <c r="FGI9" s="208"/>
      <c r="FGJ9" s="208"/>
      <c r="FGK9" s="208"/>
      <c r="FGL9" s="208"/>
      <c r="FGM9" s="208"/>
      <c r="FGN9" s="208"/>
      <c r="FGO9" s="208"/>
      <c r="FGP9" s="208"/>
      <c r="FGQ9" s="208"/>
      <c r="FGR9" s="208"/>
      <c r="FGS9" s="208"/>
      <c r="FGT9" s="208"/>
      <c r="FGU9" s="208"/>
      <c r="FGV9" s="208"/>
      <c r="FGW9" s="208"/>
      <c r="FGX9" s="208"/>
      <c r="FGY9" s="208"/>
      <c r="FGZ9" s="208"/>
      <c r="FHA9" s="208"/>
      <c r="FHB9" s="208"/>
      <c r="FHC9" s="208"/>
      <c r="FHD9" s="208"/>
      <c r="FHE9" s="208"/>
      <c r="FHF9" s="208"/>
      <c r="FHG9" s="208"/>
      <c r="FHH9" s="208"/>
      <c r="FHI9" s="208"/>
      <c r="FHJ9" s="208"/>
      <c r="FHK9" s="208"/>
      <c r="FHL9" s="208"/>
      <c r="FHM9" s="208"/>
      <c r="FHN9" s="208"/>
      <c r="FHO9" s="208"/>
      <c r="FHP9" s="208"/>
      <c r="FHQ9" s="208"/>
      <c r="FHR9" s="208"/>
      <c r="FHS9" s="208"/>
      <c r="FHT9" s="208"/>
      <c r="FHU9" s="208"/>
      <c r="FHV9" s="208"/>
      <c r="FHW9" s="208"/>
      <c r="FHX9" s="208"/>
      <c r="FHY9" s="208"/>
      <c r="FHZ9" s="208"/>
      <c r="FIA9" s="208"/>
      <c r="FIB9" s="208"/>
      <c r="FIC9" s="208"/>
      <c r="FID9" s="208"/>
      <c r="FIE9" s="208"/>
      <c r="FIF9" s="208"/>
      <c r="FIG9" s="208"/>
      <c r="FIH9" s="208"/>
      <c r="FII9" s="208"/>
      <c r="FIJ9" s="208"/>
      <c r="FIK9" s="208"/>
      <c r="FIL9" s="208"/>
      <c r="FIM9" s="208"/>
      <c r="FIN9" s="208"/>
      <c r="FIO9" s="208"/>
      <c r="FIP9" s="208"/>
      <c r="FIQ9" s="208"/>
      <c r="FIR9" s="208"/>
      <c r="FIS9" s="208"/>
      <c r="FIT9" s="208"/>
      <c r="FIU9" s="208"/>
      <c r="FIV9" s="208"/>
      <c r="FIW9" s="208"/>
      <c r="FIX9" s="208"/>
      <c r="FIY9" s="208"/>
      <c r="FIZ9" s="208"/>
      <c r="FJA9" s="208"/>
      <c r="FJB9" s="208"/>
      <c r="FJC9" s="208"/>
      <c r="FJD9" s="208"/>
      <c r="FJE9" s="208"/>
      <c r="FJF9" s="208"/>
      <c r="FJG9" s="208"/>
      <c r="FJH9" s="208"/>
      <c r="FJI9" s="208"/>
      <c r="FJJ9" s="208"/>
      <c r="FJK9" s="208"/>
      <c r="FJL9" s="208"/>
      <c r="FJM9" s="208"/>
      <c r="FJN9" s="208"/>
      <c r="FJO9" s="208"/>
      <c r="FJP9" s="208"/>
      <c r="FJQ9" s="208"/>
      <c r="FJR9" s="208"/>
      <c r="FJS9" s="208"/>
      <c r="FJT9" s="208"/>
      <c r="FJU9" s="208"/>
      <c r="FJV9" s="208"/>
      <c r="FJW9" s="208"/>
      <c r="FJX9" s="208"/>
      <c r="FJY9" s="208"/>
      <c r="FJZ9" s="208"/>
      <c r="FKA9" s="208"/>
      <c r="FKB9" s="208"/>
      <c r="FKC9" s="208"/>
      <c r="FKD9" s="208"/>
      <c r="FKE9" s="208"/>
      <c r="FKF9" s="208"/>
      <c r="FKG9" s="208"/>
      <c r="FKH9" s="208"/>
      <c r="FKI9" s="208"/>
      <c r="FKJ9" s="208"/>
      <c r="FKK9" s="208"/>
      <c r="FKL9" s="208"/>
      <c r="FKM9" s="208"/>
      <c r="FKN9" s="208"/>
      <c r="FKO9" s="208"/>
      <c r="FKP9" s="208"/>
      <c r="FKQ9" s="208"/>
      <c r="FKR9" s="208"/>
      <c r="FKS9" s="208"/>
      <c r="FKT9" s="208"/>
      <c r="FKU9" s="208"/>
      <c r="FKV9" s="208"/>
      <c r="FKW9" s="208"/>
      <c r="FKX9" s="208"/>
      <c r="FKY9" s="208"/>
      <c r="FKZ9" s="208"/>
      <c r="FLA9" s="208"/>
      <c r="FLB9" s="208"/>
      <c r="FLC9" s="208"/>
      <c r="FLD9" s="208"/>
      <c r="FLE9" s="208"/>
      <c r="FLF9" s="208"/>
      <c r="FLG9" s="208"/>
      <c r="FLH9" s="208"/>
      <c r="FLI9" s="208"/>
      <c r="FLJ9" s="208"/>
      <c r="FLK9" s="208"/>
      <c r="FLL9" s="208"/>
      <c r="FLM9" s="208"/>
      <c r="FLN9" s="208"/>
      <c r="FLO9" s="208"/>
      <c r="FLP9" s="208"/>
      <c r="FLQ9" s="208"/>
      <c r="FLR9" s="208"/>
      <c r="FLS9" s="208"/>
      <c r="FLT9" s="208"/>
      <c r="FLU9" s="208"/>
      <c r="FLV9" s="208"/>
      <c r="FLW9" s="208"/>
      <c r="FLX9" s="208"/>
      <c r="FLY9" s="208"/>
      <c r="FLZ9" s="208"/>
      <c r="FMA9" s="208"/>
      <c r="FMB9" s="208"/>
      <c r="FMC9" s="208"/>
      <c r="FMD9" s="208"/>
      <c r="FME9" s="208"/>
      <c r="FMF9" s="208"/>
      <c r="FMG9" s="208"/>
      <c r="FMH9" s="208"/>
      <c r="FMI9" s="208"/>
      <c r="FMJ9" s="208"/>
      <c r="FMK9" s="208"/>
      <c r="FML9" s="208"/>
      <c r="FMM9" s="208"/>
      <c r="FMN9" s="208"/>
      <c r="FMO9" s="208"/>
      <c r="FMP9" s="208"/>
      <c r="FMQ9" s="208"/>
      <c r="FMR9" s="208"/>
      <c r="FMS9" s="208"/>
      <c r="FMT9" s="208"/>
      <c r="FMU9" s="208"/>
      <c r="FMV9" s="208"/>
      <c r="FMW9" s="208"/>
      <c r="FMX9" s="208"/>
      <c r="FMY9" s="208"/>
      <c r="FMZ9" s="208"/>
      <c r="FNA9" s="208"/>
      <c r="FNB9" s="208"/>
      <c r="FNC9" s="208"/>
      <c r="FND9" s="208"/>
      <c r="FNE9" s="208"/>
      <c r="FNF9" s="208"/>
      <c r="FNG9" s="208"/>
      <c r="FNH9" s="208"/>
      <c r="FNI9" s="208"/>
      <c r="FNJ9" s="208"/>
      <c r="FNK9" s="208"/>
      <c r="FNL9" s="208"/>
      <c r="FNM9" s="208"/>
      <c r="FNN9" s="208"/>
      <c r="FNO9" s="208"/>
      <c r="FNP9" s="208"/>
      <c r="FNQ9" s="208"/>
      <c r="FNR9" s="208"/>
      <c r="FNS9" s="208"/>
      <c r="FNT9" s="208"/>
      <c r="FNU9" s="208"/>
      <c r="FNV9" s="208"/>
      <c r="FNW9" s="208"/>
      <c r="FNX9" s="208"/>
      <c r="FNY9" s="208"/>
      <c r="FNZ9" s="208"/>
      <c r="FOA9" s="208"/>
      <c r="FOB9" s="208"/>
      <c r="FOC9" s="208"/>
      <c r="FOD9" s="208"/>
      <c r="FOE9" s="208"/>
      <c r="FOF9" s="208"/>
      <c r="FOG9" s="208"/>
      <c r="FOH9" s="208"/>
      <c r="FOI9" s="208"/>
      <c r="FOJ9" s="208"/>
      <c r="FOK9" s="208"/>
      <c r="FOL9" s="208"/>
      <c r="FOM9" s="208"/>
      <c r="FON9" s="208"/>
      <c r="FOO9" s="208"/>
      <c r="FOP9" s="208"/>
      <c r="FOQ9" s="208"/>
      <c r="FOR9" s="208"/>
      <c r="FOS9" s="208"/>
      <c r="FOT9" s="208"/>
      <c r="FOU9" s="208"/>
      <c r="FOV9" s="208"/>
      <c r="FOW9" s="208"/>
      <c r="FOX9" s="208"/>
      <c r="FOY9" s="208"/>
      <c r="FOZ9" s="208"/>
      <c r="FPA9" s="208"/>
      <c r="FPB9" s="208"/>
      <c r="FPC9" s="208"/>
      <c r="FPD9" s="208"/>
      <c r="FPE9" s="208"/>
      <c r="FPF9" s="208"/>
      <c r="FPG9" s="208"/>
      <c r="FPH9" s="208"/>
      <c r="FPI9" s="208"/>
      <c r="FPJ9" s="208"/>
      <c r="FPK9" s="208"/>
      <c r="FPL9" s="208"/>
      <c r="FPM9" s="208"/>
      <c r="FPN9" s="208"/>
      <c r="FPO9" s="208"/>
      <c r="FPP9" s="208"/>
      <c r="FPQ9" s="208"/>
      <c r="FPR9" s="208"/>
      <c r="FPS9" s="208"/>
      <c r="FPT9" s="208"/>
      <c r="FPU9" s="208"/>
      <c r="FPV9" s="208"/>
      <c r="FPW9" s="208"/>
      <c r="FPX9" s="208"/>
      <c r="FPY9" s="208"/>
      <c r="FPZ9" s="208"/>
      <c r="FQA9" s="208"/>
      <c r="FQB9" s="208"/>
      <c r="FQC9" s="208"/>
      <c r="FQD9" s="208"/>
      <c r="FQE9" s="208"/>
      <c r="FQF9" s="208"/>
      <c r="FQG9" s="208"/>
      <c r="FQH9" s="208"/>
      <c r="FQI9" s="208"/>
      <c r="FQJ9" s="208"/>
      <c r="FQK9" s="208"/>
      <c r="FQL9" s="208"/>
      <c r="FQM9" s="208"/>
      <c r="FQN9" s="208"/>
      <c r="FQO9" s="208"/>
      <c r="FQP9" s="208"/>
      <c r="FQQ9" s="208"/>
      <c r="FQR9" s="208"/>
      <c r="FQS9" s="208"/>
      <c r="FQT9" s="208"/>
      <c r="FQU9" s="208"/>
      <c r="FQV9" s="208"/>
      <c r="FQW9" s="208"/>
      <c r="FQX9" s="208"/>
      <c r="FQY9" s="208"/>
      <c r="FQZ9" s="208"/>
      <c r="FRA9" s="208"/>
      <c r="FRB9" s="208"/>
      <c r="FRC9" s="208"/>
      <c r="FRD9" s="208"/>
      <c r="FRE9" s="208"/>
      <c r="FRF9" s="208"/>
      <c r="FRG9" s="208"/>
      <c r="FRH9" s="208"/>
      <c r="FRI9" s="208"/>
      <c r="FRJ9" s="208"/>
      <c r="FRK9" s="208"/>
      <c r="FRL9" s="208"/>
      <c r="FRM9" s="208"/>
      <c r="FRN9" s="208"/>
      <c r="FRO9" s="208"/>
      <c r="FRP9" s="208"/>
      <c r="FRQ9" s="208"/>
      <c r="FRR9" s="208"/>
      <c r="FRS9" s="208"/>
      <c r="FRT9" s="208"/>
      <c r="FRU9" s="208"/>
      <c r="FRV9" s="208"/>
      <c r="FRW9" s="208"/>
      <c r="FRX9" s="208"/>
      <c r="FRY9" s="208"/>
      <c r="FRZ9" s="208"/>
      <c r="FSA9" s="208"/>
      <c r="FSB9" s="208"/>
      <c r="FSC9" s="208"/>
      <c r="FSD9" s="208"/>
      <c r="FSE9" s="208"/>
      <c r="FSF9" s="208"/>
      <c r="FSG9" s="208"/>
      <c r="FSH9" s="208"/>
      <c r="FSI9" s="208"/>
      <c r="FSJ9" s="208"/>
      <c r="FSK9" s="208"/>
      <c r="FSL9" s="208"/>
      <c r="FSM9" s="208"/>
      <c r="FSN9" s="208"/>
      <c r="FSO9" s="208"/>
      <c r="FSP9" s="208"/>
      <c r="FSQ9" s="208"/>
      <c r="FSR9" s="208"/>
      <c r="FSS9" s="208"/>
      <c r="FST9" s="208"/>
      <c r="FSU9" s="208"/>
      <c r="FSV9" s="208"/>
      <c r="FSW9" s="208"/>
      <c r="FSX9" s="208"/>
      <c r="FSY9" s="208"/>
      <c r="FSZ9" s="208"/>
      <c r="FTA9" s="208"/>
      <c r="FTB9" s="208"/>
      <c r="FTC9" s="208"/>
      <c r="FTD9" s="208"/>
      <c r="FTE9" s="208"/>
      <c r="FTF9" s="208"/>
      <c r="FTG9" s="208"/>
      <c r="FTH9" s="208"/>
      <c r="FTI9" s="208"/>
      <c r="FTJ9" s="208"/>
      <c r="FTK9" s="208"/>
      <c r="FTL9" s="208"/>
      <c r="FTM9" s="208"/>
      <c r="FTN9" s="208"/>
      <c r="FTO9" s="208"/>
      <c r="FTP9" s="208"/>
      <c r="FTQ9" s="208"/>
      <c r="FTR9" s="208"/>
      <c r="FTS9" s="208"/>
      <c r="FTT9" s="208"/>
      <c r="FTU9" s="208"/>
      <c r="FTV9" s="208"/>
      <c r="FTW9" s="208"/>
      <c r="FTX9" s="208"/>
      <c r="FTY9" s="208"/>
      <c r="FTZ9" s="208"/>
      <c r="FUA9" s="208"/>
      <c r="FUB9" s="208"/>
      <c r="FUC9" s="208"/>
      <c r="FUD9" s="208"/>
      <c r="FUE9" s="208"/>
      <c r="FUF9" s="208"/>
      <c r="FUG9" s="208"/>
      <c r="FUH9" s="208"/>
      <c r="FUI9" s="208"/>
      <c r="FUJ9" s="208"/>
      <c r="FUK9" s="208"/>
      <c r="FUL9" s="208"/>
      <c r="FUM9" s="208"/>
      <c r="FUN9" s="208"/>
      <c r="FUO9" s="208"/>
      <c r="FUP9" s="208"/>
      <c r="FUQ9" s="208"/>
      <c r="FUR9" s="208"/>
      <c r="FUS9" s="208"/>
      <c r="FUT9" s="208"/>
      <c r="FUU9" s="208"/>
      <c r="FUV9" s="208"/>
      <c r="FUW9" s="208"/>
      <c r="FUX9" s="208"/>
      <c r="FUY9" s="208"/>
      <c r="FUZ9" s="208"/>
      <c r="FVA9" s="208"/>
      <c r="FVB9" s="208"/>
      <c r="FVC9" s="208"/>
      <c r="FVD9" s="208"/>
      <c r="FVE9" s="208"/>
      <c r="FVF9" s="208"/>
      <c r="FVG9" s="208"/>
      <c r="FVH9" s="208"/>
      <c r="FVI9" s="208"/>
      <c r="FVJ9" s="208"/>
      <c r="FVK9" s="208"/>
      <c r="FVL9" s="208"/>
      <c r="FVM9" s="208"/>
      <c r="FVN9" s="208"/>
      <c r="FVO9" s="208"/>
      <c r="FVP9" s="208"/>
      <c r="FVQ9" s="208"/>
      <c r="FVR9" s="208"/>
      <c r="FVS9" s="208"/>
      <c r="FVT9" s="208"/>
      <c r="FVU9" s="208"/>
      <c r="FVV9" s="208"/>
      <c r="FVW9" s="208"/>
      <c r="FVX9" s="208"/>
      <c r="FVY9" s="208"/>
      <c r="FVZ9" s="208"/>
      <c r="FWA9" s="208"/>
      <c r="FWB9" s="208"/>
      <c r="FWC9" s="208"/>
      <c r="FWD9" s="208"/>
      <c r="FWE9" s="208"/>
      <c r="FWF9" s="208"/>
      <c r="FWG9" s="208"/>
      <c r="FWH9" s="208"/>
      <c r="FWI9" s="208"/>
      <c r="FWJ9" s="208"/>
      <c r="FWK9" s="208"/>
      <c r="FWL9" s="208"/>
      <c r="FWM9" s="208"/>
      <c r="FWN9" s="208"/>
      <c r="FWO9" s="208"/>
      <c r="FWP9" s="208"/>
      <c r="FWQ9" s="208"/>
      <c r="FWR9" s="208"/>
      <c r="FWS9" s="208"/>
      <c r="FWT9" s="208"/>
      <c r="FWU9" s="208"/>
      <c r="FWV9" s="208"/>
      <c r="FWW9" s="208"/>
      <c r="FWX9" s="208"/>
      <c r="FWY9" s="208"/>
      <c r="FWZ9" s="208"/>
      <c r="FXA9" s="208"/>
      <c r="FXB9" s="208"/>
      <c r="FXC9" s="208"/>
      <c r="FXD9" s="208"/>
      <c r="FXE9" s="208"/>
      <c r="FXF9" s="208"/>
      <c r="FXG9" s="208"/>
      <c r="FXH9" s="208"/>
      <c r="FXI9" s="208"/>
      <c r="FXJ9" s="208"/>
      <c r="FXK9" s="208"/>
      <c r="FXL9" s="208"/>
      <c r="FXM9" s="208"/>
      <c r="FXN9" s="208"/>
      <c r="FXO9" s="208"/>
      <c r="FXP9" s="208"/>
      <c r="FXQ9" s="208"/>
      <c r="FXR9" s="208"/>
      <c r="FXS9" s="208"/>
      <c r="FXT9" s="208"/>
      <c r="FXU9" s="208"/>
      <c r="FXV9" s="208"/>
      <c r="FXW9" s="208"/>
      <c r="FXX9" s="208"/>
      <c r="FXY9" s="208"/>
      <c r="FXZ9" s="208"/>
      <c r="FYA9" s="208"/>
      <c r="FYB9" s="208"/>
      <c r="FYC9" s="208"/>
      <c r="FYD9" s="208"/>
      <c r="FYE9" s="208"/>
      <c r="FYF9" s="208"/>
      <c r="FYG9" s="208"/>
      <c r="FYH9" s="208"/>
      <c r="FYI9" s="208"/>
      <c r="FYJ9" s="208"/>
      <c r="FYK9" s="208"/>
      <c r="FYL9" s="208"/>
      <c r="FYM9" s="208"/>
      <c r="FYN9" s="208"/>
      <c r="FYO9" s="208"/>
      <c r="FYP9" s="208"/>
      <c r="FYQ9" s="208"/>
      <c r="FYR9" s="208"/>
      <c r="FYS9" s="208"/>
      <c r="FYT9" s="208"/>
      <c r="FYU9" s="208"/>
      <c r="FYV9" s="208"/>
      <c r="FYW9" s="208"/>
      <c r="FYX9" s="208"/>
      <c r="FYY9" s="208"/>
      <c r="FYZ9" s="208"/>
      <c r="FZA9" s="208"/>
      <c r="FZB9" s="208"/>
      <c r="FZC9" s="208"/>
      <c r="FZD9" s="208"/>
      <c r="FZE9" s="208"/>
      <c r="FZF9" s="208"/>
      <c r="FZG9" s="208"/>
      <c r="FZH9" s="208"/>
      <c r="FZI9" s="208"/>
      <c r="FZJ9" s="208"/>
      <c r="FZK9" s="208"/>
      <c r="FZL9" s="208"/>
      <c r="FZM9" s="208"/>
      <c r="FZN9" s="208"/>
      <c r="FZO9" s="208"/>
      <c r="FZP9" s="208"/>
      <c r="FZQ9" s="208"/>
      <c r="FZR9" s="208"/>
      <c r="FZS9" s="208"/>
      <c r="FZT9" s="208"/>
      <c r="FZU9" s="208"/>
      <c r="FZV9" s="208"/>
      <c r="FZW9" s="208"/>
      <c r="FZX9" s="208"/>
      <c r="FZY9" s="208"/>
      <c r="FZZ9" s="208"/>
      <c r="GAA9" s="208"/>
      <c r="GAB9" s="208"/>
      <c r="GAC9" s="208"/>
      <c r="GAD9" s="208"/>
      <c r="GAE9" s="208"/>
      <c r="GAF9" s="208"/>
      <c r="GAG9" s="208"/>
      <c r="GAH9" s="208"/>
      <c r="GAI9" s="208"/>
      <c r="GAJ9" s="208"/>
      <c r="GAK9" s="208"/>
      <c r="GAL9" s="208"/>
      <c r="GAM9" s="208"/>
      <c r="GAN9" s="208"/>
      <c r="GAO9" s="208"/>
      <c r="GAP9" s="208"/>
      <c r="GAQ9" s="208"/>
      <c r="GAR9" s="208"/>
      <c r="GAS9" s="208"/>
      <c r="GAT9" s="208"/>
      <c r="GAU9" s="208"/>
      <c r="GAV9" s="208"/>
      <c r="GAW9" s="208"/>
      <c r="GAX9" s="208"/>
      <c r="GAY9" s="208"/>
      <c r="GAZ9" s="208"/>
      <c r="GBA9" s="208"/>
      <c r="GBB9" s="208"/>
      <c r="GBC9" s="208"/>
      <c r="GBD9" s="208"/>
      <c r="GBE9" s="208"/>
      <c r="GBF9" s="208"/>
      <c r="GBG9" s="208"/>
      <c r="GBH9" s="208"/>
      <c r="GBI9" s="208"/>
      <c r="GBJ9" s="208"/>
      <c r="GBK9" s="208"/>
      <c r="GBL9" s="208"/>
      <c r="GBM9" s="208"/>
      <c r="GBN9" s="208"/>
      <c r="GBO9" s="208"/>
      <c r="GBP9" s="208"/>
      <c r="GBQ9" s="208"/>
      <c r="GBR9" s="208"/>
      <c r="GBS9" s="208"/>
      <c r="GBT9" s="208"/>
      <c r="GBU9" s="208"/>
      <c r="GBV9" s="208"/>
      <c r="GBW9" s="208"/>
      <c r="GBX9" s="208"/>
      <c r="GBY9" s="208"/>
      <c r="GBZ9" s="208"/>
      <c r="GCA9" s="208"/>
      <c r="GCB9" s="208"/>
      <c r="GCC9" s="208"/>
      <c r="GCD9" s="208"/>
      <c r="GCE9" s="208"/>
      <c r="GCF9" s="208"/>
      <c r="GCG9" s="208"/>
      <c r="GCH9" s="208"/>
      <c r="GCI9" s="208"/>
      <c r="GCJ9" s="208"/>
      <c r="GCK9" s="208"/>
      <c r="GCL9" s="208"/>
      <c r="GCM9" s="208"/>
      <c r="GCN9" s="208"/>
      <c r="GCO9" s="208"/>
      <c r="GCP9" s="208"/>
      <c r="GCQ9" s="208"/>
      <c r="GCR9" s="208"/>
      <c r="GCS9" s="208"/>
      <c r="GCT9" s="208"/>
      <c r="GCU9" s="208"/>
      <c r="GCV9" s="208"/>
      <c r="GCW9" s="208"/>
      <c r="GCX9" s="208"/>
      <c r="GCY9" s="208"/>
      <c r="GCZ9" s="208"/>
      <c r="GDA9" s="208"/>
      <c r="GDB9" s="208"/>
      <c r="GDC9" s="208"/>
      <c r="GDD9" s="208"/>
      <c r="GDE9" s="208"/>
      <c r="GDF9" s="208"/>
      <c r="GDG9" s="208"/>
      <c r="GDH9" s="208"/>
      <c r="GDI9" s="208"/>
      <c r="GDJ9" s="208"/>
      <c r="GDK9" s="208"/>
      <c r="GDL9" s="208"/>
      <c r="GDM9" s="208"/>
      <c r="GDN9" s="208"/>
      <c r="GDO9" s="208"/>
      <c r="GDP9" s="208"/>
      <c r="GDQ9" s="208"/>
      <c r="GDR9" s="208"/>
      <c r="GDS9" s="208"/>
      <c r="GDT9" s="208"/>
      <c r="GDU9" s="208"/>
      <c r="GDV9" s="208"/>
      <c r="GDW9" s="208"/>
      <c r="GDX9" s="208"/>
      <c r="GDY9" s="208"/>
      <c r="GDZ9" s="208"/>
      <c r="GEA9" s="208"/>
      <c r="GEB9" s="208"/>
      <c r="GEC9" s="208"/>
      <c r="GED9" s="208"/>
      <c r="GEE9" s="208"/>
      <c r="GEF9" s="208"/>
      <c r="GEG9" s="208"/>
      <c r="GEH9" s="208"/>
      <c r="GEI9" s="208"/>
      <c r="GEJ9" s="208"/>
      <c r="GEK9" s="208"/>
      <c r="GEL9" s="208"/>
      <c r="GEM9" s="208"/>
      <c r="GEN9" s="208"/>
      <c r="GEO9" s="208"/>
      <c r="GEP9" s="208"/>
      <c r="GEQ9" s="208"/>
      <c r="GER9" s="208"/>
      <c r="GES9" s="208"/>
      <c r="GET9" s="208"/>
      <c r="GEU9" s="208"/>
      <c r="GEV9" s="208"/>
      <c r="GEW9" s="208"/>
      <c r="GEX9" s="208"/>
      <c r="GEY9" s="208"/>
      <c r="GEZ9" s="208"/>
      <c r="GFA9" s="208"/>
      <c r="GFB9" s="208"/>
      <c r="GFC9" s="208"/>
      <c r="GFD9" s="208"/>
      <c r="GFE9" s="208"/>
      <c r="GFF9" s="208"/>
      <c r="GFG9" s="208"/>
      <c r="GFH9" s="208"/>
      <c r="GFI9" s="208"/>
      <c r="GFJ9" s="208"/>
      <c r="GFK9" s="208"/>
      <c r="GFL9" s="208"/>
      <c r="GFM9" s="208"/>
      <c r="GFN9" s="208"/>
      <c r="GFO9" s="208"/>
      <c r="GFP9" s="208"/>
      <c r="GFQ9" s="208"/>
      <c r="GFR9" s="208"/>
      <c r="GFS9" s="208"/>
      <c r="GFT9" s="208"/>
      <c r="GFU9" s="208"/>
      <c r="GFV9" s="208"/>
      <c r="GFW9" s="208"/>
      <c r="GFX9" s="208"/>
      <c r="GFY9" s="208"/>
      <c r="GFZ9" s="208"/>
      <c r="GGA9" s="208"/>
      <c r="GGB9" s="208"/>
      <c r="GGC9" s="208"/>
      <c r="GGD9" s="208"/>
      <c r="GGE9" s="208"/>
      <c r="GGF9" s="208"/>
      <c r="GGG9" s="208"/>
      <c r="GGH9" s="208"/>
      <c r="GGI9" s="208"/>
      <c r="GGJ9" s="208"/>
      <c r="GGK9" s="208"/>
      <c r="GGL9" s="208"/>
      <c r="GGM9" s="208"/>
      <c r="GGN9" s="208"/>
      <c r="GGO9" s="208"/>
      <c r="GGP9" s="208"/>
      <c r="GGQ9" s="208"/>
      <c r="GGR9" s="208"/>
      <c r="GGS9" s="208"/>
      <c r="GGT9" s="208"/>
      <c r="GGU9" s="208"/>
      <c r="GGV9" s="208"/>
      <c r="GGW9" s="208"/>
      <c r="GGX9" s="208"/>
      <c r="GGY9" s="208"/>
      <c r="GGZ9" s="208"/>
      <c r="GHA9" s="208"/>
      <c r="GHB9" s="208"/>
      <c r="GHC9" s="208"/>
      <c r="GHD9" s="208"/>
      <c r="GHE9" s="208"/>
      <c r="GHF9" s="208"/>
      <c r="GHG9" s="208"/>
      <c r="GHH9" s="208"/>
      <c r="GHI9" s="208"/>
      <c r="GHJ9" s="208"/>
      <c r="GHK9" s="208"/>
      <c r="GHL9" s="208"/>
      <c r="GHM9" s="208"/>
      <c r="GHN9" s="208"/>
      <c r="GHO9" s="208"/>
      <c r="GHP9" s="208"/>
      <c r="GHQ9" s="208"/>
      <c r="GHR9" s="208"/>
      <c r="GHS9" s="208"/>
      <c r="GHT9" s="208"/>
      <c r="GHU9" s="208"/>
      <c r="GHV9" s="208"/>
      <c r="GHW9" s="208"/>
      <c r="GHX9" s="208"/>
      <c r="GHY9" s="208"/>
      <c r="GHZ9" s="208"/>
      <c r="GIA9" s="208"/>
      <c r="GIB9" s="208"/>
      <c r="GIC9" s="208"/>
      <c r="GID9" s="208"/>
      <c r="GIE9" s="208"/>
      <c r="GIF9" s="208"/>
      <c r="GIG9" s="208"/>
      <c r="GIH9" s="208"/>
      <c r="GII9" s="208"/>
      <c r="GIJ9" s="208"/>
      <c r="GIK9" s="208"/>
      <c r="GIL9" s="208"/>
      <c r="GIM9" s="208"/>
      <c r="GIN9" s="208"/>
      <c r="GIO9" s="208"/>
      <c r="GIP9" s="208"/>
      <c r="GIQ9" s="208"/>
      <c r="GIR9" s="208"/>
      <c r="GIS9" s="208"/>
      <c r="GIT9" s="208"/>
      <c r="GIU9" s="208"/>
      <c r="GIV9" s="208"/>
      <c r="GIW9" s="208"/>
      <c r="GIX9" s="208"/>
      <c r="GIY9" s="208"/>
      <c r="GIZ9" s="208"/>
      <c r="GJA9" s="208"/>
      <c r="GJB9" s="208"/>
      <c r="GJC9" s="208"/>
      <c r="GJD9" s="208"/>
      <c r="GJE9" s="208"/>
      <c r="GJF9" s="208"/>
      <c r="GJG9" s="208"/>
      <c r="GJH9" s="208"/>
      <c r="GJI9" s="208"/>
      <c r="GJJ9" s="208"/>
      <c r="GJK9" s="208"/>
      <c r="GJL9" s="208"/>
      <c r="GJM9" s="208"/>
      <c r="GJN9" s="208"/>
      <c r="GJO9" s="208"/>
      <c r="GJP9" s="208"/>
      <c r="GJQ9" s="208"/>
      <c r="GJR9" s="208"/>
      <c r="GJS9" s="208"/>
      <c r="GJT9" s="208"/>
      <c r="GJU9" s="208"/>
      <c r="GJV9" s="208"/>
      <c r="GJW9" s="208"/>
      <c r="GJX9" s="208"/>
      <c r="GJY9" s="208"/>
      <c r="GJZ9" s="208"/>
      <c r="GKA9" s="208"/>
      <c r="GKB9" s="208"/>
      <c r="GKC9" s="208"/>
      <c r="GKD9" s="208"/>
      <c r="GKE9" s="208"/>
      <c r="GKF9" s="208"/>
      <c r="GKG9" s="208"/>
      <c r="GKH9" s="208"/>
      <c r="GKI9" s="208"/>
      <c r="GKJ9" s="208"/>
      <c r="GKK9" s="208"/>
      <c r="GKL9" s="208"/>
      <c r="GKM9" s="208"/>
      <c r="GKN9" s="208"/>
      <c r="GKO9" s="208"/>
      <c r="GKP9" s="208"/>
      <c r="GKQ9" s="208"/>
      <c r="GKR9" s="208"/>
      <c r="GKS9" s="208"/>
      <c r="GKT9" s="208"/>
      <c r="GKU9" s="208"/>
      <c r="GKV9" s="208"/>
      <c r="GKW9" s="208"/>
      <c r="GKX9" s="208"/>
      <c r="GKY9" s="208"/>
      <c r="GKZ9" s="208"/>
      <c r="GLA9" s="208"/>
      <c r="GLB9" s="208"/>
      <c r="GLC9" s="208"/>
      <c r="GLD9" s="208"/>
      <c r="GLE9" s="208"/>
      <c r="GLF9" s="208"/>
      <c r="GLG9" s="208"/>
      <c r="GLH9" s="208"/>
      <c r="GLI9" s="208"/>
      <c r="GLJ9" s="208"/>
      <c r="GLK9" s="208"/>
      <c r="GLL9" s="208"/>
      <c r="GLM9" s="208"/>
      <c r="GLN9" s="208"/>
      <c r="GLO9" s="208"/>
      <c r="GLP9" s="208"/>
      <c r="GLQ9" s="208"/>
      <c r="GLR9" s="208"/>
      <c r="GLS9" s="208"/>
      <c r="GLT9" s="208"/>
      <c r="GLU9" s="208"/>
      <c r="GLV9" s="208"/>
      <c r="GLW9" s="208"/>
      <c r="GLX9" s="208"/>
      <c r="GLY9" s="208"/>
      <c r="GLZ9" s="208"/>
      <c r="GMA9" s="208"/>
      <c r="GMB9" s="208"/>
      <c r="GMC9" s="208"/>
      <c r="GMD9" s="208"/>
      <c r="GME9" s="208"/>
      <c r="GMF9" s="208"/>
      <c r="GMG9" s="208"/>
      <c r="GMH9" s="208"/>
      <c r="GMI9" s="208"/>
      <c r="GMJ9" s="208"/>
      <c r="GMK9" s="208"/>
      <c r="GML9" s="208"/>
      <c r="GMM9" s="208"/>
      <c r="GMN9" s="208"/>
      <c r="GMO9" s="208"/>
      <c r="GMP9" s="208"/>
      <c r="GMQ9" s="208"/>
      <c r="GMR9" s="208"/>
      <c r="GMS9" s="208"/>
      <c r="GMT9" s="208"/>
      <c r="GMU9" s="208"/>
      <c r="GMV9" s="208"/>
      <c r="GMW9" s="208"/>
      <c r="GMX9" s="208"/>
      <c r="GMY9" s="208"/>
      <c r="GMZ9" s="208"/>
      <c r="GNA9" s="208"/>
      <c r="GNB9" s="208"/>
      <c r="GNC9" s="208"/>
      <c r="GND9" s="208"/>
      <c r="GNE9" s="208"/>
      <c r="GNF9" s="208"/>
      <c r="GNG9" s="208"/>
      <c r="GNH9" s="208"/>
      <c r="GNI9" s="208"/>
      <c r="GNJ9" s="208"/>
      <c r="GNK9" s="208"/>
      <c r="GNL9" s="208"/>
      <c r="GNM9" s="208"/>
      <c r="GNN9" s="208"/>
      <c r="GNO9" s="208"/>
      <c r="GNP9" s="208"/>
      <c r="GNQ9" s="208"/>
      <c r="GNR9" s="208"/>
      <c r="GNS9" s="208"/>
      <c r="GNT9" s="208"/>
      <c r="GNU9" s="208"/>
      <c r="GNV9" s="208"/>
      <c r="GNW9" s="208"/>
      <c r="GNX9" s="208"/>
      <c r="GNY9" s="208"/>
      <c r="GNZ9" s="208"/>
      <c r="GOA9" s="208"/>
      <c r="GOB9" s="208"/>
      <c r="GOC9" s="208"/>
      <c r="GOD9" s="208"/>
      <c r="GOE9" s="208"/>
      <c r="GOF9" s="208"/>
      <c r="GOG9" s="208"/>
      <c r="GOH9" s="208"/>
      <c r="GOI9" s="208"/>
      <c r="GOJ9" s="208"/>
      <c r="GOK9" s="208"/>
      <c r="GOL9" s="208"/>
      <c r="GOM9" s="208"/>
      <c r="GON9" s="208"/>
      <c r="GOO9" s="208"/>
      <c r="GOP9" s="208"/>
      <c r="GOQ9" s="208"/>
      <c r="GOR9" s="208"/>
      <c r="GOS9" s="208"/>
      <c r="GOT9" s="208"/>
      <c r="GOU9" s="208"/>
      <c r="GOV9" s="208"/>
      <c r="GOW9" s="208"/>
      <c r="GOX9" s="208"/>
      <c r="GOY9" s="208"/>
      <c r="GOZ9" s="208"/>
      <c r="GPA9" s="208"/>
      <c r="GPB9" s="208"/>
      <c r="GPC9" s="208"/>
      <c r="GPD9" s="208"/>
      <c r="GPE9" s="208"/>
      <c r="GPF9" s="208"/>
      <c r="GPG9" s="208"/>
      <c r="GPH9" s="208"/>
      <c r="GPI9" s="208"/>
      <c r="GPJ9" s="208"/>
      <c r="GPK9" s="208"/>
      <c r="GPL9" s="208"/>
      <c r="GPM9" s="208"/>
      <c r="GPN9" s="208"/>
      <c r="GPO9" s="208"/>
      <c r="GPP9" s="208"/>
      <c r="GPQ9" s="208"/>
      <c r="GPR9" s="208"/>
      <c r="GPS9" s="208"/>
      <c r="GPT9" s="208"/>
      <c r="GPU9" s="208"/>
      <c r="GPV9" s="208"/>
      <c r="GPW9" s="208"/>
      <c r="GPX9" s="208"/>
      <c r="GPY9" s="208"/>
      <c r="GPZ9" s="208"/>
      <c r="GQA9" s="208"/>
      <c r="GQB9" s="208"/>
      <c r="GQC9" s="208"/>
      <c r="GQD9" s="208"/>
      <c r="GQE9" s="208"/>
      <c r="GQF9" s="208"/>
      <c r="GQG9" s="208"/>
      <c r="GQH9" s="208"/>
      <c r="GQI9" s="208"/>
      <c r="GQJ9" s="208"/>
      <c r="GQK9" s="208"/>
      <c r="GQL9" s="208"/>
      <c r="GQM9" s="208"/>
      <c r="GQN9" s="208"/>
      <c r="GQO9" s="208"/>
      <c r="GQP9" s="208"/>
      <c r="GQQ9" s="208"/>
      <c r="GQR9" s="208"/>
      <c r="GQS9" s="208"/>
      <c r="GQT9" s="208"/>
      <c r="GQU9" s="208"/>
      <c r="GQV9" s="208"/>
      <c r="GQW9" s="208"/>
      <c r="GQX9" s="208"/>
      <c r="GQY9" s="208"/>
      <c r="GQZ9" s="208"/>
      <c r="GRA9" s="208"/>
      <c r="GRB9" s="208"/>
      <c r="GRC9" s="208"/>
      <c r="GRD9" s="208"/>
      <c r="GRE9" s="208"/>
      <c r="GRF9" s="208"/>
      <c r="GRG9" s="208"/>
      <c r="GRH9" s="208"/>
      <c r="GRI9" s="208"/>
      <c r="GRJ9" s="208"/>
      <c r="GRK9" s="208"/>
      <c r="GRL9" s="208"/>
      <c r="GRM9" s="208"/>
      <c r="GRN9" s="208"/>
      <c r="GRO9" s="208"/>
      <c r="GRP9" s="208"/>
      <c r="GRQ9" s="208"/>
      <c r="GRR9" s="208"/>
      <c r="GRS9" s="208"/>
      <c r="GRT9" s="208"/>
      <c r="GRU9" s="208"/>
      <c r="GRV9" s="208"/>
      <c r="GRW9" s="208"/>
      <c r="GRX9" s="208"/>
      <c r="GRY9" s="208"/>
      <c r="GRZ9" s="208"/>
      <c r="GSA9" s="208"/>
      <c r="GSB9" s="208"/>
      <c r="GSC9" s="208"/>
      <c r="GSD9" s="208"/>
      <c r="GSE9" s="208"/>
      <c r="GSF9" s="208"/>
      <c r="GSG9" s="208"/>
      <c r="GSH9" s="208"/>
      <c r="GSI9" s="208"/>
      <c r="GSJ9" s="208"/>
      <c r="GSK9" s="208"/>
      <c r="GSL9" s="208"/>
      <c r="GSM9" s="208"/>
      <c r="GSN9" s="208"/>
      <c r="GSO9" s="208"/>
      <c r="GSP9" s="208"/>
      <c r="GSQ9" s="208"/>
      <c r="GSR9" s="208"/>
      <c r="GSS9" s="208"/>
      <c r="GST9" s="208"/>
      <c r="GSU9" s="208"/>
      <c r="GSV9" s="208"/>
      <c r="GSW9" s="208"/>
      <c r="GSX9" s="208"/>
      <c r="GSY9" s="208"/>
      <c r="GSZ9" s="208"/>
      <c r="GTA9" s="208"/>
      <c r="GTB9" s="208"/>
      <c r="GTC9" s="208"/>
      <c r="GTD9" s="208"/>
      <c r="GTE9" s="208"/>
      <c r="GTF9" s="208"/>
      <c r="GTG9" s="208"/>
      <c r="GTH9" s="208"/>
      <c r="GTI9" s="208"/>
      <c r="GTJ9" s="208"/>
      <c r="GTK9" s="208"/>
      <c r="GTL9" s="208"/>
      <c r="GTM9" s="208"/>
      <c r="GTN9" s="208"/>
      <c r="GTO9" s="208"/>
      <c r="GTP9" s="208"/>
      <c r="GTQ9" s="208"/>
      <c r="GTR9" s="208"/>
      <c r="GTS9" s="208"/>
      <c r="GTT9" s="208"/>
      <c r="GTU9" s="208"/>
      <c r="GTV9" s="208"/>
      <c r="GTW9" s="208"/>
      <c r="GTX9" s="208"/>
      <c r="GTY9" s="208"/>
      <c r="GTZ9" s="208"/>
      <c r="GUA9" s="208"/>
      <c r="GUB9" s="208"/>
      <c r="GUC9" s="208"/>
      <c r="GUD9" s="208"/>
      <c r="GUE9" s="208"/>
      <c r="GUF9" s="208"/>
      <c r="GUG9" s="208"/>
      <c r="GUH9" s="208"/>
      <c r="GUI9" s="208"/>
      <c r="GUJ9" s="208"/>
      <c r="GUK9" s="208"/>
      <c r="GUL9" s="208"/>
      <c r="GUM9" s="208"/>
      <c r="GUN9" s="208"/>
      <c r="GUO9" s="208"/>
      <c r="GUP9" s="208"/>
      <c r="GUQ9" s="208"/>
      <c r="GUR9" s="208"/>
      <c r="GUS9" s="208"/>
      <c r="GUT9" s="208"/>
      <c r="GUU9" s="208"/>
      <c r="GUV9" s="208"/>
      <c r="GUW9" s="208"/>
      <c r="GUX9" s="208"/>
      <c r="GUY9" s="208"/>
      <c r="GUZ9" s="208"/>
      <c r="GVA9" s="208"/>
      <c r="GVB9" s="208"/>
      <c r="GVC9" s="208"/>
      <c r="GVD9" s="208"/>
      <c r="GVE9" s="208"/>
      <c r="GVF9" s="208"/>
      <c r="GVG9" s="208"/>
      <c r="GVH9" s="208"/>
      <c r="GVI9" s="208"/>
      <c r="GVJ9" s="208"/>
      <c r="GVK9" s="208"/>
      <c r="GVL9" s="208"/>
      <c r="GVM9" s="208"/>
      <c r="GVN9" s="208"/>
      <c r="GVO9" s="208"/>
      <c r="GVP9" s="208"/>
      <c r="GVQ9" s="208"/>
      <c r="GVR9" s="208"/>
      <c r="GVS9" s="208"/>
      <c r="GVT9" s="208"/>
      <c r="GVU9" s="208"/>
      <c r="GVV9" s="208"/>
      <c r="GVW9" s="208"/>
      <c r="GVX9" s="208"/>
      <c r="GVY9" s="208"/>
      <c r="GVZ9" s="208"/>
      <c r="GWA9" s="208"/>
      <c r="GWB9" s="208"/>
      <c r="GWC9" s="208"/>
      <c r="GWD9" s="208"/>
      <c r="GWE9" s="208"/>
      <c r="GWF9" s="208"/>
      <c r="GWG9" s="208"/>
      <c r="GWH9" s="208"/>
      <c r="GWI9" s="208"/>
      <c r="GWJ9" s="208"/>
      <c r="GWK9" s="208"/>
      <c r="GWL9" s="208"/>
      <c r="GWM9" s="208"/>
      <c r="GWN9" s="208"/>
      <c r="GWO9" s="208"/>
      <c r="GWP9" s="208"/>
      <c r="GWQ9" s="208"/>
      <c r="GWR9" s="208"/>
      <c r="GWS9" s="208"/>
      <c r="GWT9" s="208"/>
      <c r="GWU9" s="208"/>
      <c r="GWV9" s="208"/>
      <c r="GWW9" s="208"/>
      <c r="GWX9" s="208"/>
      <c r="GWY9" s="208"/>
      <c r="GWZ9" s="208"/>
      <c r="GXA9" s="208"/>
      <c r="GXB9" s="208"/>
      <c r="GXC9" s="208"/>
      <c r="GXD9" s="208"/>
      <c r="GXE9" s="208"/>
      <c r="GXF9" s="208"/>
      <c r="GXG9" s="208"/>
      <c r="GXH9" s="208"/>
      <c r="GXI9" s="208"/>
      <c r="GXJ9" s="208"/>
      <c r="GXK9" s="208"/>
      <c r="GXL9" s="208"/>
      <c r="GXM9" s="208"/>
      <c r="GXN9" s="208"/>
      <c r="GXO9" s="208"/>
      <c r="GXP9" s="208"/>
      <c r="GXQ9" s="208"/>
      <c r="GXR9" s="208"/>
      <c r="GXS9" s="208"/>
      <c r="GXT9" s="208"/>
      <c r="GXU9" s="208"/>
      <c r="GXV9" s="208"/>
      <c r="GXW9" s="208"/>
      <c r="GXX9" s="208"/>
      <c r="GXY9" s="208"/>
      <c r="GXZ9" s="208"/>
      <c r="GYA9" s="208"/>
      <c r="GYB9" s="208"/>
      <c r="GYC9" s="208"/>
      <c r="GYD9" s="208"/>
      <c r="GYE9" s="208"/>
      <c r="GYF9" s="208"/>
      <c r="GYG9" s="208"/>
      <c r="GYH9" s="208"/>
      <c r="GYI9" s="208"/>
      <c r="GYJ9" s="208"/>
      <c r="GYK9" s="208"/>
      <c r="GYL9" s="208"/>
      <c r="GYM9" s="208"/>
      <c r="GYN9" s="208"/>
      <c r="GYO9" s="208"/>
      <c r="GYP9" s="208"/>
      <c r="GYQ9" s="208"/>
      <c r="GYR9" s="208"/>
      <c r="GYS9" s="208"/>
      <c r="GYT9" s="208"/>
      <c r="GYU9" s="208"/>
      <c r="GYV9" s="208"/>
      <c r="GYW9" s="208"/>
      <c r="GYX9" s="208"/>
      <c r="GYY9" s="208"/>
      <c r="GYZ9" s="208"/>
      <c r="GZA9" s="208"/>
      <c r="GZB9" s="208"/>
      <c r="GZC9" s="208"/>
      <c r="GZD9" s="208"/>
      <c r="GZE9" s="208"/>
      <c r="GZF9" s="208"/>
      <c r="GZG9" s="208"/>
      <c r="GZH9" s="208"/>
      <c r="GZI9" s="208"/>
      <c r="GZJ9" s="208"/>
      <c r="GZK9" s="208"/>
      <c r="GZL9" s="208"/>
      <c r="GZM9" s="208"/>
      <c r="GZN9" s="208"/>
      <c r="GZO9" s="208"/>
      <c r="GZP9" s="208"/>
      <c r="GZQ9" s="208"/>
      <c r="GZR9" s="208"/>
      <c r="GZS9" s="208"/>
      <c r="GZT9" s="208"/>
      <c r="GZU9" s="208"/>
      <c r="GZV9" s="208"/>
      <c r="GZW9" s="208"/>
      <c r="GZX9" s="208"/>
      <c r="GZY9" s="208"/>
      <c r="GZZ9" s="208"/>
      <c r="HAA9" s="208"/>
      <c r="HAB9" s="208"/>
      <c r="HAC9" s="208"/>
      <c r="HAD9" s="208"/>
      <c r="HAE9" s="208"/>
      <c r="HAF9" s="208"/>
      <c r="HAG9" s="208"/>
      <c r="HAH9" s="208"/>
      <c r="HAI9" s="208"/>
      <c r="HAJ9" s="208"/>
      <c r="HAK9" s="208"/>
      <c r="HAL9" s="208"/>
      <c r="HAM9" s="208"/>
      <c r="HAN9" s="208"/>
      <c r="HAO9" s="208"/>
      <c r="HAP9" s="208"/>
      <c r="HAQ9" s="208"/>
      <c r="HAR9" s="208"/>
      <c r="HAS9" s="208"/>
      <c r="HAT9" s="208"/>
      <c r="HAU9" s="208"/>
      <c r="HAV9" s="208"/>
      <c r="HAW9" s="208"/>
      <c r="HAX9" s="208"/>
      <c r="HAY9" s="208"/>
      <c r="HAZ9" s="208"/>
      <c r="HBA9" s="208"/>
      <c r="HBB9" s="208"/>
      <c r="HBC9" s="208"/>
      <c r="HBD9" s="208"/>
      <c r="HBE9" s="208"/>
      <c r="HBF9" s="208"/>
      <c r="HBG9" s="208"/>
      <c r="HBH9" s="208"/>
      <c r="HBI9" s="208"/>
      <c r="HBJ9" s="208"/>
      <c r="HBK9" s="208"/>
      <c r="HBL9" s="208"/>
      <c r="HBM9" s="208"/>
      <c r="HBN9" s="208"/>
      <c r="HBO9" s="208"/>
      <c r="HBP9" s="208"/>
      <c r="HBQ9" s="208"/>
      <c r="HBR9" s="208"/>
      <c r="HBS9" s="208"/>
      <c r="HBT9" s="208"/>
      <c r="HBU9" s="208"/>
      <c r="HBV9" s="208"/>
      <c r="HBW9" s="208"/>
      <c r="HBX9" s="208"/>
      <c r="HBY9" s="208"/>
      <c r="HBZ9" s="208"/>
      <c r="HCA9" s="208"/>
      <c r="HCB9" s="208"/>
      <c r="HCC9" s="208"/>
      <c r="HCD9" s="208"/>
      <c r="HCE9" s="208"/>
      <c r="HCF9" s="208"/>
      <c r="HCG9" s="208"/>
      <c r="HCH9" s="208"/>
      <c r="HCI9" s="208"/>
      <c r="HCJ9" s="208"/>
      <c r="HCK9" s="208"/>
      <c r="HCL9" s="208"/>
      <c r="HCM9" s="208"/>
      <c r="HCN9" s="208"/>
      <c r="HCO9" s="208"/>
      <c r="HCP9" s="208"/>
      <c r="HCQ9" s="208"/>
      <c r="HCR9" s="208"/>
      <c r="HCS9" s="208"/>
      <c r="HCT9" s="208"/>
      <c r="HCU9" s="208"/>
      <c r="HCV9" s="208"/>
      <c r="HCW9" s="208"/>
      <c r="HCX9" s="208"/>
      <c r="HCY9" s="208"/>
      <c r="HCZ9" s="208"/>
      <c r="HDA9" s="208"/>
      <c r="HDB9" s="208"/>
      <c r="HDC9" s="208"/>
      <c r="HDD9" s="208"/>
      <c r="HDE9" s="208"/>
      <c r="HDF9" s="208"/>
      <c r="HDG9" s="208"/>
      <c r="HDH9" s="208"/>
      <c r="HDI9" s="208"/>
      <c r="HDJ9" s="208"/>
      <c r="HDK9" s="208"/>
      <c r="HDL9" s="208"/>
      <c r="HDM9" s="208"/>
      <c r="HDN9" s="208"/>
      <c r="HDO9" s="208"/>
      <c r="HDP9" s="208"/>
      <c r="HDQ9" s="208"/>
      <c r="HDR9" s="208"/>
      <c r="HDS9" s="208"/>
      <c r="HDT9" s="208"/>
      <c r="HDU9" s="208"/>
      <c r="HDV9" s="208"/>
      <c r="HDW9" s="208"/>
      <c r="HDX9" s="208"/>
      <c r="HDY9" s="208"/>
      <c r="HDZ9" s="208"/>
      <c r="HEA9" s="208"/>
      <c r="HEB9" s="208"/>
      <c r="HEC9" s="208"/>
      <c r="HED9" s="208"/>
      <c r="HEE9" s="208"/>
      <c r="HEF9" s="208"/>
      <c r="HEG9" s="208"/>
      <c r="HEH9" s="208"/>
      <c r="HEI9" s="208"/>
      <c r="HEJ9" s="208"/>
      <c r="HEK9" s="208"/>
      <c r="HEL9" s="208"/>
      <c r="HEM9" s="208"/>
      <c r="HEN9" s="208"/>
      <c r="HEO9" s="208"/>
      <c r="HEP9" s="208"/>
      <c r="HEQ9" s="208"/>
      <c r="HER9" s="208"/>
      <c r="HES9" s="208"/>
      <c r="HET9" s="208"/>
      <c r="HEU9" s="208"/>
      <c r="HEV9" s="208"/>
      <c r="HEW9" s="208"/>
      <c r="HEX9" s="208"/>
      <c r="HEY9" s="208"/>
      <c r="HEZ9" s="208"/>
      <c r="HFA9" s="208"/>
      <c r="HFB9" s="208"/>
      <c r="HFC9" s="208"/>
      <c r="HFD9" s="208"/>
      <c r="HFE9" s="208"/>
      <c r="HFF9" s="208"/>
      <c r="HFG9" s="208"/>
      <c r="HFH9" s="208"/>
      <c r="HFI9" s="208"/>
      <c r="HFJ9" s="208"/>
      <c r="HFK9" s="208"/>
      <c r="HFL9" s="208"/>
      <c r="HFM9" s="208"/>
      <c r="HFN9" s="208"/>
      <c r="HFO9" s="208"/>
      <c r="HFP9" s="208"/>
      <c r="HFQ9" s="208"/>
      <c r="HFR9" s="208"/>
      <c r="HFS9" s="208"/>
      <c r="HFT9" s="208"/>
      <c r="HFU9" s="208"/>
      <c r="HFV9" s="208"/>
      <c r="HFW9" s="208"/>
      <c r="HFX9" s="208"/>
      <c r="HFY9" s="208"/>
      <c r="HFZ9" s="208"/>
      <c r="HGA9" s="208"/>
      <c r="HGB9" s="208"/>
      <c r="HGC9" s="208"/>
      <c r="HGD9" s="208"/>
      <c r="HGE9" s="208"/>
      <c r="HGF9" s="208"/>
      <c r="HGG9" s="208"/>
      <c r="HGH9" s="208"/>
      <c r="HGI9" s="208"/>
      <c r="HGJ9" s="208"/>
      <c r="HGK9" s="208"/>
      <c r="HGL9" s="208"/>
      <c r="HGM9" s="208"/>
      <c r="HGN9" s="208"/>
      <c r="HGO9" s="208"/>
      <c r="HGP9" s="208"/>
      <c r="HGQ9" s="208"/>
      <c r="HGR9" s="208"/>
      <c r="HGS9" s="208"/>
      <c r="HGT9" s="208"/>
      <c r="HGU9" s="208"/>
      <c r="HGV9" s="208"/>
      <c r="HGW9" s="208"/>
      <c r="HGX9" s="208"/>
      <c r="HGY9" s="208"/>
      <c r="HGZ9" s="208"/>
      <c r="HHA9" s="208"/>
      <c r="HHB9" s="208"/>
      <c r="HHC9" s="208"/>
      <c r="HHD9" s="208"/>
      <c r="HHE9" s="208"/>
      <c r="HHF9" s="208"/>
      <c r="HHG9" s="208"/>
      <c r="HHH9" s="208"/>
      <c r="HHI9" s="208"/>
      <c r="HHJ9" s="208"/>
      <c r="HHK9" s="208"/>
      <c r="HHL9" s="208"/>
      <c r="HHM9" s="208"/>
      <c r="HHN9" s="208"/>
      <c r="HHO9" s="208"/>
      <c r="HHP9" s="208"/>
      <c r="HHQ9" s="208"/>
      <c r="HHR9" s="208"/>
      <c r="HHS9" s="208"/>
      <c r="HHT9" s="208"/>
      <c r="HHU9" s="208"/>
      <c r="HHV9" s="208"/>
      <c r="HHW9" s="208"/>
      <c r="HHX9" s="208"/>
      <c r="HHY9" s="208"/>
      <c r="HHZ9" s="208"/>
      <c r="HIA9" s="208"/>
      <c r="HIB9" s="208"/>
      <c r="HIC9" s="208"/>
      <c r="HID9" s="208"/>
      <c r="HIE9" s="208"/>
      <c r="HIF9" s="208"/>
      <c r="HIG9" s="208"/>
      <c r="HIH9" s="208"/>
      <c r="HII9" s="208"/>
      <c r="HIJ9" s="208"/>
      <c r="HIK9" s="208"/>
      <c r="HIL9" s="208"/>
      <c r="HIM9" s="208"/>
      <c r="HIN9" s="208"/>
      <c r="HIO9" s="208"/>
      <c r="HIP9" s="208"/>
      <c r="HIQ9" s="208"/>
      <c r="HIR9" s="208"/>
      <c r="HIS9" s="208"/>
      <c r="HIT9" s="208"/>
      <c r="HIU9" s="208"/>
      <c r="HIV9" s="208"/>
      <c r="HIW9" s="208"/>
      <c r="HIX9" s="208"/>
      <c r="HIY9" s="208"/>
      <c r="HIZ9" s="208"/>
      <c r="HJA9" s="208"/>
      <c r="HJB9" s="208"/>
      <c r="HJC9" s="208"/>
      <c r="HJD9" s="208"/>
      <c r="HJE9" s="208"/>
      <c r="HJF9" s="208"/>
      <c r="HJG9" s="208"/>
      <c r="HJH9" s="208"/>
      <c r="HJI9" s="208"/>
      <c r="HJJ9" s="208"/>
      <c r="HJK9" s="208"/>
      <c r="HJL9" s="208"/>
      <c r="HJM9" s="208"/>
      <c r="HJN9" s="208"/>
      <c r="HJO9" s="208"/>
      <c r="HJP9" s="208"/>
      <c r="HJQ9" s="208"/>
      <c r="HJR9" s="208"/>
      <c r="HJS9" s="208"/>
      <c r="HJT9" s="208"/>
      <c r="HJU9" s="208"/>
      <c r="HJV9" s="208"/>
      <c r="HJW9" s="208"/>
      <c r="HJX9" s="208"/>
      <c r="HJY9" s="208"/>
      <c r="HJZ9" s="208"/>
      <c r="HKA9" s="208"/>
      <c r="HKB9" s="208"/>
      <c r="HKC9" s="208"/>
      <c r="HKD9" s="208"/>
      <c r="HKE9" s="208"/>
      <c r="HKF9" s="208"/>
      <c r="HKG9" s="208"/>
      <c r="HKH9" s="208"/>
      <c r="HKI9" s="208"/>
      <c r="HKJ9" s="208"/>
      <c r="HKK9" s="208"/>
      <c r="HKL9" s="208"/>
      <c r="HKM9" s="208"/>
      <c r="HKN9" s="208"/>
      <c r="HKO9" s="208"/>
      <c r="HKP9" s="208"/>
      <c r="HKQ9" s="208"/>
      <c r="HKR9" s="208"/>
      <c r="HKS9" s="208"/>
      <c r="HKT9" s="208"/>
      <c r="HKU9" s="208"/>
      <c r="HKV9" s="208"/>
      <c r="HKW9" s="208"/>
      <c r="HKX9" s="208"/>
      <c r="HKY9" s="208"/>
      <c r="HKZ9" s="208"/>
      <c r="HLA9" s="208"/>
      <c r="HLB9" s="208"/>
      <c r="HLC9" s="208"/>
      <c r="HLD9" s="208"/>
      <c r="HLE9" s="208"/>
      <c r="HLF9" s="208"/>
      <c r="HLG9" s="208"/>
      <c r="HLH9" s="208"/>
      <c r="HLI9" s="208"/>
      <c r="HLJ9" s="208"/>
      <c r="HLK9" s="208"/>
      <c r="HLL9" s="208"/>
      <c r="HLM9" s="208"/>
      <c r="HLN9" s="208"/>
      <c r="HLO9" s="208"/>
      <c r="HLP9" s="208"/>
      <c r="HLQ9" s="208"/>
      <c r="HLR9" s="208"/>
      <c r="HLS9" s="208"/>
      <c r="HLT9" s="208"/>
      <c r="HLU9" s="208"/>
      <c r="HLV9" s="208"/>
      <c r="HLW9" s="208"/>
      <c r="HLX9" s="208"/>
      <c r="HLY9" s="208"/>
      <c r="HLZ9" s="208"/>
      <c r="HMA9" s="208"/>
      <c r="HMB9" s="208"/>
      <c r="HMC9" s="208"/>
      <c r="HMD9" s="208"/>
      <c r="HME9" s="208"/>
      <c r="HMF9" s="208"/>
      <c r="HMG9" s="208"/>
      <c r="HMH9" s="208"/>
      <c r="HMI9" s="208"/>
      <c r="HMJ9" s="208"/>
      <c r="HMK9" s="208"/>
      <c r="HML9" s="208"/>
      <c r="HMM9" s="208"/>
      <c r="HMN9" s="208"/>
      <c r="HMO9" s="208"/>
      <c r="HMP9" s="208"/>
      <c r="HMQ9" s="208"/>
      <c r="HMR9" s="208"/>
      <c r="HMS9" s="208"/>
      <c r="HMT9" s="208"/>
      <c r="HMU9" s="208"/>
      <c r="HMV9" s="208"/>
      <c r="HMW9" s="208"/>
      <c r="HMX9" s="208"/>
      <c r="HMY9" s="208"/>
      <c r="HMZ9" s="208"/>
      <c r="HNA9" s="208"/>
      <c r="HNB9" s="208"/>
      <c r="HNC9" s="208"/>
      <c r="HND9" s="208"/>
      <c r="HNE9" s="208"/>
      <c r="HNF9" s="208"/>
      <c r="HNG9" s="208"/>
      <c r="HNH9" s="208"/>
      <c r="HNI9" s="208"/>
      <c r="HNJ9" s="208"/>
      <c r="HNK9" s="208"/>
      <c r="HNL9" s="208"/>
      <c r="HNM9" s="208"/>
      <c r="HNN9" s="208"/>
      <c r="HNO9" s="208"/>
      <c r="HNP9" s="208"/>
      <c r="HNQ9" s="208"/>
      <c r="HNR9" s="208"/>
      <c r="HNS9" s="208"/>
      <c r="HNT9" s="208"/>
      <c r="HNU9" s="208"/>
      <c r="HNV9" s="208"/>
      <c r="HNW9" s="208"/>
      <c r="HNX9" s="208"/>
      <c r="HNY9" s="208"/>
      <c r="HNZ9" s="208"/>
      <c r="HOA9" s="208"/>
      <c r="HOB9" s="208"/>
      <c r="HOC9" s="208"/>
      <c r="HOD9" s="208"/>
      <c r="HOE9" s="208"/>
      <c r="HOF9" s="208"/>
      <c r="HOG9" s="208"/>
      <c r="HOH9" s="208"/>
      <c r="HOI9" s="208"/>
      <c r="HOJ9" s="208"/>
      <c r="HOK9" s="208"/>
      <c r="HOL9" s="208"/>
      <c r="HOM9" s="208"/>
      <c r="HON9" s="208"/>
      <c r="HOO9" s="208"/>
      <c r="HOP9" s="208"/>
      <c r="HOQ9" s="208"/>
      <c r="HOR9" s="208"/>
      <c r="HOS9" s="208"/>
      <c r="HOT9" s="208"/>
      <c r="HOU9" s="208"/>
      <c r="HOV9" s="208"/>
      <c r="HOW9" s="208"/>
      <c r="HOX9" s="208"/>
      <c r="HOY9" s="208"/>
      <c r="HOZ9" s="208"/>
      <c r="HPA9" s="208"/>
      <c r="HPB9" s="208"/>
      <c r="HPC9" s="208"/>
      <c r="HPD9" s="208"/>
      <c r="HPE9" s="208"/>
      <c r="HPF9" s="208"/>
      <c r="HPG9" s="208"/>
      <c r="HPH9" s="208"/>
      <c r="HPI9" s="208"/>
      <c r="HPJ9" s="208"/>
      <c r="HPK9" s="208"/>
      <c r="HPL9" s="208"/>
      <c r="HPM9" s="208"/>
      <c r="HPN9" s="208"/>
      <c r="HPO9" s="208"/>
      <c r="HPP9" s="208"/>
      <c r="HPQ9" s="208"/>
      <c r="HPR9" s="208"/>
      <c r="HPS9" s="208"/>
      <c r="HPT9" s="208"/>
      <c r="HPU9" s="208"/>
      <c r="HPV9" s="208"/>
      <c r="HPW9" s="208"/>
      <c r="HPX9" s="208"/>
      <c r="HPY9" s="208"/>
      <c r="HPZ9" s="208"/>
      <c r="HQA9" s="208"/>
      <c r="HQB9" s="208"/>
      <c r="HQC9" s="208"/>
      <c r="HQD9" s="208"/>
      <c r="HQE9" s="208"/>
      <c r="HQF9" s="208"/>
      <c r="HQG9" s="208"/>
      <c r="HQH9" s="208"/>
      <c r="HQI9" s="208"/>
      <c r="HQJ9" s="208"/>
      <c r="HQK9" s="208"/>
      <c r="HQL9" s="208"/>
      <c r="HQM9" s="208"/>
      <c r="HQN9" s="208"/>
      <c r="HQO9" s="208"/>
      <c r="HQP9" s="208"/>
      <c r="HQQ9" s="208"/>
      <c r="HQR9" s="208"/>
      <c r="HQS9" s="208"/>
      <c r="HQT9" s="208"/>
      <c r="HQU9" s="208"/>
      <c r="HQV9" s="208"/>
      <c r="HQW9" s="208"/>
      <c r="HQX9" s="208"/>
      <c r="HQY9" s="208"/>
      <c r="HQZ9" s="208"/>
      <c r="HRA9" s="208"/>
      <c r="HRB9" s="208"/>
      <c r="HRC9" s="208"/>
      <c r="HRD9" s="208"/>
      <c r="HRE9" s="208"/>
      <c r="HRF9" s="208"/>
      <c r="HRG9" s="208"/>
      <c r="HRH9" s="208"/>
      <c r="HRI9" s="208"/>
      <c r="HRJ9" s="208"/>
      <c r="HRK9" s="208"/>
      <c r="HRL9" s="208"/>
      <c r="HRM9" s="208"/>
      <c r="HRN9" s="208"/>
      <c r="HRO9" s="208"/>
      <c r="HRP9" s="208"/>
      <c r="HRQ9" s="208"/>
      <c r="HRR9" s="208"/>
      <c r="HRS9" s="208"/>
      <c r="HRT9" s="208"/>
      <c r="HRU9" s="208"/>
      <c r="HRV9" s="208"/>
      <c r="HRW9" s="208"/>
      <c r="HRX9" s="208"/>
      <c r="HRY9" s="208"/>
      <c r="HRZ9" s="208"/>
      <c r="HSA9" s="208"/>
      <c r="HSB9" s="208"/>
      <c r="HSC9" s="208"/>
      <c r="HSD9" s="208"/>
      <c r="HSE9" s="208"/>
      <c r="HSF9" s="208"/>
      <c r="HSG9" s="208"/>
      <c r="HSH9" s="208"/>
      <c r="HSI9" s="208"/>
      <c r="HSJ9" s="208"/>
      <c r="HSK9" s="208"/>
      <c r="HSL9" s="208"/>
      <c r="HSM9" s="208"/>
      <c r="HSN9" s="208"/>
      <c r="HSO9" s="208"/>
      <c r="HSP9" s="208"/>
      <c r="HSQ9" s="208"/>
      <c r="HSR9" s="208"/>
      <c r="HSS9" s="208"/>
      <c r="HST9" s="208"/>
      <c r="HSU9" s="208"/>
      <c r="HSV9" s="208"/>
      <c r="HSW9" s="208"/>
      <c r="HSX9" s="208"/>
      <c r="HSY9" s="208"/>
      <c r="HSZ9" s="208"/>
      <c r="HTA9" s="208"/>
      <c r="HTB9" s="208"/>
      <c r="HTC9" s="208"/>
      <c r="HTD9" s="208"/>
      <c r="HTE9" s="208"/>
      <c r="HTF9" s="208"/>
      <c r="HTG9" s="208"/>
      <c r="HTH9" s="208"/>
      <c r="HTI9" s="208"/>
      <c r="HTJ9" s="208"/>
      <c r="HTK9" s="208"/>
      <c r="HTL9" s="208"/>
      <c r="HTM9" s="208"/>
      <c r="HTN9" s="208"/>
      <c r="HTO9" s="208"/>
      <c r="HTP9" s="208"/>
      <c r="HTQ9" s="208"/>
      <c r="HTR9" s="208"/>
      <c r="HTS9" s="208"/>
      <c r="HTT9" s="208"/>
      <c r="HTU9" s="208"/>
      <c r="HTV9" s="208"/>
      <c r="HTW9" s="208"/>
      <c r="HTX9" s="208"/>
      <c r="HTY9" s="208"/>
      <c r="HTZ9" s="208"/>
      <c r="HUA9" s="208"/>
      <c r="HUB9" s="208"/>
      <c r="HUC9" s="208"/>
      <c r="HUD9" s="208"/>
      <c r="HUE9" s="208"/>
      <c r="HUF9" s="208"/>
      <c r="HUG9" s="208"/>
      <c r="HUH9" s="208"/>
      <c r="HUI9" s="208"/>
      <c r="HUJ9" s="208"/>
      <c r="HUK9" s="208"/>
      <c r="HUL9" s="208"/>
      <c r="HUM9" s="208"/>
      <c r="HUN9" s="208"/>
      <c r="HUO9" s="208"/>
      <c r="HUP9" s="208"/>
      <c r="HUQ9" s="208"/>
      <c r="HUR9" s="208"/>
      <c r="HUS9" s="208"/>
      <c r="HUT9" s="208"/>
      <c r="HUU9" s="208"/>
      <c r="HUV9" s="208"/>
      <c r="HUW9" s="208"/>
      <c r="HUX9" s="208"/>
      <c r="HUY9" s="208"/>
      <c r="HUZ9" s="208"/>
      <c r="HVA9" s="208"/>
      <c r="HVB9" s="208"/>
      <c r="HVC9" s="208"/>
      <c r="HVD9" s="208"/>
      <c r="HVE9" s="208"/>
      <c r="HVF9" s="208"/>
      <c r="HVG9" s="208"/>
      <c r="HVH9" s="208"/>
      <c r="HVI9" s="208"/>
      <c r="HVJ9" s="208"/>
      <c r="HVK9" s="208"/>
      <c r="HVL9" s="208"/>
      <c r="HVM9" s="208"/>
      <c r="HVN9" s="208"/>
      <c r="HVO9" s="208"/>
      <c r="HVP9" s="208"/>
      <c r="HVQ9" s="208"/>
      <c r="HVR9" s="208"/>
      <c r="HVS9" s="208"/>
      <c r="HVT9" s="208"/>
      <c r="HVU9" s="208"/>
      <c r="HVV9" s="208"/>
      <c r="HVW9" s="208"/>
      <c r="HVX9" s="208"/>
      <c r="HVY9" s="208"/>
      <c r="HVZ9" s="208"/>
      <c r="HWA9" s="208"/>
      <c r="HWB9" s="208"/>
      <c r="HWC9" s="208"/>
      <c r="HWD9" s="208"/>
      <c r="HWE9" s="208"/>
      <c r="HWF9" s="208"/>
      <c r="HWG9" s="208"/>
      <c r="HWH9" s="208"/>
      <c r="HWI9" s="208"/>
      <c r="HWJ9" s="208"/>
      <c r="HWK9" s="208"/>
      <c r="HWL9" s="208"/>
      <c r="HWM9" s="208"/>
      <c r="HWN9" s="208"/>
      <c r="HWO9" s="208"/>
      <c r="HWP9" s="208"/>
      <c r="HWQ9" s="208"/>
      <c r="HWR9" s="208"/>
      <c r="HWS9" s="208"/>
      <c r="HWT9" s="208"/>
      <c r="HWU9" s="208"/>
      <c r="HWV9" s="208"/>
      <c r="HWW9" s="208"/>
      <c r="HWX9" s="208"/>
      <c r="HWY9" s="208"/>
      <c r="HWZ9" s="208"/>
      <c r="HXA9" s="208"/>
      <c r="HXB9" s="208"/>
      <c r="HXC9" s="208"/>
      <c r="HXD9" s="208"/>
      <c r="HXE9" s="208"/>
      <c r="HXF9" s="208"/>
      <c r="HXG9" s="208"/>
      <c r="HXH9" s="208"/>
      <c r="HXI9" s="208"/>
      <c r="HXJ9" s="208"/>
      <c r="HXK9" s="208"/>
      <c r="HXL9" s="208"/>
      <c r="HXM9" s="208"/>
      <c r="HXN9" s="208"/>
      <c r="HXO9" s="208"/>
      <c r="HXP9" s="208"/>
      <c r="HXQ9" s="208"/>
      <c r="HXR9" s="208"/>
      <c r="HXS9" s="208"/>
      <c r="HXT9" s="208"/>
      <c r="HXU9" s="208"/>
      <c r="HXV9" s="208"/>
      <c r="HXW9" s="208"/>
      <c r="HXX9" s="208"/>
      <c r="HXY9" s="208"/>
      <c r="HXZ9" s="208"/>
      <c r="HYA9" s="208"/>
      <c r="HYB9" s="208"/>
      <c r="HYC9" s="208"/>
      <c r="HYD9" s="208"/>
      <c r="HYE9" s="208"/>
      <c r="HYF9" s="208"/>
      <c r="HYG9" s="208"/>
      <c r="HYH9" s="208"/>
      <c r="HYI9" s="208"/>
      <c r="HYJ9" s="208"/>
      <c r="HYK9" s="208"/>
      <c r="HYL9" s="208"/>
      <c r="HYM9" s="208"/>
      <c r="HYN9" s="208"/>
      <c r="HYO9" s="208"/>
      <c r="HYP9" s="208"/>
      <c r="HYQ9" s="208"/>
      <c r="HYR9" s="208"/>
      <c r="HYS9" s="208"/>
      <c r="HYT9" s="208"/>
      <c r="HYU9" s="208"/>
      <c r="HYV9" s="208"/>
      <c r="HYW9" s="208"/>
      <c r="HYX9" s="208"/>
      <c r="HYY9" s="208"/>
      <c r="HYZ9" s="208"/>
      <c r="HZA9" s="208"/>
      <c r="HZB9" s="208"/>
      <c r="HZC9" s="208"/>
      <c r="HZD9" s="208"/>
      <c r="HZE9" s="208"/>
      <c r="HZF9" s="208"/>
      <c r="HZG9" s="208"/>
      <c r="HZH9" s="208"/>
      <c r="HZI9" s="208"/>
      <c r="HZJ9" s="208"/>
      <c r="HZK9" s="208"/>
      <c r="HZL9" s="208"/>
      <c r="HZM9" s="208"/>
      <c r="HZN9" s="208"/>
      <c r="HZO9" s="208"/>
      <c r="HZP9" s="208"/>
      <c r="HZQ9" s="208"/>
      <c r="HZR9" s="208"/>
      <c r="HZS9" s="208"/>
      <c r="HZT9" s="208"/>
      <c r="HZU9" s="208"/>
      <c r="HZV9" s="208"/>
      <c r="HZW9" s="208"/>
      <c r="HZX9" s="208"/>
      <c r="HZY9" s="208"/>
      <c r="HZZ9" s="208"/>
      <c r="IAA9" s="208"/>
      <c r="IAB9" s="208"/>
      <c r="IAC9" s="208"/>
      <c r="IAD9" s="208"/>
      <c r="IAE9" s="208"/>
      <c r="IAF9" s="208"/>
      <c r="IAG9" s="208"/>
      <c r="IAH9" s="208"/>
      <c r="IAI9" s="208"/>
      <c r="IAJ9" s="208"/>
      <c r="IAK9" s="208"/>
      <c r="IAL9" s="208"/>
      <c r="IAM9" s="208"/>
      <c r="IAN9" s="208"/>
      <c r="IAO9" s="208"/>
      <c r="IAP9" s="208"/>
      <c r="IAQ9" s="208"/>
      <c r="IAR9" s="208"/>
      <c r="IAS9" s="208"/>
      <c r="IAT9" s="208"/>
      <c r="IAU9" s="208"/>
      <c r="IAV9" s="208"/>
      <c r="IAW9" s="208"/>
      <c r="IAX9" s="208"/>
      <c r="IAY9" s="208"/>
      <c r="IAZ9" s="208"/>
      <c r="IBA9" s="208"/>
      <c r="IBB9" s="208"/>
      <c r="IBC9" s="208"/>
      <c r="IBD9" s="208"/>
      <c r="IBE9" s="208"/>
      <c r="IBF9" s="208"/>
      <c r="IBG9" s="208"/>
      <c r="IBH9" s="208"/>
      <c r="IBI9" s="208"/>
      <c r="IBJ9" s="208"/>
      <c r="IBK9" s="208"/>
      <c r="IBL9" s="208"/>
      <c r="IBM9" s="208"/>
      <c r="IBN9" s="208"/>
      <c r="IBO9" s="208"/>
      <c r="IBP9" s="208"/>
      <c r="IBQ9" s="208"/>
      <c r="IBR9" s="208"/>
      <c r="IBS9" s="208"/>
      <c r="IBT9" s="208"/>
      <c r="IBU9" s="208"/>
      <c r="IBV9" s="208"/>
      <c r="IBW9" s="208"/>
      <c r="IBX9" s="208"/>
      <c r="IBY9" s="208"/>
      <c r="IBZ9" s="208"/>
      <c r="ICA9" s="208"/>
      <c r="ICB9" s="208"/>
      <c r="ICC9" s="208"/>
      <c r="ICD9" s="208"/>
      <c r="ICE9" s="208"/>
      <c r="ICF9" s="208"/>
      <c r="ICG9" s="208"/>
      <c r="ICH9" s="208"/>
      <c r="ICI9" s="208"/>
      <c r="ICJ9" s="208"/>
      <c r="ICK9" s="208"/>
      <c r="ICL9" s="208"/>
      <c r="ICM9" s="208"/>
      <c r="ICN9" s="208"/>
      <c r="ICO9" s="208"/>
      <c r="ICP9" s="208"/>
      <c r="ICQ9" s="208"/>
      <c r="ICR9" s="208"/>
      <c r="ICS9" s="208"/>
      <c r="ICT9" s="208"/>
      <c r="ICU9" s="208"/>
      <c r="ICV9" s="208"/>
      <c r="ICW9" s="208"/>
      <c r="ICX9" s="208"/>
      <c r="ICY9" s="208"/>
      <c r="ICZ9" s="208"/>
      <c r="IDA9" s="208"/>
      <c r="IDB9" s="208"/>
      <c r="IDC9" s="208"/>
      <c r="IDD9" s="208"/>
      <c r="IDE9" s="208"/>
      <c r="IDF9" s="208"/>
      <c r="IDG9" s="208"/>
      <c r="IDH9" s="208"/>
      <c r="IDI9" s="208"/>
      <c r="IDJ9" s="208"/>
      <c r="IDK9" s="208"/>
      <c r="IDL9" s="208"/>
      <c r="IDM9" s="208"/>
      <c r="IDN9" s="208"/>
      <c r="IDO9" s="208"/>
      <c r="IDP9" s="208"/>
      <c r="IDQ9" s="208"/>
      <c r="IDR9" s="208"/>
      <c r="IDS9" s="208"/>
      <c r="IDT9" s="208"/>
      <c r="IDU9" s="208"/>
      <c r="IDV9" s="208"/>
      <c r="IDW9" s="208"/>
      <c r="IDX9" s="208"/>
      <c r="IDY9" s="208"/>
      <c r="IDZ9" s="208"/>
      <c r="IEA9" s="208"/>
      <c r="IEB9" s="208"/>
      <c r="IEC9" s="208"/>
      <c r="IED9" s="208"/>
      <c r="IEE9" s="208"/>
      <c r="IEF9" s="208"/>
      <c r="IEG9" s="208"/>
      <c r="IEH9" s="208"/>
      <c r="IEI9" s="208"/>
      <c r="IEJ9" s="208"/>
      <c r="IEK9" s="208"/>
      <c r="IEL9" s="208"/>
      <c r="IEM9" s="208"/>
      <c r="IEN9" s="208"/>
      <c r="IEO9" s="208"/>
      <c r="IEP9" s="208"/>
      <c r="IEQ9" s="208"/>
      <c r="IER9" s="208"/>
      <c r="IES9" s="208"/>
      <c r="IET9" s="208"/>
      <c r="IEU9" s="208"/>
      <c r="IEV9" s="208"/>
      <c r="IEW9" s="208"/>
      <c r="IEX9" s="208"/>
      <c r="IEY9" s="208"/>
      <c r="IEZ9" s="208"/>
      <c r="IFA9" s="208"/>
      <c r="IFB9" s="208"/>
      <c r="IFC9" s="208"/>
      <c r="IFD9" s="208"/>
      <c r="IFE9" s="208"/>
      <c r="IFF9" s="208"/>
      <c r="IFG9" s="208"/>
      <c r="IFH9" s="208"/>
      <c r="IFI9" s="208"/>
      <c r="IFJ9" s="208"/>
      <c r="IFK9" s="208"/>
      <c r="IFL9" s="208"/>
      <c r="IFM9" s="208"/>
      <c r="IFN9" s="208"/>
      <c r="IFO9" s="208"/>
      <c r="IFP9" s="208"/>
      <c r="IFQ9" s="208"/>
      <c r="IFR9" s="208"/>
      <c r="IFS9" s="208"/>
      <c r="IFT9" s="208"/>
      <c r="IFU9" s="208"/>
      <c r="IFV9" s="208"/>
      <c r="IFW9" s="208"/>
      <c r="IFX9" s="208"/>
      <c r="IFY9" s="208"/>
      <c r="IFZ9" s="208"/>
      <c r="IGA9" s="208"/>
      <c r="IGB9" s="208"/>
      <c r="IGC9" s="208"/>
      <c r="IGD9" s="208"/>
      <c r="IGE9" s="208"/>
      <c r="IGF9" s="208"/>
      <c r="IGG9" s="208"/>
      <c r="IGH9" s="208"/>
      <c r="IGI9" s="208"/>
      <c r="IGJ9" s="208"/>
      <c r="IGK9" s="208"/>
      <c r="IGL9" s="208"/>
      <c r="IGM9" s="208"/>
      <c r="IGN9" s="208"/>
      <c r="IGO9" s="208"/>
      <c r="IGP9" s="208"/>
      <c r="IGQ9" s="208"/>
      <c r="IGR9" s="208"/>
      <c r="IGS9" s="208"/>
      <c r="IGT9" s="208"/>
      <c r="IGU9" s="208"/>
      <c r="IGV9" s="208"/>
      <c r="IGW9" s="208"/>
      <c r="IGX9" s="208"/>
      <c r="IGY9" s="208"/>
      <c r="IGZ9" s="208"/>
      <c r="IHA9" s="208"/>
      <c r="IHB9" s="208"/>
      <c r="IHC9" s="208"/>
      <c r="IHD9" s="208"/>
      <c r="IHE9" s="208"/>
      <c r="IHF9" s="208"/>
      <c r="IHG9" s="208"/>
      <c r="IHH9" s="208"/>
      <c r="IHI9" s="208"/>
      <c r="IHJ9" s="208"/>
      <c r="IHK9" s="208"/>
      <c r="IHL9" s="208"/>
      <c r="IHM9" s="208"/>
      <c r="IHN9" s="208"/>
      <c r="IHO9" s="208"/>
      <c r="IHP9" s="208"/>
      <c r="IHQ9" s="208"/>
      <c r="IHR9" s="208"/>
      <c r="IHS9" s="208"/>
      <c r="IHT9" s="208"/>
      <c r="IHU9" s="208"/>
      <c r="IHV9" s="208"/>
      <c r="IHW9" s="208"/>
      <c r="IHX9" s="208"/>
      <c r="IHY9" s="208"/>
      <c r="IHZ9" s="208"/>
      <c r="IIA9" s="208"/>
      <c r="IIB9" s="208"/>
      <c r="IIC9" s="208"/>
      <c r="IID9" s="208"/>
      <c r="IIE9" s="208"/>
      <c r="IIF9" s="208"/>
      <c r="IIG9" s="208"/>
      <c r="IIH9" s="208"/>
      <c r="III9" s="208"/>
      <c r="IIJ9" s="208"/>
      <c r="IIK9" s="208"/>
      <c r="IIL9" s="208"/>
      <c r="IIM9" s="208"/>
      <c r="IIN9" s="208"/>
      <c r="IIO9" s="208"/>
      <c r="IIP9" s="208"/>
      <c r="IIQ9" s="208"/>
      <c r="IIR9" s="208"/>
      <c r="IIS9" s="208"/>
      <c r="IIT9" s="208"/>
      <c r="IIU9" s="208"/>
      <c r="IIV9" s="208"/>
      <c r="IIW9" s="208"/>
      <c r="IIX9" s="208"/>
      <c r="IIY9" s="208"/>
      <c r="IIZ9" s="208"/>
      <c r="IJA9" s="208"/>
      <c r="IJB9" s="208"/>
      <c r="IJC9" s="208"/>
      <c r="IJD9" s="208"/>
      <c r="IJE9" s="208"/>
      <c r="IJF9" s="208"/>
      <c r="IJG9" s="208"/>
      <c r="IJH9" s="208"/>
      <c r="IJI9" s="208"/>
      <c r="IJJ9" s="208"/>
      <c r="IJK9" s="208"/>
      <c r="IJL9" s="208"/>
      <c r="IJM9" s="208"/>
      <c r="IJN9" s="208"/>
      <c r="IJO9" s="208"/>
      <c r="IJP9" s="208"/>
      <c r="IJQ9" s="208"/>
      <c r="IJR9" s="208"/>
      <c r="IJS9" s="208"/>
      <c r="IJT9" s="208"/>
      <c r="IJU9" s="208"/>
      <c r="IJV9" s="208"/>
      <c r="IJW9" s="208"/>
      <c r="IJX9" s="208"/>
      <c r="IJY9" s="208"/>
      <c r="IJZ9" s="208"/>
      <c r="IKA9" s="208"/>
      <c r="IKB9" s="208"/>
      <c r="IKC9" s="208"/>
      <c r="IKD9" s="208"/>
      <c r="IKE9" s="208"/>
      <c r="IKF9" s="208"/>
      <c r="IKG9" s="208"/>
      <c r="IKH9" s="208"/>
      <c r="IKI9" s="208"/>
      <c r="IKJ9" s="208"/>
      <c r="IKK9" s="208"/>
      <c r="IKL9" s="208"/>
      <c r="IKM9" s="208"/>
      <c r="IKN9" s="208"/>
      <c r="IKO9" s="208"/>
      <c r="IKP9" s="208"/>
      <c r="IKQ9" s="208"/>
      <c r="IKR9" s="208"/>
      <c r="IKS9" s="208"/>
      <c r="IKT9" s="208"/>
      <c r="IKU9" s="208"/>
      <c r="IKV9" s="208"/>
      <c r="IKW9" s="208"/>
      <c r="IKX9" s="208"/>
      <c r="IKY9" s="208"/>
      <c r="IKZ9" s="208"/>
      <c r="ILA9" s="208"/>
      <c r="ILB9" s="208"/>
      <c r="ILC9" s="208"/>
      <c r="ILD9" s="208"/>
      <c r="ILE9" s="208"/>
      <c r="ILF9" s="208"/>
      <c r="ILG9" s="208"/>
      <c r="ILH9" s="208"/>
      <c r="ILI9" s="208"/>
      <c r="ILJ9" s="208"/>
      <c r="ILK9" s="208"/>
      <c r="ILL9" s="208"/>
      <c r="ILM9" s="208"/>
      <c r="ILN9" s="208"/>
      <c r="ILO9" s="208"/>
      <c r="ILP9" s="208"/>
      <c r="ILQ9" s="208"/>
      <c r="ILR9" s="208"/>
      <c r="ILS9" s="208"/>
      <c r="ILT9" s="208"/>
      <c r="ILU9" s="208"/>
      <c r="ILV9" s="208"/>
      <c r="ILW9" s="208"/>
      <c r="ILX9" s="208"/>
      <c r="ILY9" s="208"/>
      <c r="ILZ9" s="208"/>
      <c r="IMA9" s="208"/>
      <c r="IMB9" s="208"/>
      <c r="IMC9" s="208"/>
      <c r="IMD9" s="208"/>
      <c r="IME9" s="208"/>
      <c r="IMF9" s="208"/>
      <c r="IMG9" s="208"/>
      <c r="IMH9" s="208"/>
      <c r="IMI9" s="208"/>
      <c r="IMJ9" s="208"/>
      <c r="IMK9" s="208"/>
      <c r="IML9" s="208"/>
      <c r="IMM9" s="208"/>
      <c r="IMN9" s="208"/>
      <c r="IMO9" s="208"/>
      <c r="IMP9" s="208"/>
      <c r="IMQ9" s="208"/>
      <c r="IMR9" s="208"/>
      <c r="IMS9" s="208"/>
      <c r="IMT9" s="208"/>
      <c r="IMU9" s="208"/>
      <c r="IMV9" s="208"/>
      <c r="IMW9" s="208"/>
      <c r="IMX9" s="208"/>
      <c r="IMY9" s="208"/>
      <c r="IMZ9" s="208"/>
      <c r="INA9" s="208"/>
      <c r="INB9" s="208"/>
      <c r="INC9" s="208"/>
      <c r="IND9" s="208"/>
      <c r="INE9" s="208"/>
      <c r="INF9" s="208"/>
      <c r="ING9" s="208"/>
      <c r="INH9" s="208"/>
      <c r="INI9" s="208"/>
      <c r="INJ9" s="208"/>
      <c r="INK9" s="208"/>
      <c r="INL9" s="208"/>
      <c r="INM9" s="208"/>
      <c r="INN9" s="208"/>
      <c r="INO9" s="208"/>
      <c r="INP9" s="208"/>
      <c r="INQ9" s="208"/>
      <c r="INR9" s="208"/>
      <c r="INS9" s="208"/>
      <c r="INT9" s="208"/>
      <c r="INU9" s="208"/>
      <c r="INV9" s="208"/>
      <c r="INW9" s="208"/>
      <c r="INX9" s="208"/>
      <c r="INY9" s="208"/>
      <c r="INZ9" s="208"/>
      <c r="IOA9" s="208"/>
      <c r="IOB9" s="208"/>
      <c r="IOC9" s="208"/>
      <c r="IOD9" s="208"/>
      <c r="IOE9" s="208"/>
      <c r="IOF9" s="208"/>
      <c r="IOG9" s="208"/>
      <c r="IOH9" s="208"/>
      <c r="IOI9" s="208"/>
      <c r="IOJ9" s="208"/>
      <c r="IOK9" s="208"/>
      <c r="IOL9" s="208"/>
      <c r="IOM9" s="208"/>
      <c r="ION9" s="208"/>
      <c r="IOO9" s="208"/>
      <c r="IOP9" s="208"/>
      <c r="IOQ9" s="208"/>
      <c r="IOR9" s="208"/>
      <c r="IOS9" s="208"/>
      <c r="IOT9" s="208"/>
      <c r="IOU9" s="208"/>
      <c r="IOV9" s="208"/>
      <c r="IOW9" s="208"/>
      <c r="IOX9" s="208"/>
      <c r="IOY9" s="208"/>
      <c r="IOZ9" s="208"/>
      <c r="IPA9" s="208"/>
      <c r="IPB9" s="208"/>
      <c r="IPC9" s="208"/>
      <c r="IPD9" s="208"/>
      <c r="IPE9" s="208"/>
      <c r="IPF9" s="208"/>
      <c r="IPG9" s="208"/>
      <c r="IPH9" s="208"/>
      <c r="IPI9" s="208"/>
      <c r="IPJ9" s="208"/>
      <c r="IPK9" s="208"/>
      <c r="IPL9" s="208"/>
      <c r="IPM9" s="208"/>
      <c r="IPN9" s="208"/>
      <c r="IPO9" s="208"/>
      <c r="IPP9" s="208"/>
      <c r="IPQ9" s="208"/>
      <c r="IPR9" s="208"/>
      <c r="IPS9" s="208"/>
      <c r="IPT9" s="208"/>
      <c r="IPU9" s="208"/>
      <c r="IPV9" s="208"/>
      <c r="IPW9" s="208"/>
      <c r="IPX9" s="208"/>
      <c r="IPY9" s="208"/>
      <c r="IPZ9" s="208"/>
      <c r="IQA9" s="208"/>
      <c r="IQB9" s="208"/>
      <c r="IQC9" s="208"/>
      <c r="IQD9" s="208"/>
      <c r="IQE9" s="208"/>
      <c r="IQF9" s="208"/>
      <c r="IQG9" s="208"/>
      <c r="IQH9" s="208"/>
      <c r="IQI9" s="208"/>
      <c r="IQJ9" s="208"/>
      <c r="IQK9" s="208"/>
      <c r="IQL9" s="208"/>
      <c r="IQM9" s="208"/>
      <c r="IQN9" s="208"/>
      <c r="IQO9" s="208"/>
      <c r="IQP9" s="208"/>
      <c r="IQQ9" s="208"/>
      <c r="IQR9" s="208"/>
      <c r="IQS9" s="208"/>
      <c r="IQT9" s="208"/>
      <c r="IQU9" s="208"/>
      <c r="IQV9" s="208"/>
      <c r="IQW9" s="208"/>
      <c r="IQX9" s="208"/>
      <c r="IQY9" s="208"/>
      <c r="IQZ9" s="208"/>
      <c r="IRA9" s="208"/>
      <c r="IRB9" s="208"/>
      <c r="IRC9" s="208"/>
      <c r="IRD9" s="208"/>
      <c r="IRE9" s="208"/>
      <c r="IRF9" s="208"/>
      <c r="IRG9" s="208"/>
      <c r="IRH9" s="208"/>
      <c r="IRI9" s="208"/>
      <c r="IRJ9" s="208"/>
      <c r="IRK9" s="208"/>
      <c r="IRL9" s="208"/>
      <c r="IRM9" s="208"/>
      <c r="IRN9" s="208"/>
      <c r="IRO9" s="208"/>
      <c r="IRP9" s="208"/>
      <c r="IRQ9" s="208"/>
      <c r="IRR9" s="208"/>
      <c r="IRS9" s="208"/>
      <c r="IRT9" s="208"/>
      <c r="IRU9" s="208"/>
      <c r="IRV9" s="208"/>
      <c r="IRW9" s="208"/>
      <c r="IRX9" s="208"/>
      <c r="IRY9" s="208"/>
      <c r="IRZ9" s="208"/>
      <c r="ISA9" s="208"/>
      <c r="ISB9" s="208"/>
      <c r="ISC9" s="208"/>
      <c r="ISD9" s="208"/>
      <c r="ISE9" s="208"/>
      <c r="ISF9" s="208"/>
      <c r="ISG9" s="208"/>
      <c r="ISH9" s="208"/>
      <c r="ISI9" s="208"/>
      <c r="ISJ9" s="208"/>
      <c r="ISK9" s="208"/>
      <c r="ISL9" s="208"/>
      <c r="ISM9" s="208"/>
      <c r="ISN9" s="208"/>
      <c r="ISO9" s="208"/>
      <c r="ISP9" s="208"/>
      <c r="ISQ9" s="208"/>
      <c r="ISR9" s="208"/>
      <c r="ISS9" s="208"/>
      <c r="IST9" s="208"/>
      <c r="ISU9" s="208"/>
      <c r="ISV9" s="208"/>
      <c r="ISW9" s="208"/>
      <c r="ISX9" s="208"/>
      <c r="ISY9" s="208"/>
      <c r="ISZ9" s="208"/>
      <c r="ITA9" s="208"/>
      <c r="ITB9" s="208"/>
      <c r="ITC9" s="208"/>
      <c r="ITD9" s="208"/>
      <c r="ITE9" s="208"/>
      <c r="ITF9" s="208"/>
      <c r="ITG9" s="208"/>
      <c r="ITH9" s="208"/>
      <c r="ITI9" s="208"/>
      <c r="ITJ9" s="208"/>
      <c r="ITK9" s="208"/>
      <c r="ITL9" s="208"/>
      <c r="ITM9" s="208"/>
      <c r="ITN9" s="208"/>
      <c r="ITO9" s="208"/>
      <c r="ITP9" s="208"/>
      <c r="ITQ9" s="208"/>
      <c r="ITR9" s="208"/>
      <c r="ITS9" s="208"/>
      <c r="ITT9" s="208"/>
      <c r="ITU9" s="208"/>
      <c r="ITV9" s="208"/>
      <c r="ITW9" s="208"/>
      <c r="ITX9" s="208"/>
      <c r="ITY9" s="208"/>
      <c r="ITZ9" s="208"/>
      <c r="IUA9" s="208"/>
      <c r="IUB9" s="208"/>
      <c r="IUC9" s="208"/>
      <c r="IUD9" s="208"/>
      <c r="IUE9" s="208"/>
      <c r="IUF9" s="208"/>
      <c r="IUG9" s="208"/>
      <c r="IUH9" s="208"/>
      <c r="IUI9" s="208"/>
      <c r="IUJ9" s="208"/>
      <c r="IUK9" s="208"/>
      <c r="IUL9" s="208"/>
      <c r="IUM9" s="208"/>
      <c r="IUN9" s="208"/>
      <c r="IUO9" s="208"/>
      <c r="IUP9" s="208"/>
      <c r="IUQ9" s="208"/>
      <c r="IUR9" s="208"/>
      <c r="IUS9" s="208"/>
      <c r="IUT9" s="208"/>
      <c r="IUU9" s="208"/>
      <c r="IUV9" s="208"/>
      <c r="IUW9" s="208"/>
      <c r="IUX9" s="208"/>
      <c r="IUY9" s="208"/>
      <c r="IUZ9" s="208"/>
      <c r="IVA9" s="208"/>
      <c r="IVB9" s="208"/>
      <c r="IVC9" s="208"/>
      <c r="IVD9" s="208"/>
      <c r="IVE9" s="208"/>
      <c r="IVF9" s="208"/>
      <c r="IVG9" s="208"/>
      <c r="IVH9" s="208"/>
      <c r="IVI9" s="208"/>
      <c r="IVJ9" s="208"/>
      <c r="IVK9" s="208"/>
      <c r="IVL9" s="208"/>
      <c r="IVM9" s="208"/>
      <c r="IVN9" s="208"/>
      <c r="IVO9" s="208"/>
      <c r="IVP9" s="208"/>
      <c r="IVQ9" s="208"/>
      <c r="IVR9" s="208"/>
      <c r="IVS9" s="208"/>
      <c r="IVT9" s="208"/>
      <c r="IVU9" s="208"/>
      <c r="IVV9" s="208"/>
      <c r="IVW9" s="208"/>
      <c r="IVX9" s="208"/>
      <c r="IVY9" s="208"/>
      <c r="IVZ9" s="208"/>
      <c r="IWA9" s="208"/>
      <c r="IWB9" s="208"/>
      <c r="IWC9" s="208"/>
      <c r="IWD9" s="208"/>
      <c r="IWE9" s="208"/>
      <c r="IWF9" s="208"/>
      <c r="IWG9" s="208"/>
      <c r="IWH9" s="208"/>
      <c r="IWI9" s="208"/>
      <c r="IWJ9" s="208"/>
      <c r="IWK9" s="208"/>
      <c r="IWL9" s="208"/>
      <c r="IWM9" s="208"/>
      <c r="IWN9" s="208"/>
      <c r="IWO9" s="208"/>
      <c r="IWP9" s="208"/>
      <c r="IWQ9" s="208"/>
      <c r="IWR9" s="208"/>
      <c r="IWS9" s="208"/>
      <c r="IWT9" s="208"/>
      <c r="IWU9" s="208"/>
      <c r="IWV9" s="208"/>
      <c r="IWW9" s="208"/>
      <c r="IWX9" s="208"/>
      <c r="IWY9" s="208"/>
      <c r="IWZ9" s="208"/>
      <c r="IXA9" s="208"/>
      <c r="IXB9" s="208"/>
      <c r="IXC9" s="208"/>
      <c r="IXD9" s="208"/>
      <c r="IXE9" s="208"/>
      <c r="IXF9" s="208"/>
      <c r="IXG9" s="208"/>
      <c r="IXH9" s="208"/>
      <c r="IXI9" s="208"/>
      <c r="IXJ9" s="208"/>
      <c r="IXK9" s="208"/>
      <c r="IXL9" s="208"/>
      <c r="IXM9" s="208"/>
      <c r="IXN9" s="208"/>
      <c r="IXO9" s="208"/>
      <c r="IXP9" s="208"/>
      <c r="IXQ9" s="208"/>
      <c r="IXR9" s="208"/>
      <c r="IXS9" s="208"/>
      <c r="IXT9" s="208"/>
      <c r="IXU9" s="208"/>
      <c r="IXV9" s="208"/>
      <c r="IXW9" s="208"/>
      <c r="IXX9" s="208"/>
      <c r="IXY9" s="208"/>
      <c r="IXZ9" s="208"/>
      <c r="IYA9" s="208"/>
      <c r="IYB9" s="208"/>
      <c r="IYC9" s="208"/>
      <c r="IYD9" s="208"/>
      <c r="IYE9" s="208"/>
      <c r="IYF9" s="208"/>
      <c r="IYG9" s="208"/>
      <c r="IYH9" s="208"/>
      <c r="IYI9" s="208"/>
      <c r="IYJ9" s="208"/>
      <c r="IYK9" s="208"/>
      <c r="IYL9" s="208"/>
      <c r="IYM9" s="208"/>
      <c r="IYN9" s="208"/>
      <c r="IYO9" s="208"/>
      <c r="IYP9" s="208"/>
      <c r="IYQ9" s="208"/>
      <c r="IYR9" s="208"/>
      <c r="IYS9" s="208"/>
      <c r="IYT9" s="208"/>
      <c r="IYU9" s="208"/>
      <c r="IYV9" s="208"/>
      <c r="IYW9" s="208"/>
      <c r="IYX9" s="208"/>
      <c r="IYY9" s="208"/>
      <c r="IYZ9" s="208"/>
      <c r="IZA9" s="208"/>
      <c r="IZB9" s="208"/>
      <c r="IZC9" s="208"/>
      <c r="IZD9" s="208"/>
      <c r="IZE9" s="208"/>
      <c r="IZF9" s="208"/>
      <c r="IZG9" s="208"/>
      <c r="IZH9" s="208"/>
      <c r="IZI9" s="208"/>
      <c r="IZJ9" s="208"/>
      <c r="IZK9" s="208"/>
      <c r="IZL9" s="208"/>
      <c r="IZM9" s="208"/>
      <c r="IZN9" s="208"/>
      <c r="IZO9" s="208"/>
      <c r="IZP9" s="208"/>
      <c r="IZQ9" s="208"/>
      <c r="IZR9" s="208"/>
      <c r="IZS9" s="208"/>
      <c r="IZT9" s="208"/>
      <c r="IZU9" s="208"/>
      <c r="IZV9" s="208"/>
      <c r="IZW9" s="208"/>
      <c r="IZX9" s="208"/>
      <c r="IZY9" s="208"/>
      <c r="IZZ9" s="208"/>
      <c r="JAA9" s="208"/>
      <c r="JAB9" s="208"/>
      <c r="JAC9" s="208"/>
      <c r="JAD9" s="208"/>
      <c r="JAE9" s="208"/>
      <c r="JAF9" s="208"/>
      <c r="JAG9" s="208"/>
      <c r="JAH9" s="208"/>
      <c r="JAI9" s="208"/>
      <c r="JAJ9" s="208"/>
      <c r="JAK9" s="208"/>
      <c r="JAL9" s="208"/>
      <c r="JAM9" s="208"/>
      <c r="JAN9" s="208"/>
      <c r="JAO9" s="208"/>
      <c r="JAP9" s="208"/>
      <c r="JAQ9" s="208"/>
      <c r="JAR9" s="208"/>
      <c r="JAS9" s="208"/>
      <c r="JAT9" s="208"/>
      <c r="JAU9" s="208"/>
      <c r="JAV9" s="208"/>
      <c r="JAW9" s="208"/>
      <c r="JAX9" s="208"/>
      <c r="JAY9" s="208"/>
      <c r="JAZ9" s="208"/>
      <c r="JBA9" s="208"/>
      <c r="JBB9" s="208"/>
      <c r="JBC9" s="208"/>
      <c r="JBD9" s="208"/>
      <c r="JBE9" s="208"/>
      <c r="JBF9" s="208"/>
      <c r="JBG9" s="208"/>
      <c r="JBH9" s="208"/>
      <c r="JBI9" s="208"/>
      <c r="JBJ9" s="208"/>
      <c r="JBK9" s="208"/>
      <c r="JBL9" s="208"/>
      <c r="JBM9" s="208"/>
      <c r="JBN9" s="208"/>
      <c r="JBO9" s="208"/>
      <c r="JBP9" s="208"/>
      <c r="JBQ9" s="208"/>
      <c r="JBR9" s="208"/>
      <c r="JBS9" s="208"/>
      <c r="JBT9" s="208"/>
      <c r="JBU9" s="208"/>
      <c r="JBV9" s="208"/>
      <c r="JBW9" s="208"/>
      <c r="JBX9" s="208"/>
      <c r="JBY9" s="208"/>
      <c r="JBZ9" s="208"/>
      <c r="JCA9" s="208"/>
      <c r="JCB9" s="208"/>
      <c r="JCC9" s="208"/>
      <c r="JCD9" s="208"/>
      <c r="JCE9" s="208"/>
      <c r="JCF9" s="208"/>
      <c r="JCG9" s="208"/>
      <c r="JCH9" s="208"/>
      <c r="JCI9" s="208"/>
      <c r="JCJ9" s="208"/>
      <c r="JCK9" s="208"/>
      <c r="JCL9" s="208"/>
      <c r="JCM9" s="208"/>
      <c r="JCN9" s="208"/>
      <c r="JCO9" s="208"/>
      <c r="JCP9" s="208"/>
      <c r="JCQ9" s="208"/>
      <c r="JCR9" s="208"/>
      <c r="JCS9" s="208"/>
      <c r="JCT9" s="208"/>
      <c r="JCU9" s="208"/>
      <c r="JCV9" s="208"/>
      <c r="JCW9" s="208"/>
      <c r="JCX9" s="208"/>
      <c r="JCY9" s="208"/>
      <c r="JCZ9" s="208"/>
      <c r="JDA9" s="208"/>
      <c r="JDB9" s="208"/>
      <c r="JDC9" s="208"/>
      <c r="JDD9" s="208"/>
      <c r="JDE9" s="208"/>
      <c r="JDF9" s="208"/>
      <c r="JDG9" s="208"/>
      <c r="JDH9" s="208"/>
      <c r="JDI9" s="208"/>
      <c r="JDJ9" s="208"/>
      <c r="JDK9" s="208"/>
      <c r="JDL9" s="208"/>
      <c r="JDM9" s="208"/>
      <c r="JDN9" s="208"/>
      <c r="JDO9" s="208"/>
      <c r="JDP9" s="208"/>
      <c r="JDQ9" s="208"/>
      <c r="JDR9" s="208"/>
      <c r="JDS9" s="208"/>
      <c r="JDT9" s="208"/>
      <c r="JDU9" s="208"/>
      <c r="JDV9" s="208"/>
      <c r="JDW9" s="208"/>
      <c r="JDX9" s="208"/>
      <c r="JDY9" s="208"/>
      <c r="JDZ9" s="208"/>
      <c r="JEA9" s="208"/>
      <c r="JEB9" s="208"/>
      <c r="JEC9" s="208"/>
      <c r="JED9" s="208"/>
      <c r="JEE9" s="208"/>
      <c r="JEF9" s="208"/>
      <c r="JEG9" s="208"/>
      <c r="JEH9" s="208"/>
      <c r="JEI9" s="208"/>
      <c r="JEJ9" s="208"/>
      <c r="JEK9" s="208"/>
      <c r="JEL9" s="208"/>
      <c r="JEM9" s="208"/>
      <c r="JEN9" s="208"/>
      <c r="JEO9" s="208"/>
      <c r="JEP9" s="208"/>
      <c r="JEQ9" s="208"/>
      <c r="JER9" s="208"/>
      <c r="JES9" s="208"/>
      <c r="JET9" s="208"/>
      <c r="JEU9" s="208"/>
      <c r="JEV9" s="208"/>
      <c r="JEW9" s="208"/>
      <c r="JEX9" s="208"/>
      <c r="JEY9" s="208"/>
      <c r="JEZ9" s="208"/>
      <c r="JFA9" s="208"/>
      <c r="JFB9" s="208"/>
      <c r="JFC9" s="208"/>
      <c r="JFD9" s="208"/>
      <c r="JFE9" s="208"/>
      <c r="JFF9" s="208"/>
      <c r="JFG9" s="208"/>
      <c r="JFH9" s="208"/>
      <c r="JFI9" s="208"/>
      <c r="JFJ9" s="208"/>
      <c r="JFK9" s="208"/>
      <c r="JFL9" s="208"/>
      <c r="JFM9" s="208"/>
      <c r="JFN9" s="208"/>
      <c r="JFO9" s="208"/>
      <c r="JFP9" s="208"/>
      <c r="JFQ9" s="208"/>
      <c r="JFR9" s="208"/>
      <c r="JFS9" s="208"/>
      <c r="JFT9" s="208"/>
      <c r="JFU9" s="208"/>
      <c r="JFV9" s="208"/>
      <c r="JFW9" s="208"/>
      <c r="JFX9" s="208"/>
      <c r="JFY9" s="208"/>
      <c r="JFZ9" s="208"/>
      <c r="JGA9" s="208"/>
      <c r="JGB9" s="208"/>
      <c r="JGC9" s="208"/>
      <c r="JGD9" s="208"/>
      <c r="JGE9" s="208"/>
      <c r="JGF9" s="208"/>
      <c r="JGG9" s="208"/>
      <c r="JGH9" s="208"/>
      <c r="JGI9" s="208"/>
      <c r="JGJ9" s="208"/>
      <c r="JGK9" s="208"/>
      <c r="JGL9" s="208"/>
      <c r="JGM9" s="208"/>
      <c r="JGN9" s="208"/>
      <c r="JGO9" s="208"/>
      <c r="JGP9" s="208"/>
      <c r="JGQ9" s="208"/>
      <c r="JGR9" s="208"/>
      <c r="JGS9" s="208"/>
      <c r="JGT9" s="208"/>
      <c r="JGU9" s="208"/>
      <c r="JGV9" s="208"/>
      <c r="JGW9" s="208"/>
      <c r="JGX9" s="208"/>
      <c r="JGY9" s="208"/>
      <c r="JGZ9" s="208"/>
      <c r="JHA9" s="208"/>
      <c r="JHB9" s="208"/>
      <c r="JHC9" s="208"/>
      <c r="JHD9" s="208"/>
      <c r="JHE9" s="208"/>
      <c r="JHF9" s="208"/>
      <c r="JHG9" s="208"/>
      <c r="JHH9" s="208"/>
      <c r="JHI9" s="208"/>
      <c r="JHJ9" s="208"/>
      <c r="JHK9" s="208"/>
      <c r="JHL9" s="208"/>
      <c r="JHM9" s="208"/>
      <c r="JHN9" s="208"/>
      <c r="JHO9" s="208"/>
      <c r="JHP9" s="208"/>
      <c r="JHQ9" s="208"/>
      <c r="JHR9" s="208"/>
      <c r="JHS9" s="208"/>
      <c r="JHT9" s="208"/>
      <c r="JHU9" s="208"/>
      <c r="JHV9" s="208"/>
      <c r="JHW9" s="208"/>
      <c r="JHX9" s="208"/>
      <c r="JHY9" s="208"/>
      <c r="JHZ9" s="208"/>
      <c r="JIA9" s="208"/>
      <c r="JIB9" s="208"/>
      <c r="JIC9" s="208"/>
      <c r="JID9" s="208"/>
      <c r="JIE9" s="208"/>
      <c r="JIF9" s="208"/>
      <c r="JIG9" s="208"/>
      <c r="JIH9" s="208"/>
      <c r="JII9" s="208"/>
      <c r="JIJ9" s="208"/>
      <c r="JIK9" s="208"/>
      <c r="JIL9" s="208"/>
      <c r="JIM9" s="208"/>
      <c r="JIN9" s="208"/>
      <c r="JIO9" s="208"/>
      <c r="JIP9" s="208"/>
      <c r="JIQ9" s="208"/>
      <c r="JIR9" s="208"/>
      <c r="JIS9" s="208"/>
      <c r="JIT9" s="208"/>
      <c r="JIU9" s="208"/>
      <c r="JIV9" s="208"/>
      <c r="JIW9" s="208"/>
      <c r="JIX9" s="208"/>
      <c r="JIY9" s="208"/>
      <c r="JIZ9" s="208"/>
      <c r="JJA9" s="208"/>
      <c r="JJB9" s="208"/>
      <c r="JJC9" s="208"/>
      <c r="JJD9" s="208"/>
      <c r="JJE9" s="208"/>
      <c r="JJF9" s="208"/>
      <c r="JJG9" s="208"/>
      <c r="JJH9" s="208"/>
      <c r="JJI9" s="208"/>
      <c r="JJJ9" s="208"/>
      <c r="JJK9" s="208"/>
      <c r="JJL9" s="208"/>
      <c r="JJM9" s="208"/>
      <c r="JJN9" s="208"/>
      <c r="JJO9" s="208"/>
      <c r="JJP9" s="208"/>
      <c r="JJQ9" s="208"/>
      <c r="JJR9" s="208"/>
      <c r="JJS9" s="208"/>
      <c r="JJT9" s="208"/>
      <c r="JJU9" s="208"/>
      <c r="JJV9" s="208"/>
      <c r="JJW9" s="208"/>
      <c r="JJX9" s="208"/>
      <c r="JJY9" s="208"/>
      <c r="JJZ9" s="208"/>
      <c r="JKA9" s="208"/>
      <c r="JKB9" s="208"/>
      <c r="JKC9" s="208"/>
      <c r="JKD9" s="208"/>
      <c r="JKE9" s="208"/>
      <c r="JKF9" s="208"/>
      <c r="JKG9" s="208"/>
      <c r="JKH9" s="208"/>
      <c r="JKI9" s="208"/>
      <c r="JKJ9" s="208"/>
      <c r="JKK9" s="208"/>
      <c r="JKL9" s="208"/>
      <c r="JKM9" s="208"/>
      <c r="JKN9" s="208"/>
      <c r="JKO9" s="208"/>
      <c r="JKP9" s="208"/>
      <c r="JKQ9" s="208"/>
      <c r="JKR9" s="208"/>
      <c r="JKS9" s="208"/>
      <c r="JKT9" s="208"/>
      <c r="JKU9" s="208"/>
      <c r="JKV9" s="208"/>
      <c r="JKW9" s="208"/>
      <c r="JKX9" s="208"/>
      <c r="JKY9" s="208"/>
      <c r="JKZ9" s="208"/>
      <c r="JLA9" s="208"/>
      <c r="JLB9" s="208"/>
      <c r="JLC9" s="208"/>
      <c r="JLD9" s="208"/>
      <c r="JLE9" s="208"/>
      <c r="JLF9" s="208"/>
      <c r="JLG9" s="208"/>
      <c r="JLH9" s="208"/>
      <c r="JLI9" s="208"/>
      <c r="JLJ9" s="208"/>
      <c r="JLK9" s="208"/>
      <c r="JLL9" s="208"/>
      <c r="JLM9" s="208"/>
      <c r="JLN9" s="208"/>
      <c r="JLO9" s="208"/>
      <c r="JLP9" s="208"/>
      <c r="JLQ9" s="208"/>
      <c r="JLR9" s="208"/>
      <c r="JLS9" s="208"/>
      <c r="JLT9" s="208"/>
      <c r="JLU9" s="208"/>
      <c r="JLV9" s="208"/>
      <c r="JLW9" s="208"/>
      <c r="JLX9" s="208"/>
      <c r="JLY9" s="208"/>
      <c r="JLZ9" s="208"/>
      <c r="JMA9" s="208"/>
      <c r="JMB9" s="208"/>
      <c r="JMC9" s="208"/>
      <c r="JMD9" s="208"/>
      <c r="JME9" s="208"/>
      <c r="JMF9" s="208"/>
      <c r="JMG9" s="208"/>
      <c r="JMH9" s="208"/>
      <c r="JMI9" s="208"/>
      <c r="JMJ9" s="208"/>
      <c r="JMK9" s="208"/>
      <c r="JML9" s="208"/>
      <c r="JMM9" s="208"/>
      <c r="JMN9" s="208"/>
      <c r="JMO9" s="208"/>
      <c r="JMP9" s="208"/>
      <c r="JMQ9" s="208"/>
      <c r="JMR9" s="208"/>
      <c r="JMS9" s="208"/>
      <c r="JMT9" s="208"/>
      <c r="JMU9" s="208"/>
      <c r="JMV9" s="208"/>
      <c r="JMW9" s="208"/>
      <c r="JMX9" s="208"/>
      <c r="JMY9" s="208"/>
      <c r="JMZ9" s="208"/>
      <c r="JNA9" s="208"/>
      <c r="JNB9" s="208"/>
      <c r="JNC9" s="208"/>
      <c r="JND9" s="208"/>
      <c r="JNE9" s="208"/>
      <c r="JNF9" s="208"/>
      <c r="JNG9" s="208"/>
      <c r="JNH9" s="208"/>
      <c r="JNI9" s="208"/>
      <c r="JNJ9" s="208"/>
      <c r="JNK9" s="208"/>
      <c r="JNL9" s="208"/>
      <c r="JNM9" s="208"/>
      <c r="JNN9" s="208"/>
      <c r="JNO9" s="208"/>
      <c r="JNP9" s="208"/>
      <c r="JNQ9" s="208"/>
      <c r="JNR9" s="208"/>
      <c r="JNS9" s="208"/>
      <c r="JNT9" s="208"/>
      <c r="JNU9" s="208"/>
      <c r="JNV9" s="208"/>
      <c r="JNW9" s="208"/>
      <c r="JNX9" s="208"/>
      <c r="JNY9" s="208"/>
      <c r="JNZ9" s="208"/>
      <c r="JOA9" s="208"/>
      <c r="JOB9" s="208"/>
      <c r="JOC9" s="208"/>
      <c r="JOD9" s="208"/>
      <c r="JOE9" s="208"/>
      <c r="JOF9" s="208"/>
      <c r="JOG9" s="208"/>
      <c r="JOH9" s="208"/>
      <c r="JOI9" s="208"/>
      <c r="JOJ9" s="208"/>
      <c r="JOK9" s="208"/>
      <c r="JOL9" s="208"/>
      <c r="JOM9" s="208"/>
      <c r="JON9" s="208"/>
      <c r="JOO9" s="208"/>
      <c r="JOP9" s="208"/>
      <c r="JOQ9" s="208"/>
      <c r="JOR9" s="208"/>
      <c r="JOS9" s="208"/>
      <c r="JOT9" s="208"/>
      <c r="JOU9" s="208"/>
      <c r="JOV9" s="208"/>
      <c r="JOW9" s="208"/>
      <c r="JOX9" s="208"/>
      <c r="JOY9" s="208"/>
      <c r="JOZ9" s="208"/>
      <c r="JPA9" s="208"/>
      <c r="JPB9" s="208"/>
      <c r="JPC9" s="208"/>
      <c r="JPD9" s="208"/>
      <c r="JPE9" s="208"/>
      <c r="JPF9" s="208"/>
      <c r="JPG9" s="208"/>
      <c r="JPH9" s="208"/>
      <c r="JPI9" s="208"/>
      <c r="JPJ9" s="208"/>
      <c r="JPK9" s="208"/>
      <c r="JPL9" s="208"/>
      <c r="JPM9" s="208"/>
      <c r="JPN9" s="208"/>
      <c r="JPO9" s="208"/>
      <c r="JPP9" s="208"/>
      <c r="JPQ9" s="208"/>
      <c r="JPR9" s="208"/>
      <c r="JPS9" s="208"/>
      <c r="JPT9" s="208"/>
      <c r="JPU9" s="208"/>
      <c r="JPV9" s="208"/>
      <c r="JPW9" s="208"/>
      <c r="JPX9" s="208"/>
      <c r="JPY9" s="208"/>
      <c r="JPZ9" s="208"/>
      <c r="JQA9" s="208"/>
      <c r="JQB9" s="208"/>
      <c r="JQC9" s="208"/>
      <c r="JQD9" s="208"/>
      <c r="JQE9" s="208"/>
      <c r="JQF9" s="208"/>
      <c r="JQG9" s="208"/>
      <c r="JQH9" s="208"/>
      <c r="JQI9" s="208"/>
      <c r="JQJ9" s="208"/>
      <c r="JQK9" s="208"/>
      <c r="JQL9" s="208"/>
      <c r="JQM9" s="208"/>
      <c r="JQN9" s="208"/>
      <c r="JQO9" s="208"/>
      <c r="JQP9" s="208"/>
      <c r="JQQ9" s="208"/>
      <c r="JQR9" s="208"/>
      <c r="JQS9" s="208"/>
      <c r="JQT9" s="208"/>
      <c r="JQU9" s="208"/>
      <c r="JQV9" s="208"/>
      <c r="JQW9" s="208"/>
      <c r="JQX9" s="208"/>
      <c r="JQY9" s="208"/>
      <c r="JQZ9" s="208"/>
      <c r="JRA9" s="208"/>
      <c r="JRB9" s="208"/>
      <c r="JRC9" s="208"/>
      <c r="JRD9" s="208"/>
      <c r="JRE9" s="208"/>
      <c r="JRF9" s="208"/>
      <c r="JRG9" s="208"/>
      <c r="JRH9" s="208"/>
      <c r="JRI9" s="208"/>
      <c r="JRJ9" s="208"/>
      <c r="JRK9" s="208"/>
      <c r="JRL9" s="208"/>
      <c r="JRM9" s="208"/>
      <c r="JRN9" s="208"/>
      <c r="JRO9" s="208"/>
      <c r="JRP9" s="208"/>
      <c r="JRQ9" s="208"/>
      <c r="JRR9" s="208"/>
      <c r="JRS9" s="208"/>
      <c r="JRT9" s="208"/>
      <c r="JRU9" s="208"/>
      <c r="JRV9" s="208"/>
      <c r="JRW9" s="208"/>
      <c r="JRX9" s="208"/>
      <c r="JRY9" s="208"/>
      <c r="JRZ9" s="208"/>
      <c r="JSA9" s="208"/>
      <c r="JSB9" s="208"/>
      <c r="JSC9" s="208"/>
      <c r="JSD9" s="208"/>
      <c r="JSE9" s="208"/>
      <c r="JSF9" s="208"/>
      <c r="JSG9" s="208"/>
      <c r="JSH9" s="208"/>
      <c r="JSI9" s="208"/>
      <c r="JSJ9" s="208"/>
      <c r="JSK9" s="208"/>
      <c r="JSL9" s="208"/>
      <c r="JSM9" s="208"/>
      <c r="JSN9" s="208"/>
      <c r="JSO9" s="208"/>
      <c r="JSP9" s="208"/>
      <c r="JSQ9" s="208"/>
      <c r="JSR9" s="208"/>
      <c r="JSS9" s="208"/>
      <c r="JST9" s="208"/>
      <c r="JSU9" s="208"/>
      <c r="JSV9" s="208"/>
      <c r="JSW9" s="208"/>
      <c r="JSX9" s="208"/>
      <c r="JSY9" s="208"/>
      <c r="JSZ9" s="208"/>
      <c r="JTA9" s="208"/>
      <c r="JTB9" s="208"/>
      <c r="JTC9" s="208"/>
      <c r="JTD9" s="208"/>
      <c r="JTE9" s="208"/>
      <c r="JTF9" s="208"/>
      <c r="JTG9" s="208"/>
      <c r="JTH9" s="208"/>
      <c r="JTI9" s="208"/>
      <c r="JTJ9" s="208"/>
      <c r="JTK9" s="208"/>
      <c r="JTL9" s="208"/>
      <c r="JTM9" s="208"/>
      <c r="JTN9" s="208"/>
      <c r="JTO9" s="208"/>
      <c r="JTP9" s="208"/>
      <c r="JTQ9" s="208"/>
      <c r="JTR9" s="208"/>
      <c r="JTS9" s="208"/>
      <c r="JTT9" s="208"/>
      <c r="JTU9" s="208"/>
      <c r="JTV9" s="208"/>
      <c r="JTW9" s="208"/>
      <c r="JTX9" s="208"/>
      <c r="JTY9" s="208"/>
      <c r="JTZ9" s="208"/>
      <c r="JUA9" s="208"/>
      <c r="JUB9" s="208"/>
      <c r="JUC9" s="208"/>
      <c r="JUD9" s="208"/>
      <c r="JUE9" s="208"/>
      <c r="JUF9" s="208"/>
      <c r="JUG9" s="208"/>
      <c r="JUH9" s="208"/>
      <c r="JUI9" s="208"/>
      <c r="JUJ9" s="208"/>
      <c r="JUK9" s="208"/>
      <c r="JUL9" s="208"/>
      <c r="JUM9" s="208"/>
      <c r="JUN9" s="208"/>
      <c r="JUO9" s="208"/>
      <c r="JUP9" s="208"/>
      <c r="JUQ9" s="208"/>
      <c r="JUR9" s="208"/>
      <c r="JUS9" s="208"/>
      <c r="JUT9" s="208"/>
      <c r="JUU9" s="208"/>
      <c r="JUV9" s="208"/>
      <c r="JUW9" s="208"/>
      <c r="JUX9" s="208"/>
      <c r="JUY9" s="208"/>
      <c r="JUZ9" s="208"/>
      <c r="JVA9" s="208"/>
      <c r="JVB9" s="208"/>
      <c r="JVC9" s="208"/>
      <c r="JVD9" s="208"/>
      <c r="JVE9" s="208"/>
      <c r="JVF9" s="208"/>
      <c r="JVG9" s="208"/>
      <c r="JVH9" s="208"/>
      <c r="JVI9" s="208"/>
      <c r="JVJ9" s="208"/>
      <c r="JVK9" s="208"/>
      <c r="JVL9" s="208"/>
      <c r="JVM9" s="208"/>
      <c r="JVN9" s="208"/>
      <c r="JVO9" s="208"/>
      <c r="JVP9" s="208"/>
      <c r="JVQ9" s="208"/>
      <c r="JVR9" s="208"/>
      <c r="JVS9" s="208"/>
      <c r="JVT9" s="208"/>
      <c r="JVU9" s="208"/>
      <c r="JVV9" s="208"/>
      <c r="JVW9" s="208"/>
      <c r="JVX9" s="208"/>
      <c r="JVY9" s="208"/>
      <c r="JVZ9" s="208"/>
      <c r="JWA9" s="208"/>
      <c r="JWB9" s="208"/>
      <c r="JWC9" s="208"/>
      <c r="JWD9" s="208"/>
      <c r="JWE9" s="208"/>
      <c r="JWF9" s="208"/>
      <c r="JWG9" s="208"/>
      <c r="JWH9" s="208"/>
      <c r="JWI9" s="208"/>
      <c r="JWJ9" s="208"/>
      <c r="JWK9" s="208"/>
      <c r="JWL9" s="208"/>
      <c r="JWM9" s="208"/>
      <c r="JWN9" s="208"/>
      <c r="JWO9" s="208"/>
      <c r="JWP9" s="208"/>
      <c r="JWQ9" s="208"/>
      <c r="JWR9" s="208"/>
      <c r="JWS9" s="208"/>
      <c r="JWT9" s="208"/>
      <c r="JWU9" s="208"/>
      <c r="JWV9" s="208"/>
      <c r="JWW9" s="208"/>
      <c r="JWX9" s="208"/>
      <c r="JWY9" s="208"/>
      <c r="JWZ9" s="208"/>
      <c r="JXA9" s="208"/>
      <c r="JXB9" s="208"/>
      <c r="JXC9" s="208"/>
      <c r="JXD9" s="208"/>
      <c r="JXE9" s="208"/>
      <c r="JXF9" s="208"/>
      <c r="JXG9" s="208"/>
      <c r="JXH9" s="208"/>
      <c r="JXI9" s="208"/>
      <c r="JXJ9" s="208"/>
      <c r="JXK9" s="208"/>
      <c r="JXL9" s="208"/>
      <c r="JXM9" s="208"/>
      <c r="JXN9" s="208"/>
      <c r="JXO9" s="208"/>
      <c r="JXP9" s="208"/>
      <c r="JXQ9" s="208"/>
      <c r="JXR9" s="208"/>
      <c r="JXS9" s="208"/>
      <c r="JXT9" s="208"/>
      <c r="JXU9" s="208"/>
      <c r="JXV9" s="208"/>
      <c r="JXW9" s="208"/>
      <c r="JXX9" s="208"/>
      <c r="JXY9" s="208"/>
      <c r="JXZ9" s="208"/>
      <c r="JYA9" s="208"/>
      <c r="JYB9" s="208"/>
      <c r="JYC9" s="208"/>
      <c r="JYD9" s="208"/>
      <c r="JYE9" s="208"/>
      <c r="JYF9" s="208"/>
      <c r="JYG9" s="208"/>
      <c r="JYH9" s="208"/>
      <c r="JYI9" s="208"/>
      <c r="JYJ9" s="208"/>
      <c r="JYK9" s="208"/>
      <c r="JYL9" s="208"/>
      <c r="JYM9" s="208"/>
      <c r="JYN9" s="208"/>
      <c r="JYO9" s="208"/>
      <c r="JYP9" s="208"/>
      <c r="JYQ9" s="208"/>
      <c r="JYR9" s="208"/>
      <c r="JYS9" s="208"/>
      <c r="JYT9" s="208"/>
      <c r="JYU9" s="208"/>
      <c r="JYV9" s="208"/>
      <c r="JYW9" s="208"/>
      <c r="JYX9" s="208"/>
      <c r="JYY9" s="208"/>
      <c r="JYZ9" s="208"/>
      <c r="JZA9" s="208"/>
      <c r="JZB9" s="208"/>
      <c r="JZC9" s="208"/>
      <c r="JZD9" s="208"/>
      <c r="JZE9" s="208"/>
      <c r="JZF9" s="208"/>
      <c r="JZG9" s="208"/>
      <c r="JZH9" s="208"/>
      <c r="JZI9" s="208"/>
      <c r="JZJ9" s="208"/>
      <c r="JZK9" s="208"/>
      <c r="JZL9" s="208"/>
      <c r="JZM9" s="208"/>
      <c r="JZN9" s="208"/>
      <c r="JZO9" s="208"/>
      <c r="JZP9" s="208"/>
      <c r="JZQ9" s="208"/>
      <c r="JZR9" s="208"/>
      <c r="JZS9" s="208"/>
      <c r="JZT9" s="208"/>
      <c r="JZU9" s="208"/>
      <c r="JZV9" s="208"/>
      <c r="JZW9" s="208"/>
      <c r="JZX9" s="208"/>
      <c r="JZY9" s="208"/>
      <c r="JZZ9" s="208"/>
      <c r="KAA9" s="208"/>
      <c r="KAB9" s="208"/>
      <c r="KAC9" s="208"/>
      <c r="KAD9" s="208"/>
      <c r="KAE9" s="208"/>
      <c r="KAF9" s="208"/>
      <c r="KAG9" s="208"/>
      <c r="KAH9" s="208"/>
      <c r="KAI9" s="208"/>
      <c r="KAJ9" s="208"/>
      <c r="KAK9" s="208"/>
      <c r="KAL9" s="208"/>
      <c r="KAM9" s="208"/>
      <c r="KAN9" s="208"/>
      <c r="KAO9" s="208"/>
      <c r="KAP9" s="208"/>
      <c r="KAQ9" s="208"/>
      <c r="KAR9" s="208"/>
      <c r="KAS9" s="208"/>
      <c r="KAT9" s="208"/>
      <c r="KAU9" s="208"/>
      <c r="KAV9" s="208"/>
      <c r="KAW9" s="208"/>
      <c r="KAX9" s="208"/>
      <c r="KAY9" s="208"/>
      <c r="KAZ9" s="208"/>
      <c r="KBA9" s="208"/>
      <c r="KBB9" s="208"/>
      <c r="KBC9" s="208"/>
      <c r="KBD9" s="208"/>
      <c r="KBE9" s="208"/>
      <c r="KBF9" s="208"/>
      <c r="KBG9" s="208"/>
      <c r="KBH9" s="208"/>
      <c r="KBI9" s="208"/>
      <c r="KBJ9" s="208"/>
      <c r="KBK9" s="208"/>
      <c r="KBL9" s="208"/>
      <c r="KBM9" s="208"/>
      <c r="KBN9" s="208"/>
      <c r="KBO9" s="208"/>
      <c r="KBP9" s="208"/>
      <c r="KBQ9" s="208"/>
      <c r="KBR9" s="208"/>
      <c r="KBS9" s="208"/>
      <c r="KBT9" s="208"/>
      <c r="KBU9" s="208"/>
      <c r="KBV9" s="208"/>
      <c r="KBW9" s="208"/>
      <c r="KBX9" s="208"/>
      <c r="KBY9" s="208"/>
      <c r="KBZ9" s="208"/>
      <c r="KCA9" s="208"/>
      <c r="KCB9" s="208"/>
      <c r="KCC9" s="208"/>
      <c r="KCD9" s="208"/>
      <c r="KCE9" s="208"/>
      <c r="KCF9" s="208"/>
      <c r="KCG9" s="208"/>
      <c r="KCH9" s="208"/>
      <c r="KCI9" s="208"/>
      <c r="KCJ9" s="208"/>
      <c r="KCK9" s="208"/>
      <c r="KCL9" s="208"/>
      <c r="KCM9" s="208"/>
      <c r="KCN9" s="208"/>
      <c r="KCO9" s="208"/>
      <c r="KCP9" s="208"/>
      <c r="KCQ9" s="208"/>
      <c r="KCR9" s="208"/>
      <c r="KCS9" s="208"/>
      <c r="KCT9" s="208"/>
      <c r="KCU9" s="208"/>
      <c r="KCV9" s="208"/>
      <c r="KCW9" s="208"/>
      <c r="KCX9" s="208"/>
      <c r="KCY9" s="208"/>
      <c r="KCZ9" s="208"/>
      <c r="KDA9" s="208"/>
      <c r="KDB9" s="208"/>
      <c r="KDC9" s="208"/>
      <c r="KDD9" s="208"/>
      <c r="KDE9" s="208"/>
      <c r="KDF9" s="208"/>
      <c r="KDG9" s="208"/>
      <c r="KDH9" s="208"/>
      <c r="KDI9" s="208"/>
      <c r="KDJ9" s="208"/>
      <c r="KDK9" s="208"/>
      <c r="KDL9" s="208"/>
      <c r="KDM9" s="208"/>
      <c r="KDN9" s="208"/>
      <c r="KDO9" s="208"/>
      <c r="KDP9" s="208"/>
      <c r="KDQ9" s="208"/>
      <c r="KDR9" s="208"/>
      <c r="KDS9" s="208"/>
      <c r="KDT9" s="208"/>
      <c r="KDU9" s="208"/>
      <c r="KDV9" s="208"/>
      <c r="KDW9" s="208"/>
      <c r="KDX9" s="208"/>
      <c r="KDY9" s="208"/>
      <c r="KDZ9" s="208"/>
      <c r="KEA9" s="208"/>
      <c r="KEB9" s="208"/>
      <c r="KEC9" s="208"/>
      <c r="KED9" s="208"/>
      <c r="KEE9" s="208"/>
      <c r="KEF9" s="208"/>
      <c r="KEG9" s="208"/>
      <c r="KEH9" s="208"/>
      <c r="KEI9" s="208"/>
      <c r="KEJ9" s="208"/>
      <c r="KEK9" s="208"/>
      <c r="KEL9" s="208"/>
      <c r="KEM9" s="208"/>
      <c r="KEN9" s="208"/>
      <c r="KEO9" s="208"/>
      <c r="KEP9" s="208"/>
      <c r="KEQ9" s="208"/>
      <c r="KER9" s="208"/>
      <c r="KES9" s="208"/>
      <c r="KET9" s="208"/>
      <c r="KEU9" s="208"/>
      <c r="KEV9" s="208"/>
      <c r="KEW9" s="208"/>
      <c r="KEX9" s="208"/>
      <c r="KEY9" s="208"/>
      <c r="KEZ9" s="208"/>
      <c r="KFA9" s="208"/>
      <c r="KFB9" s="208"/>
      <c r="KFC9" s="208"/>
      <c r="KFD9" s="208"/>
      <c r="KFE9" s="208"/>
      <c r="KFF9" s="208"/>
      <c r="KFG9" s="208"/>
      <c r="KFH9" s="208"/>
      <c r="KFI9" s="208"/>
      <c r="KFJ9" s="208"/>
      <c r="KFK9" s="208"/>
      <c r="KFL9" s="208"/>
      <c r="KFM9" s="208"/>
      <c r="KFN9" s="208"/>
      <c r="KFO9" s="208"/>
      <c r="KFP9" s="208"/>
      <c r="KFQ9" s="208"/>
      <c r="KFR9" s="208"/>
      <c r="KFS9" s="208"/>
      <c r="KFT9" s="208"/>
      <c r="KFU9" s="208"/>
      <c r="KFV9" s="208"/>
      <c r="KFW9" s="208"/>
      <c r="KFX9" s="208"/>
      <c r="KFY9" s="208"/>
      <c r="KFZ9" s="208"/>
      <c r="KGA9" s="208"/>
      <c r="KGB9" s="208"/>
      <c r="KGC9" s="208"/>
      <c r="KGD9" s="208"/>
      <c r="KGE9" s="208"/>
      <c r="KGF9" s="208"/>
      <c r="KGG9" s="208"/>
      <c r="KGH9" s="208"/>
      <c r="KGI9" s="208"/>
      <c r="KGJ9" s="208"/>
      <c r="KGK9" s="208"/>
      <c r="KGL9" s="208"/>
      <c r="KGM9" s="208"/>
      <c r="KGN9" s="208"/>
      <c r="KGO9" s="208"/>
      <c r="KGP9" s="208"/>
      <c r="KGQ9" s="208"/>
      <c r="KGR9" s="208"/>
      <c r="KGS9" s="208"/>
      <c r="KGT9" s="208"/>
      <c r="KGU9" s="208"/>
      <c r="KGV9" s="208"/>
      <c r="KGW9" s="208"/>
      <c r="KGX9" s="208"/>
      <c r="KGY9" s="208"/>
      <c r="KGZ9" s="208"/>
      <c r="KHA9" s="208"/>
      <c r="KHB9" s="208"/>
      <c r="KHC9" s="208"/>
      <c r="KHD9" s="208"/>
      <c r="KHE9" s="208"/>
      <c r="KHF9" s="208"/>
      <c r="KHG9" s="208"/>
      <c r="KHH9" s="208"/>
      <c r="KHI9" s="208"/>
      <c r="KHJ9" s="208"/>
      <c r="KHK9" s="208"/>
      <c r="KHL9" s="208"/>
      <c r="KHM9" s="208"/>
      <c r="KHN9" s="208"/>
      <c r="KHO9" s="208"/>
      <c r="KHP9" s="208"/>
      <c r="KHQ9" s="208"/>
      <c r="KHR9" s="208"/>
      <c r="KHS9" s="208"/>
      <c r="KHT9" s="208"/>
      <c r="KHU9" s="208"/>
      <c r="KHV9" s="208"/>
      <c r="KHW9" s="208"/>
      <c r="KHX9" s="208"/>
      <c r="KHY9" s="208"/>
      <c r="KHZ9" s="208"/>
      <c r="KIA9" s="208"/>
      <c r="KIB9" s="208"/>
      <c r="KIC9" s="208"/>
      <c r="KID9" s="208"/>
      <c r="KIE9" s="208"/>
      <c r="KIF9" s="208"/>
      <c r="KIG9" s="208"/>
      <c r="KIH9" s="208"/>
      <c r="KII9" s="208"/>
      <c r="KIJ9" s="208"/>
      <c r="KIK9" s="208"/>
      <c r="KIL9" s="208"/>
      <c r="KIM9" s="208"/>
      <c r="KIN9" s="208"/>
      <c r="KIO9" s="208"/>
      <c r="KIP9" s="208"/>
      <c r="KIQ9" s="208"/>
      <c r="KIR9" s="208"/>
      <c r="KIS9" s="208"/>
      <c r="KIT9" s="208"/>
      <c r="KIU9" s="208"/>
      <c r="KIV9" s="208"/>
      <c r="KIW9" s="208"/>
      <c r="KIX9" s="208"/>
      <c r="KIY9" s="208"/>
      <c r="KIZ9" s="208"/>
      <c r="KJA9" s="208"/>
      <c r="KJB9" s="208"/>
      <c r="KJC9" s="208"/>
      <c r="KJD9" s="208"/>
      <c r="KJE9" s="208"/>
      <c r="KJF9" s="208"/>
      <c r="KJG9" s="208"/>
      <c r="KJH9" s="208"/>
      <c r="KJI9" s="208"/>
      <c r="KJJ9" s="208"/>
      <c r="KJK9" s="208"/>
      <c r="KJL9" s="208"/>
      <c r="KJM9" s="208"/>
      <c r="KJN9" s="208"/>
      <c r="KJO9" s="208"/>
      <c r="KJP9" s="208"/>
      <c r="KJQ9" s="208"/>
      <c r="KJR9" s="208"/>
      <c r="KJS9" s="208"/>
      <c r="KJT9" s="208"/>
      <c r="KJU9" s="208"/>
      <c r="KJV9" s="208"/>
      <c r="KJW9" s="208"/>
      <c r="KJX9" s="208"/>
      <c r="KJY9" s="208"/>
      <c r="KJZ9" s="208"/>
      <c r="KKA9" s="208"/>
      <c r="KKB9" s="208"/>
      <c r="KKC9" s="208"/>
      <c r="KKD9" s="208"/>
      <c r="KKE9" s="208"/>
      <c r="KKF9" s="208"/>
      <c r="KKG9" s="208"/>
      <c r="KKH9" s="208"/>
      <c r="KKI9" s="208"/>
      <c r="KKJ9" s="208"/>
      <c r="KKK9" s="208"/>
      <c r="KKL9" s="208"/>
      <c r="KKM9" s="208"/>
      <c r="KKN9" s="208"/>
      <c r="KKO9" s="208"/>
      <c r="KKP9" s="208"/>
      <c r="KKQ9" s="208"/>
      <c r="KKR9" s="208"/>
      <c r="KKS9" s="208"/>
      <c r="KKT9" s="208"/>
      <c r="KKU9" s="208"/>
      <c r="KKV9" s="208"/>
      <c r="KKW9" s="208"/>
      <c r="KKX9" s="208"/>
      <c r="KKY9" s="208"/>
      <c r="KKZ9" s="208"/>
      <c r="KLA9" s="208"/>
      <c r="KLB9" s="208"/>
      <c r="KLC9" s="208"/>
      <c r="KLD9" s="208"/>
      <c r="KLE9" s="208"/>
      <c r="KLF9" s="208"/>
      <c r="KLG9" s="208"/>
      <c r="KLH9" s="208"/>
      <c r="KLI9" s="208"/>
      <c r="KLJ9" s="208"/>
      <c r="KLK9" s="208"/>
      <c r="KLL9" s="208"/>
      <c r="KLM9" s="208"/>
      <c r="KLN9" s="208"/>
      <c r="KLO9" s="208"/>
      <c r="KLP9" s="208"/>
      <c r="KLQ9" s="208"/>
      <c r="KLR9" s="208"/>
      <c r="KLS9" s="208"/>
      <c r="KLT9" s="208"/>
      <c r="KLU9" s="208"/>
      <c r="KLV9" s="208"/>
      <c r="KLW9" s="208"/>
      <c r="KLX9" s="208"/>
      <c r="KLY9" s="208"/>
      <c r="KLZ9" s="208"/>
      <c r="KMA9" s="208"/>
      <c r="KMB9" s="208"/>
      <c r="KMC9" s="208"/>
      <c r="KMD9" s="208"/>
      <c r="KME9" s="208"/>
      <c r="KMF9" s="208"/>
      <c r="KMG9" s="208"/>
      <c r="KMH9" s="208"/>
      <c r="KMI9" s="208"/>
      <c r="KMJ9" s="208"/>
      <c r="KMK9" s="208"/>
      <c r="KML9" s="208"/>
      <c r="KMM9" s="208"/>
      <c r="KMN9" s="208"/>
      <c r="KMO9" s="208"/>
      <c r="KMP9" s="208"/>
      <c r="KMQ9" s="208"/>
      <c r="KMR9" s="208"/>
      <c r="KMS9" s="208"/>
      <c r="KMT9" s="208"/>
      <c r="KMU9" s="208"/>
      <c r="KMV9" s="208"/>
      <c r="KMW9" s="208"/>
      <c r="KMX9" s="208"/>
      <c r="KMY9" s="208"/>
      <c r="KMZ9" s="208"/>
      <c r="KNA9" s="208"/>
      <c r="KNB9" s="208"/>
      <c r="KNC9" s="208"/>
      <c r="KND9" s="208"/>
      <c r="KNE9" s="208"/>
      <c r="KNF9" s="208"/>
      <c r="KNG9" s="208"/>
      <c r="KNH9" s="208"/>
      <c r="KNI9" s="208"/>
      <c r="KNJ9" s="208"/>
      <c r="KNK9" s="208"/>
      <c r="KNL9" s="208"/>
      <c r="KNM9" s="208"/>
      <c r="KNN9" s="208"/>
      <c r="KNO9" s="208"/>
      <c r="KNP9" s="208"/>
      <c r="KNQ9" s="208"/>
      <c r="KNR9" s="208"/>
      <c r="KNS9" s="208"/>
      <c r="KNT9" s="208"/>
      <c r="KNU9" s="208"/>
      <c r="KNV9" s="208"/>
      <c r="KNW9" s="208"/>
      <c r="KNX9" s="208"/>
      <c r="KNY9" s="208"/>
      <c r="KNZ9" s="208"/>
      <c r="KOA9" s="208"/>
      <c r="KOB9" s="208"/>
      <c r="KOC9" s="208"/>
      <c r="KOD9" s="208"/>
      <c r="KOE9" s="208"/>
      <c r="KOF9" s="208"/>
      <c r="KOG9" s="208"/>
      <c r="KOH9" s="208"/>
      <c r="KOI9" s="208"/>
      <c r="KOJ9" s="208"/>
      <c r="KOK9" s="208"/>
      <c r="KOL9" s="208"/>
      <c r="KOM9" s="208"/>
      <c r="KON9" s="208"/>
      <c r="KOO9" s="208"/>
      <c r="KOP9" s="208"/>
      <c r="KOQ9" s="208"/>
      <c r="KOR9" s="208"/>
      <c r="KOS9" s="208"/>
      <c r="KOT9" s="208"/>
      <c r="KOU9" s="208"/>
      <c r="KOV9" s="208"/>
      <c r="KOW9" s="208"/>
      <c r="KOX9" s="208"/>
      <c r="KOY9" s="208"/>
      <c r="KOZ9" s="208"/>
      <c r="KPA9" s="208"/>
      <c r="KPB9" s="208"/>
      <c r="KPC9" s="208"/>
      <c r="KPD9" s="208"/>
      <c r="KPE9" s="208"/>
      <c r="KPF9" s="208"/>
      <c r="KPG9" s="208"/>
      <c r="KPH9" s="208"/>
      <c r="KPI9" s="208"/>
      <c r="KPJ9" s="208"/>
      <c r="KPK9" s="208"/>
      <c r="KPL9" s="208"/>
      <c r="KPM9" s="208"/>
      <c r="KPN9" s="208"/>
      <c r="KPO9" s="208"/>
      <c r="KPP9" s="208"/>
      <c r="KPQ9" s="208"/>
      <c r="KPR9" s="208"/>
      <c r="KPS9" s="208"/>
      <c r="KPT9" s="208"/>
      <c r="KPU9" s="208"/>
      <c r="KPV9" s="208"/>
      <c r="KPW9" s="208"/>
      <c r="KPX9" s="208"/>
      <c r="KPY9" s="208"/>
      <c r="KPZ9" s="208"/>
      <c r="KQA9" s="208"/>
      <c r="KQB9" s="208"/>
      <c r="KQC9" s="208"/>
      <c r="KQD9" s="208"/>
      <c r="KQE9" s="208"/>
      <c r="KQF9" s="208"/>
      <c r="KQG9" s="208"/>
      <c r="KQH9" s="208"/>
      <c r="KQI9" s="208"/>
      <c r="KQJ9" s="208"/>
      <c r="KQK9" s="208"/>
      <c r="KQL9" s="208"/>
      <c r="KQM9" s="208"/>
      <c r="KQN9" s="208"/>
      <c r="KQO9" s="208"/>
      <c r="KQP9" s="208"/>
      <c r="KQQ9" s="208"/>
      <c r="KQR9" s="208"/>
      <c r="KQS9" s="208"/>
      <c r="KQT9" s="208"/>
      <c r="KQU9" s="208"/>
      <c r="KQV9" s="208"/>
      <c r="KQW9" s="208"/>
      <c r="KQX9" s="208"/>
      <c r="KQY9" s="208"/>
      <c r="KQZ9" s="208"/>
      <c r="KRA9" s="208"/>
      <c r="KRB9" s="208"/>
      <c r="KRC9" s="208"/>
      <c r="KRD9" s="208"/>
      <c r="KRE9" s="208"/>
      <c r="KRF9" s="208"/>
      <c r="KRG9" s="208"/>
      <c r="KRH9" s="208"/>
      <c r="KRI9" s="208"/>
      <c r="KRJ9" s="208"/>
      <c r="KRK9" s="208"/>
      <c r="KRL9" s="208"/>
      <c r="KRM9" s="208"/>
      <c r="KRN9" s="208"/>
      <c r="KRO9" s="208"/>
      <c r="KRP9" s="208"/>
      <c r="KRQ9" s="208"/>
      <c r="KRR9" s="208"/>
      <c r="KRS9" s="208"/>
      <c r="KRT9" s="208"/>
      <c r="KRU9" s="208"/>
      <c r="KRV9" s="208"/>
      <c r="KRW9" s="208"/>
      <c r="KRX9" s="208"/>
      <c r="KRY9" s="208"/>
      <c r="KRZ9" s="208"/>
      <c r="KSA9" s="208"/>
      <c r="KSB9" s="208"/>
      <c r="KSC9" s="208"/>
      <c r="KSD9" s="208"/>
      <c r="KSE9" s="208"/>
      <c r="KSF9" s="208"/>
      <c r="KSG9" s="208"/>
      <c r="KSH9" s="208"/>
      <c r="KSI9" s="208"/>
      <c r="KSJ9" s="208"/>
      <c r="KSK9" s="208"/>
      <c r="KSL9" s="208"/>
      <c r="KSM9" s="208"/>
      <c r="KSN9" s="208"/>
      <c r="KSO9" s="208"/>
      <c r="KSP9" s="208"/>
      <c r="KSQ9" s="208"/>
      <c r="KSR9" s="208"/>
      <c r="KSS9" s="208"/>
      <c r="KST9" s="208"/>
      <c r="KSU9" s="208"/>
      <c r="KSV9" s="208"/>
      <c r="KSW9" s="208"/>
      <c r="KSX9" s="208"/>
      <c r="KSY9" s="208"/>
      <c r="KSZ9" s="208"/>
      <c r="KTA9" s="208"/>
      <c r="KTB9" s="208"/>
      <c r="KTC9" s="208"/>
      <c r="KTD9" s="208"/>
      <c r="KTE9" s="208"/>
      <c r="KTF9" s="208"/>
      <c r="KTG9" s="208"/>
      <c r="KTH9" s="208"/>
      <c r="KTI9" s="208"/>
      <c r="KTJ9" s="208"/>
      <c r="KTK9" s="208"/>
      <c r="KTL9" s="208"/>
      <c r="KTM9" s="208"/>
      <c r="KTN9" s="208"/>
      <c r="KTO9" s="208"/>
      <c r="KTP9" s="208"/>
      <c r="KTQ9" s="208"/>
      <c r="KTR9" s="208"/>
      <c r="KTS9" s="208"/>
      <c r="KTT9" s="208"/>
      <c r="KTU9" s="208"/>
      <c r="KTV9" s="208"/>
      <c r="KTW9" s="208"/>
      <c r="KTX9" s="208"/>
      <c r="KTY9" s="208"/>
      <c r="KTZ9" s="208"/>
      <c r="KUA9" s="208"/>
      <c r="KUB9" s="208"/>
      <c r="KUC9" s="208"/>
      <c r="KUD9" s="208"/>
      <c r="KUE9" s="208"/>
      <c r="KUF9" s="208"/>
      <c r="KUG9" s="208"/>
      <c r="KUH9" s="208"/>
      <c r="KUI9" s="208"/>
      <c r="KUJ9" s="208"/>
      <c r="KUK9" s="208"/>
      <c r="KUL9" s="208"/>
      <c r="KUM9" s="208"/>
      <c r="KUN9" s="208"/>
      <c r="KUO9" s="208"/>
      <c r="KUP9" s="208"/>
      <c r="KUQ9" s="208"/>
      <c r="KUR9" s="208"/>
      <c r="KUS9" s="208"/>
      <c r="KUT9" s="208"/>
      <c r="KUU9" s="208"/>
      <c r="KUV9" s="208"/>
      <c r="KUW9" s="208"/>
      <c r="KUX9" s="208"/>
      <c r="KUY9" s="208"/>
      <c r="KUZ9" s="208"/>
      <c r="KVA9" s="208"/>
      <c r="KVB9" s="208"/>
      <c r="KVC9" s="208"/>
      <c r="KVD9" s="208"/>
      <c r="KVE9" s="208"/>
      <c r="KVF9" s="208"/>
      <c r="KVG9" s="208"/>
      <c r="KVH9" s="208"/>
      <c r="KVI9" s="208"/>
      <c r="KVJ9" s="208"/>
      <c r="KVK9" s="208"/>
      <c r="KVL9" s="208"/>
      <c r="KVM9" s="208"/>
      <c r="KVN9" s="208"/>
      <c r="KVO9" s="208"/>
      <c r="KVP9" s="208"/>
      <c r="KVQ9" s="208"/>
      <c r="KVR9" s="208"/>
      <c r="KVS9" s="208"/>
      <c r="KVT9" s="208"/>
      <c r="KVU9" s="208"/>
      <c r="KVV9" s="208"/>
      <c r="KVW9" s="208"/>
      <c r="KVX9" s="208"/>
      <c r="KVY9" s="208"/>
      <c r="KVZ9" s="208"/>
      <c r="KWA9" s="208"/>
      <c r="KWB9" s="208"/>
      <c r="KWC9" s="208"/>
      <c r="KWD9" s="208"/>
      <c r="KWE9" s="208"/>
      <c r="KWF9" s="208"/>
      <c r="KWG9" s="208"/>
      <c r="KWH9" s="208"/>
      <c r="KWI9" s="208"/>
      <c r="KWJ9" s="208"/>
      <c r="KWK9" s="208"/>
      <c r="KWL9" s="208"/>
      <c r="KWM9" s="208"/>
      <c r="KWN9" s="208"/>
      <c r="KWO9" s="208"/>
      <c r="KWP9" s="208"/>
      <c r="KWQ9" s="208"/>
      <c r="KWR9" s="208"/>
      <c r="KWS9" s="208"/>
      <c r="KWT9" s="208"/>
      <c r="KWU9" s="208"/>
      <c r="KWV9" s="208"/>
      <c r="KWW9" s="208"/>
      <c r="KWX9" s="208"/>
      <c r="KWY9" s="208"/>
      <c r="KWZ9" s="208"/>
      <c r="KXA9" s="208"/>
      <c r="KXB9" s="208"/>
      <c r="KXC9" s="208"/>
      <c r="KXD9" s="208"/>
      <c r="KXE9" s="208"/>
      <c r="KXF9" s="208"/>
      <c r="KXG9" s="208"/>
      <c r="KXH9" s="208"/>
      <c r="KXI9" s="208"/>
      <c r="KXJ9" s="208"/>
      <c r="KXK9" s="208"/>
      <c r="KXL9" s="208"/>
      <c r="KXM9" s="208"/>
      <c r="KXN9" s="208"/>
      <c r="KXO9" s="208"/>
      <c r="KXP9" s="208"/>
      <c r="KXQ9" s="208"/>
      <c r="KXR9" s="208"/>
      <c r="KXS9" s="208"/>
      <c r="KXT9" s="208"/>
      <c r="KXU9" s="208"/>
      <c r="KXV9" s="208"/>
      <c r="KXW9" s="208"/>
      <c r="KXX9" s="208"/>
      <c r="KXY9" s="208"/>
      <c r="KXZ9" s="208"/>
      <c r="KYA9" s="208"/>
      <c r="KYB9" s="208"/>
      <c r="KYC9" s="208"/>
      <c r="KYD9" s="208"/>
      <c r="KYE9" s="208"/>
      <c r="KYF9" s="208"/>
      <c r="KYG9" s="208"/>
      <c r="KYH9" s="208"/>
      <c r="KYI9" s="208"/>
      <c r="KYJ9" s="208"/>
      <c r="KYK9" s="208"/>
      <c r="KYL9" s="208"/>
      <c r="KYM9" s="208"/>
      <c r="KYN9" s="208"/>
      <c r="KYO9" s="208"/>
      <c r="KYP9" s="208"/>
      <c r="KYQ9" s="208"/>
      <c r="KYR9" s="208"/>
      <c r="KYS9" s="208"/>
      <c r="KYT9" s="208"/>
      <c r="KYU9" s="208"/>
      <c r="KYV9" s="208"/>
      <c r="KYW9" s="208"/>
      <c r="KYX9" s="208"/>
      <c r="KYY9" s="208"/>
      <c r="KYZ9" s="208"/>
      <c r="KZA9" s="208"/>
      <c r="KZB9" s="208"/>
      <c r="KZC9" s="208"/>
      <c r="KZD9" s="208"/>
      <c r="KZE9" s="208"/>
      <c r="KZF9" s="208"/>
      <c r="KZG9" s="208"/>
      <c r="KZH9" s="208"/>
      <c r="KZI9" s="208"/>
      <c r="KZJ9" s="208"/>
      <c r="KZK9" s="208"/>
      <c r="KZL9" s="208"/>
      <c r="KZM9" s="208"/>
      <c r="KZN9" s="208"/>
      <c r="KZO9" s="208"/>
      <c r="KZP9" s="208"/>
      <c r="KZQ9" s="208"/>
      <c r="KZR9" s="208"/>
      <c r="KZS9" s="208"/>
      <c r="KZT9" s="208"/>
      <c r="KZU9" s="208"/>
      <c r="KZV9" s="208"/>
      <c r="KZW9" s="208"/>
      <c r="KZX9" s="208"/>
      <c r="KZY9" s="208"/>
      <c r="KZZ9" s="208"/>
      <c r="LAA9" s="208"/>
      <c r="LAB9" s="208"/>
      <c r="LAC9" s="208"/>
      <c r="LAD9" s="208"/>
      <c r="LAE9" s="208"/>
      <c r="LAF9" s="208"/>
      <c r="LAG9" s="208"/>
      <c r="LAH9" s="208"/>
      <c r="LAI9" s="208"/>
      <c r="LAJ9" s="208"/>
      <c r="LAK9" s="208"/>
      <c r="LAL9" s="208"/>
      <c r="LAM9" s="208"/>
      <c r="LAN9" s="208"/>
      <c r="LAO9" s="208"/>
      <c r="LAP9" s="208"/>
      <c r="LAQ9" s="208"/>
      <c r="LAR9" s="208"/>
      <c r="LAS9" s="208"/>
      <c r="LAT9" s="208"/>
      <c r="LAU9" s="208"/>
      <c r="LAV9" s="208"/>
      <c r="LAW9" s="208"/>
      <c r="LAX9" s="208"/>
      <c r="LAY9" s="208"/>
      <c r="LAZ9" s="208"/>
      <c r="LBA9" s="208"/>
      <c r="LBB9" s="208"/>
      <c r="LBC9" s="208"/>
      <c r="LBD9" s="208"/>
      <c r="LBE9" s="208"/>
      <c r="LBF9" s="208"/>
      <c r="LBG9" s="208"/>
      <c r="LBH9" s="208"/>
      <c r="LBI9" s="208"/>
      <c r="LBJ9" s="208"/>
      <c r="LBK9" s="208"/>
      <c r="LBL9" s="208"/>
      <c r="LBM9" s="208"/>
      <c r="LBN9" s="208"/>
      <c r="LBO9" s="208"/>
      <c r="LBP9" s="208"/>
      <c r="LBQ9" s="208"/>
      <c r="LBR9" s="208"/>
      <c r="LBS9" s="208"/>
      <c r="LBT9" s="208"/>
      <c r="LBU9" s="208"/>
      <c r="LBV9" s="208"/>
      <c r="LBW9" s="208"/>
      <c r="LBX9" s="208"/>
      <c r="LBY9" s="208"/>
      <c r="LBZ9" s="208"/>
      <c r="LCA9" s="208"/>
      <c r="LCB9" s="208"/>
      <c r="LCC9" s="208"/>
      <c r="LCD9" s="208"/>
      <c r="LCE9" s="208"/>
      <c r="LCF9" s="208"/>
      <c r="LCG9" s="208"/>
      <c r="LCH9" s="208"/>
      <c r="LCI9" s="208"/>
      <c r="LCJ9" s="208"/>
      <c r="LCK9" s="208"/>
      <c r="LCL9" s="208"/>
      <c r="LCM9" s="208"/>
      <c r="LCN9" s="208"/>
      <c r="LCO9" s="208"/>
      <c r="LCP9" s="208"/>
      <c r="LCQ9" s="208"/>
      <c r="LCR9" s="208"/>
      <c r="LCS9" s="208"/>
      <c r="LCT9" s="208"/>
      <c r="LCU9" s="208"/>
      <c r="LCV9" s="208"/>
      <c r="LCW9" s="208"/>
      <c r="LCX9" s="208"/>
      <c r="LCY9" s="208"/>
      <c r="LCZ9" s="208"/>
      <c r="LDA9" s="208"/>
      <c r="LDB9" s="208"/>
      <c r="LDC9" s="208"/>
      <c r="LDD9" s="208"/>
      <c r="LDE9" s="208"/>
      <c r="LDF9" s="208"/>
      <c r="LDG9" s="208"/>
      <c r="LDH9" s="208"/>
      <c r="LDI9" s="208"/>
      <c r="LDJ9" s="208"/>
      <c r="LDK9" s="208"/>
      <c r="LDL9" s="208"/>
      <c r="LDM9" s="208"/>
      <c r="LDN9" s="208"/>
      <c r="LDO9" s="208"/>
      <c r="LDP9" s="208"/>
      <c r="LDQ9" s="208"/>
      <c r="LDR9" s="208"/>
      <c r="LDS9" s="208"/>
      <c r="LDT9" s="208"/>
      <c r="LDU9" s="208"/>
      <c r="LDV9" s="208"/>
      <c r="LDW9" s="208"/>
      <c r="LDX9" s="208"/>
      <c r="LDY9" s="208"/>
      <c r="LDZ9" s="208"/>
      <c r="LEA9" s="208"/>
      <c r="LEB9" s="208"/>
      <c r="LEC9" s="208"/>
      <c r="LED9" s="208"/>
      <c r="LEE9" s="208"/>
      <c r="LEF9" s="208"/>
      <c r="LEG9" s="208"/>
      <c r="LEH9" s="208"/>
      <c r="LEI9" s="208"/>
      <c r="LEJ9" s="208"/>
      <c r="LEK9" s="208"/>
      <c r="LEL9" s="208"/>
      <c r="LEM9" s="208"/>
      <c r="LEN9" s="208"/>
      <c r="LEO9" s="208"/>
      <c r="LEP9" s="208"/>
      <c r="LEQ9" s="208"/>
      <c r="LER9" s="208"/>
      <c r="LES9" s="208"/>
      <c r="LET9" s="208"/>
      <c r="LEU9" s="208"/>
      <c r="LEV9" s="208"/>
      <c r="LEW9" s="208"/>
      <c r="LEX9" s="208"/>
      <c r="LEY9" s="208"/>
      <c r="LEZ9" s="208"/>
      <c r="LFA9" s="208"/>
      <c r="LFB9" s="208"/>
      <c r="LFC9" s="208"/>
      <c r="LFD9" s="208"/>
      <c r="LFE9" s="208"/>
      <c r="LFF9" s="208"/>
      <c r="LFG9" s="208"/>
      <c r="LFH9" s="208"/>
      <c r="LFI9" s="208"/>
      <c r="LFJ9" s="208"/>
      <c r="LFK9" s="208"/>
      <c r="LFL9" s="208"/>
      <c r="LFM9" s="208"/>
      <c r="LFN9" s="208"/>
      <c r="LFO9" s="208"/>
      <c r="LFP9" s="208"/>
      <c r="LFQ9" s="208"/>
      <c r="LFR9" s="208"/>
      <c r="LFS9" s="208"/>
      <c r="LFT9" s="208"/>
      <c r="LFU9" s="208"/>
      <c r="LFV9" s="208"/>
      <c r="LFW9" s="208"/>
      <c r="LFX9" s="208"/>
      <c r="LFY9" s="208"/>
      <c r="LFZ9" s="208"/>
      <c r="LGA9" s="208"/>
      <c r="LGB9" s="208"/>
      <c r="LGC9" s="208"/>
      <c r="LGD9" s="208"/>
      <c r="LGE9" s="208"/>
      <c r="LGF9" s="208"/>
      <c r="LGG9" s="208"/>
      <c r="LGH9" s="208"/>
      <c r="LGI9" s="208"/>
      <c r="LGJ9" s="208"/>
      <c r="LGK9" s="208"/>
      <c r="LGL9" s="208"/>
      <c r="LGM9" s="208"/>
      <c r="LGN9" s="208"/>
      <c r="LGO9" s="208"/>
      <c r="LGP9" s="208"/>
      <c r="LGQ9" s="208"/>
      <c r="LGR9" s="208"/>
      <c r="LGS9" s="208"/>
      <c r="LGT9" s="208"/>
      <c r="LGU9" s="208"/>
      <c r="LGV9" s="208"/>
      <c r="LGW9" s="208"/>
      <c r="LGX9" s="208"/>
      <c r="LGY9" s="208"/>
      <c r="LGZ9" s="208"/>
      <c r="LHA9" s="208"/>
      <c r="LHB9" s="208"/>
      <c r="LHC9" s="208"/>
      <c r="LHD9" s="208"/>
      <c r="LHE9" s="208"/>
      <c r="LHF9" s="208"/>
      <c r="LHG9" s="208"/>
      <c r="LHH9" s="208"/>
      <c r="LHI9" s="208"/>
      <c r="LHJ9" s="208"/>
      <c r="LHK9" s="208"/>
      <c r="LHL9" s="208"/>
      <c r="LHM9" s="208"/>
      <c r="LHN9" s="208"/>
      <c r="LHO9" s="208"/>
      <c r="LHP9" s="208"/>
      <c r="LHQ9" s="208"/>
      <c r="LHR9" s="208"/>
      <c r="LHS9" s="208"/>
      <c r="LHT9" s="208"/>
      <c r="LHU9" s="208"/>
      <c r="LHV9" s="208"/>
      <c r="LHW9" s="208"/>
      <c r="LHX9" s="208"/>
      <c r="LHY9" s="208"/>
      <c r="LHZ9" s="208"/>
      <c r="LIA9" s="208"/>
      <c r="LIB9" s="208"/>
      <c r="LIC9" s="208"/>
      <c r="LID9" s="208"/>
      <c r="LIE9" s="208"/>
      <c r="LIF9" s="208"/>
      <c r="LIG9" s="208"/>
      <c r="LIH9" s="208"/>
      <c r="LII9" s="208"/>
      <c r="LIJ9" s="208"/>
      <c r="LIK9" s="208"/>
      <c r="LIL9" s="208"/>
      <c r="LIM9" s="208"/>
      <c r="LIN9" s="208"/>
      <c r="LIO9" s="208"/>
      <c r="LIP9" s="208"/>
      <c r="LIQ9" s="208"/>
      <c r="LIR9" s="208"/>
      <c r="LIS9" s="208"/>
      <c r="LIT9" s="208"/>
      <c r="LIU9" s="208"/>
      <c r="LIV9" s="208"/>
      <c r="LIW9" s="208"/>
      <c r="LIX9" s="208"/>
      <c r="LIY9" s="208"/>
      <c r="LIZ9" s="208"/>
      <c r="LJA9" s="208"/>
      <c r="LJB9" s="208"/>
      <c r="LJC9" s="208"/>
      <c r="LJD9" s="208"/>
      <c r="LJE9" s="208"/>
      <c r="LJF9" s="208"/>
      <c r="LJG9" s="208"/>
      <c r="LJH9" s="208"/>
      <c r="LJI9" s="208"/>
      <c r="LJJ9" s="208"/>
      <c r="LJK9" s="208"/>
      <c r="LJL9" s="208"/>
      <c r="LJM9" s="208"/>
      <c r="LJN9" s="208"/>
      <c r="LJO9" s="208"/>
      <c r="LJP9" s="208"/>
      <c r="LJQ9" s="208"/>
      <c r="LJR9" s="208"/>
      <c r="LJS9" s="208"/>
      <c r="LJT9" s="208"/>
      <c r="LJU9" s="208"/>
      <c r="LJV9" s="208"/>
      <c r="LJW9" s="208"/>
      <c r="LJX9" s="208"/>
      <c r="LJY9" s="208"/>
      <c r="LJZ9" s="208"/>
      <c r="LKA9" s="208"/>
      <c r="LKB9" s="208"/>
      <c r="LKC9" s="208"/>
      <c r="LKD9" s="208"/>
      <c r="LKE9" s="208"/>
      <c r="LKF9" s="208"/>
      <c r="LKG9" s="208"/>
      <c r="LKH9" s="208"/>
      <c r="LKI9" s="208"/>
      <c r="LKJ9" s="208"/>
      <c r="LKK9" s="208"/>
      <c r="LKL9" s="208"/>
      <c r="LKM9" s="208"/>
      <c r="LKN9" s="208"/>
      <c r="LKO9" s="208"/>
      <c r="LKP9" s="208"/>
      <c r="LKQ9" s="208"/>
      <c r="LKR9" s="208"/>
      <c r="LKS9" s="208"/>
      <c r="LKT9" s="208"/>
      <c r="LKU9" s="208"/>
      <c r="LKV9" s="208"/>
      <c r="LKW9" s="208"/>
      <c r="LKX9" s="208"/>
      <c r="LKY9" s="208"/>
      <c r="LKZ9" s="208"/>
      <c r="LLA9" s="208"/>
      <c r="LLB9" s="208"/>
      <c r="LLC9" s="208"/>
      <c r="LLD9" s="208"/>
      <c r="LLE9" s="208"/>
      <c r="LLF9" s="208"/>
      <c r="LLG9" s="208"/>
      <c r="LLH9" s="208"/>
      <c r="LLI9" s="208"/>
      <c r="LLJ9" s="208"/>
      <c r="LLK9" s="208"/>
      <c r="LLL9" s="208"/>
      <c r="LLM9" s="208"/>
      <c r="LLN9" s="208"/>
      <c r="LLO9" s="208"/>
      <c r="LLP9" s="208"/>
      <c r="LLQ9" s="208"/>
      <c r="LLR9" s="208"/>
      <c r="LLS9" s="208"/>
      <c r="LLT9" s="208"/>
      <c r="LLU9" s="208"/>
      <c r="LLV9" s="208"/>
      <c r="LLW9" s="208"/>
      <c r="LLX9" s="208"/>
      <c r="LLY9" s="208"/>
      <c r="LLZ9" s="208"/>
      <c r="LMA9" s="208"/>
      <c r="LMB9" s="208"/>
      <c r="LMC9" s="208"/>
      <c r="LMD9" s="208"/>
      <c r="LME9" s="208"/>
      <c r="LMF9" s="208"/>
      <c r="LMG9" s="208"/>
      <c r="LMH9" s="208"/>
      <c r="LMI9" s="208"/>
      <c r="LMJ9" s="208"/>
      <c r="LMK9" s="208"/>
      <c r="LML9" s="208"/>
      <c r="LMM9" s="208"/>
      <c r="LMN9" s="208"/>
      <c r="LMO9" s="208"/>
      <c r="LMP9" s="208"/>
      <c r="LMQ9" s="208"/>
      <c r="LMR9" s="208"/>
      <c r="LMS9" s="208"/>
      <c r="LMT9" s="208"/>
      <c r="LMU9" s="208"/>
      <c r="LMV9" s="208"/>
      <c r="LMW9" s="208"/>
      <c r="LMX9" s="208"/>
      <c r="LMY9" s="208"/>
      <c r="LMZ9" s="208"/>
      <c r="LNA9" s="208"/>
      <c r="LNB9" s="208"/>
      <c r="LNC9" s="208"/>
      <c r="LND9" s="208"/>
      <c r="LNE9" s="208"/>
      <c r="LNF9" s="208"/>
      <c r="LNG9" s="208"/>
      <c r="LNH9" s="208"/>
      <c r="LNI9" s="208"/>
      <c r="LNJ9" s="208"/>
      <c r="LNK9" s="208"/>
      <c r="LNL9" s="208"/>
      <c r="LNM9" s="208"/>
      <c r="LNN9" s="208"/>
      <c r="LNO9" s="208"/>
      <c r="LNP9" s="208"/>
      <c r="LNQ9" s="208"/>
      <c r="LNR9" s="208"/>
      <c r="LNS9" s="208"/>
      <c r="LNT9" s="208"/>
      <c r="LNU9" s="208"/>
      <c r="LNV9" s="208"/>
      <c r="LNW9" s="208"/>
      <c r="LNX9" s="208"/>
      <c r="LNY9" s="208"/>
      <c r="LNZ9" s="208"/>
      <c r="LOA9" s="208"/>
      <c r="LOB9" s="208"/>
      <c r="LOC9" s="208"/>
      <c r="LOD9" s="208"/>
      <c r="LOE9" s="208"/>
      <c r="LOF9" s="208"/>
      <c r="LOG9" s="208"/>
      <c r="LOH9" s="208"/>
      <c r="LOI9" s="208"/>
      <c r="LOJ9" s="208"/>
      <c r="LOK9" s="208"/>
      <c r="LOL9" s="208"/>
      <c r="LOM9" s="208"/>
      <c r="LON9" s="208"/>
      <c r="LOO9" s="208"/>
      <c r="LOP9" s="208"/>
      <c r="LOQ9" s="208"/>
      <c r="LOR9" s="208"/>
      <c r="LOS9" s="208"/>
      <c r="LOT9" s="208"/>
      <c r="LOU9" s="208"/>
      <c r="LOV9" s="208"/>
      <c r="LOW9" s="208"/>
      <c r="LOX9" s="208"/>
      <c r="LOY9" s="208"/>
      <c r="LOZ9" s="208"/>
      <c r="LPA9" s="208"/>
      <c r="LPB9" s="208"/>
      <c r="LPC9" s="208"/>
      <c r="LPD9" s="208"/>
      <c r="LPE9" s="208"/>
      <c r="LPF9" s="208"/>
      <c r="LPG9" s="208"/>
      <c r="LPH9" s="208"/>
      <c r="LPI9" s="208"/>
      <c r="LPJ9" s="208"/>
      <c r="LPK9" s="208"/>
      <c r="LPL9" s="208"/>
      <c r="LPM9" s="208"/>
      <c r="LPN9" s="208"/>
      <c r="LPO9" s="208"/>
      <c r="LPP9" s="208"/>
      <c r="LPQ9" s="208"/>
      <c r="LPR9" s="208"/>
      <c r="LPS9" s="208"/>
      <c r="LPT9" s="208"/>
      <c r="LPU9" s="208"/>
      <c r="LPV9" s="208"/>
      <c r="LPW9" s="208"/>
      <c r="LPX9" s="208"/>
      <c r="LPY9" s="208"/>
      <c r="LPZ9" s="208"/>
      <c r="LQA9" s="208"/>
      <c r="LQB9" s="208"/>
      <c r="LQC9" s="208"/>
      <c r="LQD9" s="208"/>
      <c r="LQE9" s="208"/>
      <c r="LQF9" s="208"/>
      <c r="LQG9" s="208"/>
      <c r="LQH9" s="208"/>
      <c r="LQI9" s="208"/>
      <c r="LQJ9" s="208"/>
      <c r="LQK9" s="208"/>
      <c r="LQL9" s="208"/>
      <c r="LQM9" s="208"/>
      <c r="LQN9" s="208"/>
      <c r="LQO9" s="208"/>
      <c r="LQP9" s="208"/>
      <c r="LQQ9" s="208"/>
      <c r="LQR9" s="208"/>
      <c r="LQS9" s="208"/>
      <c r="LQT9" s="208"/>
      <c r="LQU9" s="208"/>
      <c r="LQV9" s="208"/>
      <c r="LQW9" s="208"/>
      <c r="LQX9" s="208"/>
      <c r="LQY9" s="208"/>
      <c r="LQZ9" s="208"/>
      <c r="LRA9" s="208"/>
      <c r="LRB9" s="208"/>
      <c r="LRC9" s="208"/>
      <c r="LRD9" s="208"/>
      <c r="LRE9" s="208"/>
      <c r="LRF9" s="208"/>
      <c r="LRG9" s="208"/>
      <c r="LRH9" s="208"/>
      <c r="LRI9" s="208"/>
      <c r="LRJ9" s="208"/>
      <c r="LRK9" s="208"/>
      <c r="LRL9" s="208"/>
      <c r="LRM9" s="208"/>
      <c r="LRN9" s="208"/>
      <c r="LRO9" s="208"/>
      <c r="LRP9" s="208"/>
      <c r="LRQ9" s="208"/>
      <c r="LRR9" s="208"/>
      <c r="LRS9" s="208"/>
      <c r="LRT9" s="208"/>
      <c r="LRU9" s="208"/>
      <c r="LRV9" s="208"/>
      <c r="LRW9" s="208"/>
      <c r="LRX9" s="208"/>
      <c r="LRY9" s="208"/>
      <c r="LRZ9" s="208"/>
      <c r="LSA9" s="208"/>
      <c r="LSB9" s="208"/>
      <c r="LSC9" s="208"/>
      <c r="LSD9" s="208"/>
      <c r="LSE9" s="208"/>
      <c r="LSF9" s="208"/>
      <c r="LSG9" s="208"/>
      <c r="LSH9" s="208"/>
      <c r="LSI9" s="208"/>
      <c r="LSJ9" s="208"/>
      <c r="LSK9" s="208"/>
      <c r="LSL9" s="208"/>
      <c r="LSM9" s="208"/>
      <c r="LSN9" s="208"/>
      <c r="LSO9" s="208"/>
      <c r="LSP9" s="208"/>
      <c r="LSQ9" s="208"/>
      <c r="LSR9" s="208"/>
      <c r="LSS9" s="208"/>
      <c r="LST9" s="208"/>
      <c r="LSU9" s="208"/>
      <c r="LSV9" s="208"/>
      <c r="LSW9" s="208"/>
      <c r="LSX9" s="208"/>
      <c r="LSY9" s="208"/>
      <c r="LSZ9" s="208"/>
      <c r="LTA9" s="208"/>
      <c r="LTB9" s="208"/>
      <c r="LTC9" s="208"/>
      <c r="LTD9" s="208"/>
      <c r="LTE9" s="208"/>
      <c r="LTF9" s="208"/>
      <c r="LTG9" s="208"/>
      <c r="LTH9" s="208"/>
      <c r="LTI9" s="208"/>
      <c r="LTJ9" s="208"/>
      <c r="LTK9" s="208"/>
      <c r="LTL9" s="208"/>
      <c r="LTM9" s="208"/>
      <c r="LTN9" s="208"/>
      <c r="LTO9" s="208"/>
      <c r="LTP9" s="208"/>
      <c r="LTQ9" s="208"/>
      <c r="LTR9" s="208"/>
      <c r="LTS9" s="208"/>
      <c r="LTT9" s="208"/>
      <c r="LTU9" s="208"/>
      <c r="LTV9" s="208"/>
      <c r="LTW9" s="208"/>
      <c r="LTX9" s="208"/>
      <c r="LTY9" s="208"/>
      <c r="LTZ9" s="208"/>
      <c r="LUA9" s="208"/>
      <c r="LUB9" s="208"/>
      <c r="LUC9" s="208"/>
      <c r="LUD9" s="208"/>
      <c r="LUE9" s="208"/>
      <c r="LUF9" s="208"/>
      <c r="LUG9" s="208"/>
      <c r="LUH9" s="208"/>
      <c r="LUI9" s="208"/>
      <c r="LUJ9" s="208"/>
      <c r="LUK9" s="208"/>
      <c r="LUL9" s="208"/>
      <c r="LUM9" s="208"/>
      <c r="LUN9" s="208"/>
      <c r="LUO9" s="208"/>
      <c r="LUP9" s="208"/>
      <c r="LUQ9" s="208"/>
      <c r="LUR9" s="208"/>
      <c r="LUS9" s="208"/>
      <c r="LUT9" s="208"/>
      <c r="LUU9" s="208"/>
      <c r="LUV9" s="208"/>
      <c r="LUW9" s="208"/>
      <c r="LUX9" s="208"/>
      <c r="LUY9" s="208"/>
      <c r="LUZ9" s="208"/>
      <c r="LVA9" s="208"/>
      <c r="LVB9" s="208"/>
      <c r="LVC9" s="208"/>
      <c r="LVD9" s="208"/>
      <c r="LVE9" s="208"/>
      <c r="LVF9" s="208"/>
      <c r="LVG9" s="208"/>
      <c r="LVH9" s="208"/>
      <c r="LVI9" s="208"/>
      <c r="LVJ9" s="208"/>
      <c r="LVK9" s="208"/>
      <c r="LVL9" s="208"/>
      <c r="LVM9" s="208"/>
      <c r="LVN9" s="208"/>
      <c r="LVO9" s="208"/>
      <c r="LVP9" s="208"/>
      <c r="LVQ9" s="208"/>
      <c r="LVR9" s="208"/>
      <c r="LVS9" s="208"/>
      <c r="LVT9" s="208"/>
      <c r="LVU9" s="208"/>
      <c r="LVV9" s="208"/>
      <c r="LVW9" s="208"/>
      <c r="LVX9" s="208"/>
      <c r="LVY9" s="208"/>
      <c r="LVZ9" s="208"/>
      <c r="LWA9" s="208"/>
      <c r="LWB9" s="208"/>
      <c r="LWC9" s="208"/>
      <c r="LWD9" s="208"/>
      <c r="LWE9" s="208"/>
      <c r="LWF9" s="208"/>
      <c r="LWG9" s="208"/>
      <c r="LWH9" s="208"/>
      <c r="LWI9" s="208"/>
      <c r="LWJ9" s="208"/>
      <c r="LWK9" s="208"/>
      <c r="LWL9" s="208"/>
      <c r="LWM9" s="208"/>
      <c r="LWN9" s="208"/>
      <c r="LWO9" s="208"/>
      <c r="LWP9" s="208"/>
      <c r="LWQ9" s="208"/>
      <c r="LWR9" s="208"/>
      <c r="LWS9" s="208"/>
      <c r="LWT9" s="208"/>
      <c r="LWU9" s="208"/>
      <c r="LWV9" s="208"/>
      <c r="LWW9" s="208"/>
      <c r="LWX9" s="208"/>
      <c r="LWY9" s="208"/>
      <c r="LWZ9" s="208"/>
      <c r="LXA9" s="208"/>
      <c r="LXB9" s="208"/>
      <c r="LXC9" s="208"/>
      <c r="LXD9" s="208"/>
      <c r="LXE9" s="208"/>
      <c r="LXF9" s="208"/>
      <c r="LXG9" s="208"/>
      <c r="LXH9" s="208"/>
      <c r="LXI9" s="208"/>
      <c r="LXJ9" s="208"/>
      <c r="LXK9" s="208"/>
      <c r="LXL9" s="208"/>
      <c r="LXM9" s="208"/>
      <c r="LXN9" s="208"/>
      <c r="LXO9" s="208"/>
      <c r="LXP9" s="208"/>
      <c r="LXQ9" s="208"/>
      <c r="LXR9" s="208"/>
      <c r="LXS9" s="208"/>
      <c r="LXT9" s="208"/>
      <c r="LXU9" s="208"/>
      <c r="LXV9" s="208"/>
      <c r="LXW9" s="208"/>
      <c r="LXX9" s="208"/>
      <c r="LXY9" s="208"/>
      <c r="LXZ9" s="208"/>
      <c r="LYA9" s="208"/>
      <c r="LYB9" s="208"/>
      <c r="LYC9" s="208"/>
      <c r="LYD9" s="208"/>
      <c r="LYE9" s="208"/>
      <c r="LYF9" s="208"/>
      <c r="LYG9" s="208"/>
      <c r="LYH9" s="208"/>
      <c r="LYI9" s="208"/>
      <c r="LYJ9" s="208"/>
      <c r="LYK9" s="208"/>
      <c r="LYL9" s="208"/>
      <c r="LYM9" s="208"/>
      <c r="LYN9" s="208"/>
      <c r="LYO9" s="208"/>
      <c r="LYP9" s="208"/>
      <c r="LYQ9" s="208"/>
      <c r="LYR9" s="208"/>
      <c r="LYS9" s="208"/>
      <c r="LYT9" s="208"/>
      <c r="LYU9" s="208"/>
      <c r="LYV9" s="208"/>
      <c r="LYW9" s="208"/>
      <c r="LYX9" s="208"/>
      <c r="LYY9" s="208"/>
      <c r="LYZ9" s="208"/>
      <c r="LZA9" s="208"/>
      <c r="LZB9" s="208"/>
      <c r="LZC9" s="208"/>
      <c r="LZD9" s="208"/>
      <c r="LZE9" s="208"/>
      <c r="LZF9" s="208"/>
      <c r="LZG9" s="208"/>
      <c r="LZH9" s="208"/>
      <c r="LZI9" s="208"/>
      <c r="LZJ9" s="208"/>
      <c r="LZK9" s="208"/>
      <c r="LZL9" s="208"/>
      <c r="LZM9" s="208"/>
      <c r="LZN9" s="208"/>
      <c r="LZO9" s="208"/>
      <c r="LZP9" s="208"/>
      <c r="LZQ9" s="208"/>
      <c r="LZR9" s="208"/>
      <c r="LZS9" s="208"/>
      <c r="LZT9" s="208"/>
      <c r="LZU9" s="208"/>
      <c r="LZV9" s="208"/>
      <c r="LZW9" s="208"/>
      <c r="LZX9" s="208"/>
      <c r="LZY9" s="208"/>
      <c r="LZZ9" s="208"/>
      <c r="MAA9" s="208"/>
      <c r="MAB9" s="208"/>
      <c r="MAC9" s="208"/>
      <c r="MAD9" s="208"/>
      <c r="MAE9" s="208"/>
      <c r="MAF9" s="208"/>
      <c r="MAG9" s="208"/>
      <c r="MAH9" s="208"/>
      <c r="MAI9" s="208"/>
      <c r="MAJ9" s="208"/>
      <c r="MAK9" s="208"/>
      <c r="MAL9" s="208"/>
      <c r="MAM9" s="208"/>
      <c r="MAN9" s="208"/>
      <c r="MAO9" s="208"/>
      <c r="MAP9" s="208"/>
      <c r="MAQ9" s="208"/>
      <c r="MAR9" s="208"/>
      <c r="MAS9" s="208"/>
      <c r="MAT9" s="208"/>
      <c r="MAU9" s="208"/>
      <c r="MAV9" s="208"/>
      <c r="MAW9" s="208"/>
      <c r="MAX9" s="208"/>
      <c r="MAY9" s="208"/>
      <c r="MAZ9" s="208"/>
      <c r="MBA9" s="208"/>
      <c r="MBB9" s="208"/>
      <c r="MBC9" s="208"/>
      <c r="MBD9" s="208"/>
      <c r="MBE9" s="208"/>
      <c r="MBF9" s="208"/>
      <c r="MBG9" s="208"/>
      <c r="MBH9" s="208"/>
      <c r="MBI9" s="208"/>
      <c r="MBJ9" s="208"/>
      <c r="MBK9" s="208"/>
      <c r="MBL9" s="208"/>
      <c r="MBM9" s="208"/>
      <c r="MBN9" s="208"/>
      <c r="MBO9" s="208"/>
      <c r="MBP9" s="208"/>
      <c r="MBQ9" s="208"/>
      <c r="MBR9" s="208"/>
      <c r="MBS9" s="208"/>
      <c r="MBT9" s="208"/>
      <c r="MBU9" s="208"/>
      <c r="MBV9" s="208"/>
      <c r="MBW9" s="208"/>
      <c r="MBX9" s="208"/>
      <c r="MBY9" s="208"/>
      <c r="MBZ9" s="208"/>
      <c r="MCA9" s="208"/>
      <c r="MCB9" s="208"/>
      <c r="MCC9" s="208"/>
      <c r="MCD9" s="208"/>
      <c r="MCE9" s="208"/>
      <c r="MCF9" s="208"/>
      <c r="MCG9" s="208"/>
      <c r="MCH9" s="208"/>
      <c r="MCI9" s="208"/>
      <c r="MCJ9" s="208"/>
      <c r="MCK9" s="208"/>
      <c r="MCL9" s="208"/>
      <c r="MCM9" s="208"/>
      <c r="MCN9" s="208"/>
      <c r="MCO9" s="208"/>
      <c r="MCP9" s="208"/>
      <c r="MCQ9" s="208"/>
      <c r="MCR9" s="208"/>
      <c r="MCS9" s="208"/>
      <c r="MCT9" s="208"/>
      <c r="MCU9" s="208"/>
      <c r="MCV9" s="208"/>
      <c r="MCW9" s="208"/>
      <c r="MCX9" s="208"/>
      <c r="MCY9" s="208"/>
      <c r="MCZ9" s="208"/>
      <c r="MDA9" s="208"/>
      <c r="MDB9" s="208"/>
      <c r="MDC9" s="208"/>
      <c r="MDD9" s="208"/>
      <c r="MDE9" s="208"/>
      <c r="MDF9" s="208"/>
      <c r="MDG9" s="208"/>
      <c r="MDH9" s="208"/>
      <c r="MDI9" s="208"/>
      <c r="MDJ9" s="208"/>
      <c r="MDK9" s="208"/>
      <c r="MDL9" s="208"/>
      <c r="MDM9" s="208"/>
      <c r="MDN9" s="208"/>
      <c r="MDO9" s="208"/>
      <c r="MDP9" s="208"/>
      <c r="MDQ9" s="208"/>
      <c r="MDR9" s="208"/>
      <c r="MDS9" s="208"/>
      <c r="MDT9" s="208"/>
      <c r="MDU9" s="208"/>
      <c r="MDV9" s="208"/>
      <c r="MDW9" s="208"/>
      <c r="MDX9" s="208"/>
      <c r="MDY9" s="208"/>
      <c r="MDZ9" s="208"/>
      <c r="MEA9" s="208"/>
      <c r="MEB9" s="208"/>
      <c r="MEC9" s="208"/>
      <c r="MED9" s="208"/>
      <c r="MEE9" s="208"/>
      <c r="MEF9" s="208"/>
      <c r="MEG9" s="208"/>
      <c r="MEH9" s="208"/>
      <c r="MEI9" s="208"/>
      <c r="MEJ9" s="208"/>
      <c r="MEK9" s="208"/>
      <c r="MEL9" s="208"/>
      <c r="MEM9" s="208"/>
      <c r="MEN9" s="208"/>
      <c r="MEO9" s="208"/>
      <c r="MEP9" s="208"/>
      <c r="MEQ9" s="208"/>
      <c r="MER9" s="208"/>
      <c r="MES9" s="208"/>
      <c r="MET9" s="208"/>
      <c r="MEU9" s="208"/>
      <c r="MEV9" s="208"/>
      <c r="MEW9" s="208"/>
      <c r="MEX9" s="208"/>
      <c r="MEY9" s="208"/>
      <c r="MEZ9" s="208"/>
      <c r="MFA9" s="208"/>
      <c r="MFB9" s="208"/>
      <c r="MFC9" s="208"/>
      <c r="MFD9" s="208"/>
      <c r="MFE9" s="208"/>
      <c r="MFF9" s="208"/>
      <c r="MFG9" s="208"/>
      <c r="MFH9" s="208"/>
      <c r="MFI9" s="208"/>
      <c r="MFJ9" s="208"/>
      <c r="MFK9" s="208"/>
      <c r="MFL9" s="208"/>
      <c r="MFM9" s="208"/>
      <c r="MFN9" s="208"/>
      <c r="MFO9" s="208"/>
      <c r="MFP9" s="208"/>
      <c r="MFQ9" s="208"/>
      <c r="MFR9" s="208"/>
      <c r="MFS9" s="208"/>
      <c r="MFT9" s="208"/>
      <c r="MFU9" s="208"/>
      <c r="MFV9" s="208"/>
      <c r="MFW9" s="208"/>
      <c r="MFX9" s="208"/>
      <c r="MFY9" s="208"/>
      <c r="MFZ9" s="208"/>
      <c r="MGA9" s="208"/>
      <c r="MGB9" s="208"/>
      <c r="MGC9" s="208"/>
      <c r="MGD9" s="208"/>
      <c r="MGE9" s="208"/>
      <c r="MGF9" s="208"/>
      <c r="MGG9" s="208"/>
      <c r="MGH9" s="208"/>
      <c r="MGI9" s="208"/>
      <c r="MGJ9" s="208"/>
      <c r="MGK9" s="208"/>
      <c r="MGL9" s="208"/>
      <c r="MGM9" s="208"/>
      <c r="MGN9" s="208"/>
      <c r="MGO9" s="208"/>
      <c r="MGP9" s="208"/>
      <c r="MGQ9" s="208"/>
      <c r="MGR9" s="208"/>
      <c r="MGS9" s="208"/>
      <c r="MGT9" s="208"/>
      <c r="MGU9" s="208"/>
      <c r="MGV9" s="208"/>
      <c r="MGW9" s="208"/>
      <c r="MGX9" s="208"/>
      <c r="MGY9" s="208"/>
      <c r="MGZ9" s="208"/>
      <c r="MHA9" s="208"/>
      <c r="MHB9" s="208"/>
      <c r="MHC9" s="208"/>
      <c r="MHD9" s="208"/>
      <c r="MHE9" s="208"/>
      <c r="MHF9" s="208"/>
      <c r="MHG9" s="208"/>
      <c r="MHH9" s="208"/>
      <c r="MHI9" s="208"/>
      <c r="MHJ9" s="208"/>
      <c r="MHK9" s="208"/>
      <c r="MHL9" s="208"/>
      <c r="MHM9" s="208"/>
      <c r="MHN9" s="208"/>
      <c r="MHO9" s="208"/>
      <c r="MHP9" s="208"/>
      <c r="MHQ9" s="208"/>
      <c r="MHR9" s="208"/>
      <c r="MHS9" s="208"/>
      <c r="MHT9" s="208"/>
      <c r="MHU9" s="208"/>
      <c r="MHV9" s="208"/>
      <c r="MHW9" s="208"/>
      <c r="MHX9" s="208"/>
      <c r="MHY9" s="208"/>
      <c r="MHZ9" s="208"/>
      <c r="MIA9" s="208"/>
      <c r="MIB9" s="208"/>
      <c r="MIC9" s="208"/>
      <c r="MID9" s="208"/>
      <c r="MIE9" s="208"/>
      <c r="MIF9" s="208"/>
      <c r="MIG9" s="208"/>
      <c r="MIH9" s="208"/>
      <c r="MII9" s="208"/>
      <c r="MIJ9" s="208"/>
      <c r="MIK9" s="208"/>
      <c r="MIL9" s="208"/>
      <c r="MIM9" s="208"/>
      <c r="MIN9" s="208"/>
      <c r="MIO9" s="208"/>
      <c r="MIP9" s="208"/>
      <c r="MIQ9" s="208"/>
      <c r="MIR9" s="208"/>
      <c r="MIS9" s="208"/>
      <c r="MIT9" s="208"/>
      <c r="MIU9" s="208"/>
      <c r="MIV9" s="208"/>
      <c r="MIW9" s="208"/>
      <c r="MIX9" s="208"/>
      <c r="MIY9" s="208"/>
      <c r="MIZ9" s="208"/>
      <c r="MJA9" s="208"/>
      <c r="MJB9" s="208"/>
      <c r="MJC9" s="208"/>
      <c r="MJD9" s="208"/>
      <c r="MJE9" s="208"/>
      <c r="MJF9" s="208"/>
      <c r="MJG9" s="208"/>
      <c r="MJH9" s="208"/>
      <c r="MJI9" s="208"/>
      <c r="MJJ9" s="208"/>
      <c r="MJK9" s="208"/>
      <c r="MJL9" s="208"/>
      <c r="MJM9" s="208"/>
      <c r="MJN9" s="208"/>
      <c r="MJO9" s="208"/>
      <c r="MJP9" s="208"/>
      <c r="MJQ9" s="208"/>
      <c r="MJR9" s="208"/>
      <c r="MJS9" s="208"/>
      <c r="MJT9" s="208"/>
      <c r="MJU9" s="208"/>
      <c r="MJV9" s="208"/>
      <c r="MJW9" s="208"/>
      <c r="MJX9" s="208"/>
      <c r="MJY9" s="208"/>
      <c r="MJZ9" s="208"/>
      <c r="MKA9" s="208"/>
      <c r="MKB9" s="208"/>
      <c r="MKC9" s="208"/>
      <c r="MKD9" s="208"/>
      <c r="MKE9" s="208"/>
      <c r="MKF9" s="208"/>
      <c r="MKG9" s="208"/>
      <c r="MKH9" s="208"/>
      <c r="MKI9" s="208"/>
      <c r="MKJ9" s="208"/>
      <c r="MKK9" s="208"/>
      <c r="MKL9" s="208"/>
      <c r="MKM9" s="208"/>
      <c r="MKN9" s="208"/>
      <c r="MKO9" s="208"/>
      <c r="MKP9" s="208"/>
      <c r="MKQ9" s="208"/>
      <c r="MKR9" s="208"/>
      <c r="MKS9" s="208"/>
      <c r="MKT9" s="208"/>
      <c r="MKU9" s="208"/>
      <c r="MKV9" s="208"/>
      <c r="MKW9" s="208"/>
      <c r="MKX9" s="208"/>
      <c r="MKY9" s="208"/>
      <c r="MKZ9" s="208"/>
      <c r="MLA9" s="208"/>
      <c r="MLB9" s="208"/>
      <c r="MLC9" s="208"/>
      <c r="MLD9" s="208"/>
      <c r="MLE9" s="208"/>
      <c r="MLF9" s="208"/>
      <c r="MLG9" s="208"/>
      <c r="MLH9" s="208"/>
      <c r="MLI9" s="208"/>
      <c r="MLJ9" s="208"/>
      <c r="MLK9" s="208"/>
      <c r="MLL9" s="208"/>
      <c r="MLM9" s="208"/>
      <c r="MLN9" s="208"/>
      <c r="MLO9" s="208"/>
      <c r="MLP9" s="208"/>
      <c r="MLQ9" s="208"/>
      <c r="MLR9" s="208"/>
      <c r="MLS9" s="208"/>
      <c r="MLT9" s="208"/>
      <c r="MLU9" s="208"/>
      <c r="MLV9" s="208"/>
      <c r="MLW9" s="208"/>
      <c r="MLX9" s="208"/>
      <c r="MLY9" s="208"/>
      <c r="MLZ9" s="208"/>
      <c r="MMA9" s="208"/>
      <c r="MMB9" s="208"/>
      <c r="MMC9" s="208"/>
      <c r="MMD9" s="208"/>
      <c r="MME9" s="208"/>
      <c r="MMF9" s="208"/>
      <c r="MMG9" s="208"/>
      <c r="MMH9" s="208"/>
      <c r="MMI9" s="208"/>
      <c r="MMJ9" s="208"/>
      <c r="MMK9" s="208"/>
      <c r="MML9" s="208"/>
      <c r="MMM9" s="208"/>
      <c r="MMN9" s="208"/>
      <c r="MMO9" s="208"/>
      <c r="MMP9" s="208"/>
      <c r="MMQ9" s="208"/>
      <c r="MMR9" s="208"/>
      <c r="MMS9" s="208"/>
      <c r="MMT9" s="208"/>
      <c r="MMU9" s="208"/>
      <c r="MMV9" s="208"/>
      <c r="MMW9" s="208"/>
      <c r="MMX9" s="208"/>
      <c r="MMY9" s="208"/>
      <c r="MMZ9" s="208"/>
      <c r="MNA9" s="208"/>
      <c r="MNB9" s="208"/>
      <c r="MNC9" s="208"/>
      <c r="MND9" s="208"/>
      <c r="MNE9" s="208"/>
      <c r="MNF9" s="208"/>
      <c r="MNG9" s="208"/>
      <c r="MNH9" s="208"/>
      <c r="MNI9" s="208"/>
      <c r="MNJ9" s="208"/>
      <c r="MNK9" s="208"/>
      <c r="MNL9" s="208"/>
      <c r="MNM9" s="208"/>
      <c r="MNN9" s="208"/>
      <c r="MNO9" s="208"/>
      <c r="MNP9" s="208"/>
      <c r="MNQ9" s="208"/>
      <c r="MNR9" s="208"/>
      <c r="MNS9" s="208"/>
      <c r="MNT9" s="208"/>
      <c r="MNU9" s="208"/>
      <c r="MNV9" s="208"/>
      <c r="MNW9" s="208"/>
      <c r="MNX9" s="208"/>
      <c r="MNY9" s="208"/>
      <c r="MNZ9" s="208"/>
      <c r="MOA9" s="208"/>
      <c r="MOB9" s="208"/>
      <c r="MOC9" s="208"/>
      <c r="MOD9" s="208"/>
      <c r="MOE9" s="208"/>
      <c r="MOF9" s="208"/>
      <c r="MOG9" s="208"/>
      <c r="MOH9" s="208"/>
      <c r="MOI9" s="208"/>
      <c r="MOJ9" s="208"/>
      <c r="MOK9" s="208"/>
      <c r="MOL9" s="208"/>
      <c r="MOM9" s="208"/>
      <c r="MON9" s="208"/>
      <c r="MOO9" s="208"/>
      <c r="MOP9" s="208"/>
      <c r="MOQ9" s="208"/>
      <c r="MOR9" s="208"/>
      <c r="MOS9" s="208"/>
      <c r="MOT9" s="208"/>
      <c r="MOU9" s="208"/>
      <c r="MOV9" s="208"/>
      <c r="MOW9" s="208"/>
      <c r="MOX9" s="208"/>
      <c r="MOY9" s="208"/>
      <c r="MOZ9" s="208"/>
      <c r="MPA9" s="208"/>
      <c r="MPB9" s="208"/>
      <c r="MPC9" s="208"/>
      <c r="MPD9" s="208"/>
      <c r="MPE9" s="208"/>
      <c r="MPF9" s="208"/>
      <c r="MPG9" s="208"/>
      <c r="MPH9" s="208"/>
      <c r="MPI9" s="208"/>
      <c r="MPJ9" s="208"/>
      <c r="MPK9" s="208"/>
      <c r="MPL9" s="208"/>
      <c r="MPM9" s="208"/>
      <c r="MPN9" s="208"/>
      <c r="MPO9" s="208"/>
      <c r="MPP9" s="208"/>
      <c r="MPQ9" s="208"/>
      <c r="MPR9" s="208"/>
      <c r="MPS9" s="208"/>
      <c r="MPT9" s="208"/>
      <c r="MPU9" s="208"/>
      <c r="MPV9" s="208"/>
      <c r="MPW9" s="208"/>
      <c r="MPX9" s="208"/>
      <c r="MPY9" s="208"/>
      <c r="MPZ9" s="208"/>
      <c r="MQA9" s="208"/>
      <c r="MQB9" s="208"/>
      <c r="MQC9" s="208"/>
      <c r="MQD9" s="208"/>
      <c r="MQE9" s="208"/>
      <c r="MQF9" s="208"/>
      <c r="MQG9" s="208"/>
      <c r="MQH9" s="208"/>
      <c r="MQI9" s="208"/>
      <c r="MQJ9" s="208"/>
      <c r="MQK9" s="208"/>
      <c r="MQL9" s="208"/>
      <c r="MQM9" s="208"/>
      <c r="MQN9" s="208"/>
      <c r="MQO9" s="208"/>
      <c r="MQP9" s="208"/>
      <c r="MQQ9" s="208"/>
      <c r="MQR9" s="208"/>
      <c r="MQS9" s="208"/>
      <c r="MQT9" s="208"/>
      <c r="MQU9" s="208"/>
      <c r="MQV9" s="208"/>
      <c r="MQW9" s="208"/>
      <c r="MQX9" s="208"/>
      <c r="MQY9" s="208"/>
      <c r="MQZ9" s="208"/>
      <c r="MRA9" s="208"/>
      <c r="MRB9" s="208"/>
      <c r="MRC9" s="208"/>
      <c r="MRD9" s="208"/>
      <c r="MRE9" s="208"/>
      <c r="MRF9" s="208"/>
      <c r="MRG9" s="208"/>
      <c r="MRH9" s="208"/>
      <c r="MRI9" s="208"/>
      <c r="MRJ9" s="208"/>
      <c r="MRK9" s="208"/>
      <c r="MRL9" s="208"/>
      <c r="MRM9" s="208"/>
      <c r="MRN9" s="208"/>
      <c r="MRO9" s="208"/>
      <c r="MRP9" s="208"/>
      <c r="MRQ9" s="208"/>
      <c r="MRR9" s="208"/>
      <c r="MRS9" s="208"/>
      <c r="MRT9" s="208"/>
      <c r="MRU9" s="208"/>
      <c r="MRV9" s="208"/>
      <c r="MRW9" s="208"/>
      <c r="MRX9" s="208"/>
      <c r="MRY9" s="208"/>
      <c r="MRZ9" s="208"/>
      <c r="MSA9" s="208"/>
      <c r="MSB9" s="208"/>
      <c r="MSC9" s="208"/>
      <c r="MSD9" s="208"/>
      <c r="MSE9" s="208"/>
      <c r="MSF9" s="208"/>
      <c r="MSG9" s="208"/>
      <c r="MSH9" s="208"/>
      <c r="MSI9" s="208"/>
      <c r="MSJ9" s="208"/>
      <c r="MSK9" s="208"/>
      <c r="MSL9" s="208"/>
      <c r="MSM9" s="208"/>
      <c r="MSN9" s="208"/>
      <c r="MSO9" s="208"/>
      <c r="MSP9" s="208"/>
      <c r="MSQ9" s="208"/>
      <c r="MSR9" s="208"/>
      <c r="MSS9" s="208"/>
      <c r="MST9" s="208"/>
      <c r="MSU9" s="208"/>
      <c r="MSV9" s="208"/>
      <c r="MSW9" s="208"/>
      <c r="MSX9" s="208"/>
      <c r="MSY9" s="208"/>
      <c r="MSZ9" s="208"/>
      <c r="MTA9" s="208"/>
      <c r="MTB9" s="208"/>
      <c r="MTC9" s="208"/>
      <c r="MTD9" s="208"/>
      <c r="MTE9" s="208"/>
      <c r="MTF9" s="208"/>
      <c r="MTG9" s="208"/>
      <c r="MTH9" s="208"/>
      <c r="MTI9" s="208"/>
      <c r="MTJ9" s="208"/>
      <c r="MTK9" s="208"/>
      <c r="MTL9" s="208"/>
      <c r="MTM9" s="208"/>
      <c r="MTN9" s="208"/>
      <c r="MTO9" s="208"/>
      <c r="MTP9" s="208"/>
      <c r="MTQ9" s="208"/>
      <c r="MTR9" s="208"/>
      <c r="MTS9" s="208"/>
      <c r="MTT9" s="208"/>
      <c r="MTU9" s="208"/>
      <c r="MTV9" s="208"/>
      <c r="MTW9" s="208"/>
      <c r="MTX9" s="208"/>
      <c r="MTY9" s="208"/>
      <c r="MTZ9" s="208"/>
      <c r="MUA9" s="208"/>
      <c r="MUB9" s="208"/>
      <c r="MUC9" s="208"/>
      <c r="MUD9" s="208"/>
      <c r="MUE9" s="208"/>
      <c r="MUF9" s="208"/>
      <c r="MUG9" s="208"/>
      <c r="MUH9" s="208"/>
      <c r="MUI9" s="208"/>
      <c r="MUJ9" s="208"/>
      <c r="MUK9" s="208"/>
      <c r="MUL9" s="208"/>
      <c r="MUM9" s="208"/>
      <c r="MUN9" s="208"/>
      <c r="MUO9" s="208"/>
      <c r="MUP9" s="208"/>
      <c r="MUQ9" s="208"/>
      <c r="MUR9" s="208"/>
      <c r="MUS9" s="208"/>
      <c r="MUT9" s="208"/>
      <c r="MUU9" s="208"/>
      <c r="MUV9" s="208"/>
      <c r="MUW9" s="208"/>
      <c r="MUX9" s="208"/>
      <c r="MUY9" s="208"/>
      <c r="MUZ9" s="208"/>
      <c r="MVA9" s="208"/>
      <c r="MVB9" s="208"/>
      <c r="MVC9" s="208"/>
      <c r="MVD9" s="208"/>
      <c r="MVE9" s="208"/>
      <c r="MVF9" s="208"/>
      <c r="MVG9" s="208"/>
      <c r="MVH9" s="208"/>
      <c r="MVI9" s="208"/>
      <c r="MVJ9" s="208"/>
      <c r="MVK9" s="208"/>
      <c r="MVL9" s="208"/>
      <c r="MVM9" s="208"/>
      <c r="MVN9" s="208"/>
      <c r="MVO9" s="208"/>
      <c r="MVP9" s="208"/>
      <c r="MVQ9" s="208"/>
      <c r="MVR9" s="208"/>
      <c r="MVS9" s="208"/>
      <c r="MVT9" s="208"/>
      <c r="MVU9" s="208"/>
      <c r="MVV9" s="208"/>
      <c r="MVW9" s="208"/>
      <c r="MVX9" s="208"/>
      <c r="MVY9" s="208"/>
      <c r="MVZ9" s="208"/>
      <c r="MWA9" s="208"/>
      <c r="MWB9" s="208"/>
      <c r="MWC9" s="208"/>
      <c r="MWD9" s="208"/>
      <c r="MWE9" s="208"/>
      <c r="MWF9" s="208"/>
      <c r="MWG9" s="208"/>
      <c r="MWH9" s="208"/>
      <c r="MWI9" s="208"/>
      <c r="MWJ9" s="208"/>
      <c r="MWK9" s="208"/>
      <c r="MWL9" s="208"/>
      <c r="MWM9" s="208"/>
      <c r="MWN9" s="208"/>
      <c r="MWO9" s="208"/>
      <c r="MWP9" s="208"/>
      <c r="MWQ9" s="208"/>
      <c r="MWR9" s="208"/>
      <c r="MWS9" s="208"/>
      <c r="MWT9" s="208"/>
      <c r="MWU9" s="208"/>
      <c r="MWV9" s="208"/>
      <c r="MWW9" s="208"/>
      <c r="MWX9" s="208"/>
      <c r="MWY9" s="208"/>
      <c r="MWZ9" s="208"/>
      <c r="MXA9" s="208"/>
      <c r="MXB9" s="208"/>
      <c r="MXC9" s="208"/>
      <c r="MXD9" s="208"/>
      <c r="MXE9" s="208"/>
      <c r="MXF9" s="208"/>
      <c r="MXG9" s="208"/>
      <c r="MXH9" s="208"/>
      <c r="MXI9" s="208"/>
      <c r="MXJ9" s="208"/>
      <c r="MXK9" s="208"/>
      <c r="MXL9" s="208"/>
      <c r="MXM9" s="208"/>
      <c r="MXN9" s="208"/>
      <c r="MXO9" s="208"/>
      <c r="MXP9" s="208"/>
      <c r="MXQ9" s="208"/>
      <c r="MXR9" s="208"/>
      <c r="MXS9" s="208"/>
      <c r="MXT9" s="208"/>
      <c r="MXU9" s="208"/>
      <c r="MXV9" s="208"/>
      <c r="MXW9" s="208"/>
      <c r="MXX9" s="208"/>
      <c r="MXY9" s="208"/>
      <c r="MXZ9" s="208"/>
      <c r="MYA9" s="208"/>
      <c r="MYB9" s="208"/>
      <c r="MYC9" s="208"/>
      <c r="MYD9" s="208"/>
      <c r="MYE9" s="208"/>
      <c r="MYF9" s="208"/>
      <c r="MYG9" s="208"/>
      <c r="MYH9" s="208"/>
      <c r="MYI9" s="208"/>
      <c r="MYJ9" s="208"/>
      <c r="MYK9" s="208"/>
      <c r="MYL9" s="208"/>
      <c r="MYM9" s="208"/>
      <c r="MYN9" s="208"/>
      <c r="MYO9" s="208"/>
      <c r="MYP9" s="208"/>
      <c r="MYQ9" s="208"/>
      <c r="MYR9" s="208"/>
      <c r="MYS9" s="208"/>
      <c r="MYT9" s="208"/>
      <c r="MYU9" s="208"/>
      <c r="MYV9" s="208"/>
      <c r="MYW9" s="208"/>
      <c r="MYX9" s="208"/>
      <c r="MYY9" s="208"/>
      <c r="MYZ9" s="208"/>
      <c r="MZA9" s="208"/>
      <c r="MZB9" s="208"/>
      <c r="MZC9" s="208"/>
      <c r="MZD9" s="208"/>
      <c r="MZE9" s="208"/>
      <c r="MZF9" s="208"/>
      <c r="MZG9" s="208"/>
      <c r="MZH9" s="208"/>
      <c r="MZI9" s="208"/>
      <c r="MZJ9" s="208"/>
      <c r="MZK9" s="208"/>
      <c r="MZL9" s="208"/>
      <c r="MZM9" s="208"/>
      <c r="MZN9" s="208"/>
      <c r="MZO9" s="208"/>
      <c r="MZP9" s="208"/>
      <c r="MZQ9" s="208"/>
      <c r="MZR9" s="208"/>
      <c r="MZS9" s="208"/>
      <c r="MZT9" s="208"/>
      <c r="MZU9" s="208"/>
      <c r="MZV9" s="208"/>
      <c r="MZW9" s="208"/>
      <c r="MZX9" s="208"/>
      <c r="MZY9" s="208"/>
      <c r="MZZ9" s="208"/>
      <c r="NAA9" s="208"/>
      <c r="NAB9" s="208"/>
      <c r="NAC9" s="208"/>
      <c r="NAD9" s="208"/>
      <c r="NAE9" s="208"/>
      <c r="NAF9" s="208"/>
      <c r="NAG9" s="208"/>
      <c r="NAH9" s="208"/>
      <c r="NAI9" s="208"/>
      <c r="NAJ9" s="208"/>
      <c r="NAK9" s="208"/>
      <c r="NAL9" s="208"/>
      <c r="NAM9" s="208"/>
      <c r="NAN9" s="208"/>
      <c r="NAO9" s="208"/>
      <c r="NAP9" s="208"/>
      <c r="NAQ9" s="208"/>
      <c r="NAR9" s="208"/>
      <c r="NAS9" s="208"/>
      <c r="NAT9" s="208"/>
      <c r="NAU9" s="208"/>
      <c r="NAV9" s="208"/>
      <c r="NAW9" s="208"/>
      <c r="NAX9" s="208"/>
      <c r="NAY9" s="208"/>
      <c r="NAZ9" s="208"/>
      <c r="NBA9" s="208"/>
      <c r="NBB9" s="208"/>
      <c r="NBC9" s="208"/>
      <c r="NBD9" s="208"/>
      <c r="NBE9" s="208"/>
      <c r="NBF9" s="208"/>
      <c r="NBG9" s="208"/>
      <c r="NBH9" s="208"/>
      <c r="NBI9" s="208"/>
      <c r="NBJ9" s="208"/>
      <c r="NBK9" s="208"/>
      <c r="NBL9" s="208"/>
      <c r="NBM9" s="208"/>
      <c r="NBN9" s="208"/>
      <c r="NBO9" s="208"/>
      <c r="NBP9" s="208"/>
      <c r="NBQ9" s="208"/>
      <c r="NBR9" s="208"/>
      <c r="NBS9" s="208"/>
      <c r="NBT9" s="208"/>
      <c r="NBU9" s="208"/>
      <c r="NBV9" s="208"/>
      <c r="NBW9" s="208"/>
      <c r="NBX9" s="208"/>
      <c r="NBY9" s="208"/>
      <c r="NBZ9" s="208"/>
      <c r="NCA9" s="208"/>
      <c r="NCB9" s="208"/>
      <c r="NCC9" s="208"/>
      <c r="NCD9" s="208"/>
      <c r="NCE9" s="208"/>
      <c r="NCF9" s="208"/>
      <c r="NCG9" s="208"/>
      <c r="NCH9" s="208"/>
      <c r="NCI9" s="208"/>
      <c r="NCJ9" s="208"/>
      <c r="NCK9" s="208"/>
      <c r="NCL9" s="208"/>
      <c r="NCM9" s="208"/>
      <c r="NCN9" s="208"/>
      <c r="NCO9" s="208"/>
      <c r="NCP9" s="208"/>
      <c r="NCQ9" s="208"/>
      <c r="NCR9" s="208"/>
      <c r="NCS9" s="208"/>
      <c r="NCT9" s="208"/>
      <c r="NCU9" s="208"/>
      <c r="NCV9" s="208"/>
      <c r="NCW9" s="208"/>
      <c r="NCX9" s="208"/>
      <c r="NCY9" s="208"/>
      <c r="NCZ9" s="208"/>
      <c r="NDA9" s="208"/>
      <c r="NDB9" s="208"/>
      <c r="NDC9" s="208"/>
      <c r="NDD9" s="208"/>
      <c r="NDE9" s="208"/>
      <c r="NDF9" s="208"/>
      <c r="NDG9" s="208"/>
      <c r="NDH9" s="208"/>
      <c r="NDI9" s="208"/>
      <c r="NDJ9" s="208"/>
      <c r="NDK9" s="208"/>
      <c r="NDL9" s="208"/>
      <c r="NDM9" s="208"/>
      <c r="NDN9" s="208"/>
      <c r="NDO9" s="208"/>
      <c r="NDP9" s="208"/>
      <c r="NDQ9" s="208"/>
      <c r="NDR9" s="208"/>
      <c r="NDS9" s="208"/>
      <c r="NDT9" s="208"/>
      <c r="NDU9" s="208"/>
      <c r="NDV9" s="208"/>
      <c r="NDW9" s="208"/>
      <c r="NDX9" s="208"/>
      <c r="NDY9" s="208"/>
      <c r="NDZ9" s="208"/>
      <c r="NEA9" s="208"/>
      <c r="NEB9" s="208"/>
      <c r="NEC9" s="208"/>
      <c r="NED9" s="208"/>
      <c r="NEE9" s="208"/>
      <c r="NEF9" s="208"/>
      <c r="NEG9" s="208"/>
      <c r="NEH9" s="208"/>
      <c r="NEI9" s="208"/>
      <c r="NEJ9" s="208"/>
      <c r="NEK9" s="208"/>
      <c r="NEL9" s="208"/>
      <c r="NEM9" s="208"/>
      <c r="NEN9" s="208"/>
      <c r="NEO9" s="208"/>
      <c r="NEP9" s="208"/>
      <c r="NEQ9" s="208"/>
      <c r="NER9" s="208"/>
      <c r="NES9" s="208"/>
      <c r="NET9" s="208"/>
      <c r="NEU9" s="208"/>
      <c r="NEV9" s="208"/>
      <c r="NEW9" s="208"/>
      <c r="NEX9" s="208"/>
      <c r="NEY9" s="208"/>
      <c r="NEZ9" s="208"/>
      <c r="NFA9" s="208"/>
      <c r="NFB9" s="208"/>
      <c r="NFC9" s="208"/>
      <c r="NFD9" s="208"/>
      <c r="NFE9" s="208"/>
      <c r="NFF9" s="208"/>
      <c r="NFG9" s="208"/>
      <c r="NFH9" s="208"/>
      <c r="NFI9" s="208"/>
      <c r="NFJ9" s="208"/>
      <c r="NFK9" s="208"/>
      <c r="NFL9" s="208"/>
      <c r="NFM9" s="208"/>
      <c r="NFN9" s="208"/>
      <c r="NFO9" s="208"/>
      <c r="NFP9" s="208"/>
      <c r="NFQ9" s="208"/>
      <c r="NFR9" s="208"/>
      <c r="NFS9" s="208"/>
      <c r="NFT9" s="208"/>
      <c r="NFU9" s="208"/>
      <c r="NFV9" s="208"/>
      <c r="NFW9" s="208"/>
      <c r="NFX9" s="208"/>
      <c r="NFY9" s="208"/>
      <c r="NFZ9" s="208"/>
      <c r="NGA9" s="208"/>
      <c r="NGB9" s="208"/>
      <c r="NGC9" s="208"/>
      <c r="NGD9" s="208"/>
      <c r="NGE9" s="208"/>
      <c r="NGF9" s="208"/>
      <c r="NGG9" s="208"/>
      <c r="NGH9" s="208"/>
      <c r="NGI9" s="208"/>
      <c r="NGJ9" s="208"/>
      <c r="NGK9" s="208"/>
      <c r="NGL9" s="208"/>
      <c r="NGM9" s="208"/>
      <c r="NGN9" s="208"/>
      <c r="NGO9" s="208"/>
      <c r="NGP9" s="208"/>
      <c r="NGQ9" s="208"/>
      <c r="NGR9" s="208"/>
      <c r="NGS9" s="208"/>
      <c r="NGT9" s="208"/>
      <c r="NGU9" s="208"/>
      <c r="NGV9" s="208"/>
      <c r="NGW9" s="208"/>
      <c r="NGX9" s="208"/>
      <c r="NGY9" s="208"/>
      <c r="NGZ9" s="208"/>
      <c r="NHA9" s="208"/>
      <c r="NHB9" s="208"/>
      <c r="NHC9" s="208"/>
      <c r="NHD9" s="208"/>
      <c r="NHE9" s="208"/>
      <c r="NHF9" s="208"/>
      <c r="NHG9" s="208"/>
      <c r="NHH9" s="208"/>
      <c r="NHI9" s="208"/>
      <c r="NHJ9" s="208"/>
      <c r="NHK9" s="208"/>
      <c r="NHL9" s="208"/>
      <c r="NHM9" s="208"/>
      <c r="NHN9" s="208"/>
      <c r="NHO9" s="208"/>
      <c r="NHP9" s="208"/>
      <c r="NHQ9" s="208"/>
      <c r="NHR9" s="208"/>
      <c r="NHS9" s="208"/>
      <c r="NHT9" s="208"/>
      <c r="NHU9" s="208"/>
      <c r="NHV9" s="208"/>
      <c r="NHW9" s="208"/>
      <c r="NHX9" s="208"/>
      <c r="NHY9" s="208"/>
      <c r="NHZ9" s="208"/>
      <c r="NIA9" s="208"/>
      <c r="NIB9" s="208"/>
      <c r="NIC9" s="208"/>
      <c r="NID9" s="208"/>
      <c r="NIE9" s="208"/>
      <c r="NIF9" s="208"/>
      <c r="NIG9" s="208"/>
      <c r="NIH9" s="208"/>
      <c r="NII9" s="208"/>
      <c r="NIJ9" s="208"/>
      <c r="NIK9" s="208"/>
      <c r="NIL9" s="208"/>
      <c r="NIM9" s="208"/>
      <c r="NIN9" s="208"/>
      <c r="NIO9" s="208"/>
      <c r="NIP9" s="208"/>
      <c r="NIQ9" s="208"/>
      <c r="NIR9" s="208"/>
      <c r="NIS9" s="208"/>
      <c r="NIT9" s="208"/>
      <c r="NIU9" s="208"/>
      <c r="NIV9" s="208"/>
      <c r="NIW9" s="208"/>
      <c r="NIX9" s="208"/>
      <c r="NIY9" s="208"/>
      <c r="NIZ9" s="208"/>
      <c r="NJA9" s="208"/>
      <c r="NJB9" s="208"/>
      <c r="NJC9" s="208"/>
      <c r="NJD9" s="208"/>
      <c r="NJE9" s="208"/>
      <c r="NJF9" s="208"/>
      <c r="NJG9" s="208"/>
      <c r="NJH9" s="208"/>
      <c r="NJI9" s="208"/>
      <c r="NJJ9" s="208"/>
      <c r="NJK9" s="208"/>
      <c r="NJL9" s="208"/>
      <c r="NJM9" s="208"/>
      <c r="NJN9" s="208"/>
      <c r="NJO9" s="208"/>
      <c r="NJP9" s="208"/>
      <c r="NJQ9" s="208"/>
      <c r="NJR9" s="208"/>
      <c r="NJS9" s="208"/>
      <c r="NJT9" s="208"/>
      <c r="NJU9" s="208"/>
      <c r="NJV9" s="208"/>
      <c r="NJW9" s="208"/>
      <c r="NJX9" s="208"/>
      <c r="NJY9" s="208"/>
      <c r="NJZ9" s="208"/>
      <c r="NKA9" s="208"/>
      <c r="NKB9" s="208"/>
      <c r="NKC9" s="208"/>
      <c r="NKD9" s="208"/>
      <c r="NKE9" s="208"/>
      <c r="NKF9" s="208"/>
      <c r="NKG9" s="208"/>
      <c r="NKH9" s="208"/>
      <c r="NKI9" s="208"/>
      <c r="NKJ9" s="208"/>
      <c r="NKK9" s="208"/>
      <c r="NKL9" s="208"/>
      <c r="NKM9" s="208"/>
      <c r="NKN9" s="208"/>
      <c r="NKO9" s="208"/>
      <c r="NKP9" s="208"/>
      <c r="NKQ9" s="208"/>
      <c r="NKR9" s="208"/>
      <c r="NKS9" s="208"/>
      <c r="NKT9" s="208"/>
      <c r="NKU9" s="208"/>
      <c r="NKV9" s="208"/>
      <c r="NKW9" s="208"/>
      <c r="NKX9" s="208"/>
      <c r="NKY9" s="208"/>
      <c r="NKZ9" s="208"/>
      <c r="NLA9" s="208"/>
      <c r="NLB9" s="208"/>
      <c r="NLC9" s="208"/>
      <c r="NLD9" s="208"/>
      <c r="NLE9" s="208"/>
      <c r="NLF9" s="208"/>
      <c r="NLG9" s="208"/>
      <c r="NLH9" s="208"/>
      <c r="NLI9" s="208"/>
      <c r="NLJ9" s="208"/>
      <c r="NLK9" s="208"/>
      <c r="NLL9" s="208"/>
      <c r="NLM9" s="208"/>
      <c r="NLN9" s="208"/>
      <c r="NLO9" s="208"/>
      <c r="NLP9" s="208"/>
      <c r="NLQ9" s="208"/>
      <c r="NLR9" s="208"/>
      <c r="NLS9" s="208"/>
      <c r="NLT9" s="208"/>
      <c r="NLU9" s="208"/>
      <c r="NLV9" s="208"/>
      <c r="NLW9" s="208"/>
      <c r="NLX9" s="208"/>
      <c r="NLY9" s="208"/>
      <c r="NLZ9" s="208"/>
      <c r="NMA9" s="208"/>
      <c r="NMB9" s="208"/>
      <c r="NMC9" s="208"/>
      <c r="NMD9" s="208"/>
      <c r="NME9" s="208"/>
      <c r="NMF9" s="208"/>
      <c r="NMG9" s="208"/>
      <c r="NMH9" s="208"/>
      <c r="NMI9" s="208"/>
      <c r="NMJ9" s="208"/>
      <c r="NMK9" s="208"/>
      <c r="NML9" s="208"/>
      <c r="NMM9" s="208"/>
      <c r="NMN9" s="208"/>
      <c r="NMO9" s="208"/>
      <c r="NMP9" s="208"/>
      <c r="NMQ9" s="208"/>
      <c r="NMR9" s="208"/>
      <c r="NMS9" s="208"/>
      <c r="NMT9" s="208"/>
      <c r="NMU9" s="208"/>
      <c r="NMV9" s="208"/>
      <c r="NMW9" s="208"/>
      <c r="NMX9" s="208"/>
      <c r="NMY9" s="208"/>
      <c r="NMZ9" s="208"/>
      <c r="NNA9" s="208"/>
      <c r="NNB9" s="208"/>
      <c r="NNC9" s="208"/>
      <c r="NND9" s="208"/>
      <c r="NNE9" s="208"/>
      <c r="NNF9" s="208"/>
      <c r="NNG9" s="208"/>
      <c r="NNH9" s="208"/>
      <c r="NNI9" s="208"/>
      <c r="NNJ9" s="208"/>
      <c r="NNK9" s="208"/>
      <c r="NNL9" s="208"/>
      <c r="NNM9" s="208"/>
      <c r="NNN9" s="208"/>
      <c r="NNO9" s="208"/>
      <c r="NNP9" s="208"/>
      <c r="NNQ9" s="208"/>
      <c r="NNR9" s="208"/>
      <c r="NNS9" s="208"/>
      <c r="NNT9" s="208"/>
      <c r="NNU9" s="208"/>
      <c r="NNV9" s="208"/>
      <c r="NNW9" s="208"/>
      <c r="NNX9" s="208"/>
      <c r="NNY9" s="208"/>
      <c r="NNZ9" s="208"/>
      <c r="NOA9" s="208"/>
      <c r="NOB9" s="208"/>
      <c r="NOC9" s="208"/>
      <c r="NOD9" s="208"/>
      <c r="NOE9" s="208"/>
      <c r="NOF9" s="208"/>
      <c r="NOG9" s="208"/>
      <c r="NOH9" s="208"/>
      <c r="NOI9" s="208"/>
      <c r="NOJ9" s="208"/>
      <c r="NOK9" s="208"/>
      <c r="NOL9" s="208"/>
      <c r="NOM9" s="208"/>
      <c r="NON9" s="208"/>
      <c r="NOO9" s="208"/>
      <c r="NOP9" s="208"/>
      <c r="NOQ9" s="208"/>
      <c r="NOR9" s="208"/>
      <c r="NOS9" s="208"/>
      <c r="NOT9" s="208"/>
      <c r="NOU9" s="208"/>
      <c r="NOV9" s="208"/>
      <c r="NOW9" s="208"/>
      <c r="NOX9" s="208"/>
      <c r="NOY9" s="208"/>
      <c r="NOZ9" s="208"/>
      <c r="NPA9" s="208"/>
      <c r="NPB9" s="208"/>
      <c r="NPC9" s="208"/>
      <c r="NPD9" s="208"/>
      <c r="NPE9" s="208"/>
      <c r="NPF9" s="208"/>
      <c r="NPG9" s="208"/>
      <c r="NPH9" s="208"/>
      <c r="NPI9" s="208"/>
      <c r="NPJ9" s="208"/>
      <c r="NPK9" s="208"/>
      <c r="NPL9" s="208"/>
      <c r="NPM9" s="208"/>
      <c r="NPN9" s="208"/>
      <c r="NPO9" s="208"/>
      <c r="NPP9" s="208"/>
      <c r="NPQ9" s="208"/>
      <c r="NPR9" s="208"/>
      <c r="NPS9" s="208"/>
      <c r="NPT9" s="208"/>
      <c r="NPU9" s="208"/>
      <c r="NPV9" s="208"/>
      <c r="NPW9" s="208"/>
      <c r="NPX9" s="208"/>
      <c r="NPY9" s="208"/>
      <c r="NPZ9" s="208"/>
      <c r="NQA9" s="208"/>
      <c r="NQB9" s="208"/>
      <c r="NQC9" s="208"/>
      <c r="NQD9" s="208"/>
      <c r="NQE9" s="208"/>
      <c r="NQF9" s="208"/>
      <c r="NQG9" s="208"/>
      <c r="NQH9" s="208"/>
      <c r="NQI9" s="208"/>
      <c r="NQJ9" s="208"/>
      <c r="NQK9" s="208"/>
      <c r="NQL9" s="208"/>
      <c r="NQM9" s="208"/>
      <c r="NQN9" s="208"/>
      <c r="NQO9" s="208"/>
      <c r="NQP9" s="208"/>
      <c r="NQQ9" s="208"/>
      <c r="NQR9" s="208"/>
      <c r="NQS9" s="208"/>
      <c r="NQT9" s="208"/>
      <c r="NQU9" s="208"/>
      <c r="NQV9" s="208"/>
      <c r="NQW9" s="208"/>
      <c r="NQX9" s="208"/>
      <c r="NQY9" s="208"/>
      <c r="NQZ9" s="208"/>
      <c r="NRA9" s="208"/>
      <c r="NRB9" s="208"/>
      <c r="NRC9" s="208"/>
      <c r="NRD9" s="208"/>
      <c r="NRE9" s="208"/>
      <c r="NRF9" s="208"/>
      <c r="NRG9" s="208"/>
      <c r="NRH9" s="208"/>
      <c r="NRI9" s="208"/>
      <c r="NRJ9" s="208"/>
      <c r="NRK9" s="208"/>
      <c r="NRL9" s="208"/>
      <c r="NRM9" s="208"/>
      <c r="NRN9" s="208"/>
      <c r="NRO9" s="208"/>
      <c r="NRP9" s="208"/>
      <c r="NRQ9" s="208"/>
      <c r="NRR9" s="208"/>
      <c r="NRS9" s="208"/>
      <c r="NRT9" s="208"/>
      <c r="NRU9" s="208"/>
      <c r="NRV9" s="208"/>
      <c r="NRW9" s="208"/>
      <c r="NRX9" s="208"/>
      <c r="NRY9" s="208"/>
      <c r="NRZ9" s="208"/>
      <c r="NSA9" s="208"/>
      <c r="NSB9" s="208"/>
      <c r="NSC9" s="208"/>
      <c r="NSD9" s="208"/>
      <c r="NSE9" s="208"/>
      <c r="NSF9" s="208"/>
      <c r="NSG9" s="208"/>
      <c r="NSH9" s="208"/>
      <c r="NSI9" s="208"/>
      <c r="NSJ9" s="208"/>
      <c r="NSK9" s="208"/>
      <c r="NSL9" s="208"/>
      <c r="NSM9" s="208"/>
      <c r="NSN9" s="208"/>
      <c r="NSO9" s="208"/>
      <c r="NSP9" s="208"/>
      <c r="NSQ9" s="208"/>
      <c r="NSR9" s="208"/>
      <c r="NSS9" s="208"/>
      <c r="NST9" s="208"/>
      <c r="NSU9" s="208"/>
      <c r="NSV9" s="208"/>
      <c r="NSW9" s="208"/>
      <c r="NSX9" s="208"/>
      <c r="NSY9" s="208"/>
      <c r="NSZ9" s="208"/>
      <c r="NTA9" s="208"/>
      <c r="NTB9" s="208"/>
      <c r="NTC9" s="208"/>
      <c r="NTD9" s="208"/>
      <c r="NTE9" s="208"/>
      <c r="NTF9" s="208"/>
      <c r="NTG9" s="208"/>
      <c r="NTH9" s="208"/>
      <c r="NTI9" s="208"/>
      <c r="NTJ9" s="208"/>
      <c r="NTK9" s="208"/>
      <c r="NTL9" s="208"/>
      <c r="NTM9" s="208"/>
      <c r="NTN9" s="208"/>
      <c r="NTO9" s="208"/>
      <c r="NTP9" s="208"/>
      <c r="NTQ9" s="208"/>
      <c r="NTR9" s="208"/>
      <c r="NTS9" s="208"/>
      <c r="NTT9" s="208"/>
      <c r="NTU9" s="208"/>
      <c r="NTV9" s="208"/>
      <c r="NTW9" s="208"/>
      <c r="NTX9" s="208"/>
      <c r="NTY9" s="208"/>
      <c r="NTZ9" s="208"/>
      <c r="NUA9" s="208"/>
      <c r="NUB9" s="208"/>
      <c r="NUC9" s="208"/>
      <c r="NUD9" s="208"/>
      <c r="NUE9" s="208"/>
      <c r="NUF9" s="208"/>
      <c r="NUG9" s="208"/>
      <c r="NUH9" s="208"/>
      <c r="NUI9" s="208"/>
      <c r="NUJ9" s="208"/>
      <c r="NUK9" s="208"/>
      <c r="NUL9" s="208"/>
      <c r="NUM9" s="208"/>
      <c r="NUN9" s="208"/>
      <c r="NUO9" s="208"/>
      <c r="NUP9" s="208"/>
      <c r="NUQ9" s="208"/>
      <c r="NUR9" s="208"/>
      <c r="NUS9" s="208"/>
      <c r="NUT9" s="208"/>
      <c r="NUU9" s="208"/>
      <c r="NUV9" s="208"/>
      <c r="NUW9" s="208"/>
      <c r="NUX9" s="208"/>
      <c r="NUY9" s="208"/>
      <c r="NUZ9" s="208"/>
      <c r="NVA9" s="208"/>
      <c r="NVB9" s="208"/>
      <c r="NVC9" s="208"/>
      <c r="NVD9" s="208"/>
      <c r="NVE9" s="208"/>
      <c r="NVF9" s="208"/>
      <c r="NVG9" s="208"/>
      <c r="NVH9" s="208"/>
      <c r="NVI9" s="208"/>
      <c r="NVJ9" s="208"/>
      <c r="NVK9" s="208"/>
      <c r="NVL9" s="208"/>
      <c r="NVM9" s="208"/>
      <c r="NVN9" s="208"/>
      <c r="NVO9" s="208"/>
      <c r="NVP9" s="208"/>
      <c r="NVQ9" s="208"/>
      <c r="NVR9" s="208"/>
      <c r="NVS9" s="208"/>
      <c r="NVT9" s="208"/>
      <c r="NVU9" s="208"/>
      <c r="NVV9" s="208"/>
      <c r="NVW9" s="208"/>
      <c r="NVX9" s="208"/>
      <c r="NVY9" s="208"/>
      <c r="NVZ9" s="208"/>
      <c r="NWA9" s="208"/>
      <c r="NWB9" s="208"/>
      <c r="NWC9" s="208"/>
      <c r="NWD9" s="208"/>
      <c r="NWE9" s="208"/>
      <c r="NWF9" s="208"/>
      <c r="NWG9" s="208"/>
      <c r="NWH9" s="208"/>
      <c r="NWI9" s="208"/>
      <c r="NWJ9" s="208"/>
      <c r="NWK9" s="208"/>
      <c r="NWL9" s="208"/>
      <c r="NWM9" s="208"/>
      <c r="NWN9" s="208"/>
      <c r="NWO9" s="208"/>
      <c r="NWP9" s="208"/>
      <c r="NWQ9" s="208"/>
      <c r="NWR9" s="208"/>
      <c r="NWS9" s="208"/>
      <c r="NWT9" s="208"/>
      <c r="NWU9" s="208"/>
      <c r="NWV9" s="208"/>
      <c r="NWW9" s="208"/>
      <c r="NWX9" s="208"/>
      <c r="NWY9" s="208"/>
      <c r="NWZ9" s="208"/>
      <c r="NXA9" s="208"/>
      <c r="NXB9" s="208"/>
      <c r="NXC9" s="208"/>
      <c r="NXD9" s="208"/>
      <c r="NXE9" s="208"/>
      <c r="NXF9" s="208"/>
      <c r="NXG9" s="208"/>
      <c r="NXH9" s="208"/>
      <c r="NXI9" s="208"/>
      <c r="NXJ9" s="208"/>
      <c r="NXK9" s="208"/>
      <c r="NXL9" s="208"/>
      <c r="NXM9" s="208"/>
      <c r="NXN9" s="208"/>
      <c r="NXO9" s="208"/>
      <c r="NXP9" s="208"/>
      <c r="NXQ9" s="208"/>
      <c r="NXR9" s="208"/>
      <c r="NXS9" s="208"/>
      <c r="NXT9" s="208"/>
      <c r="NXU9" s="208"/>
      <c r="NXV9" s="208"/>
      <c r="NXW9" s="208"/>
      <c r="NXX9" s="208"/>
      <c r="NXY9" s="208"/>
      <c r="NXZ9" s="208"/>
      <c r="NYA9" s="208"/>
      <c r="NYB9" s="208"/>
      <c r="NYC9" s="208"/>
      <c r="NYD9" s="208"/>
      <c r="NYE9" s="208"/>
      <c r="NYF9" s="208"/>
      <c r="NYG9" s="208"/>
      <c r="NYH9" s="208"/>
      <c r="NYI9" s="208"/>
      <c r="NYJ9" s="208"/>
      <c r="NYK9" s="208"/>
      <c r="NYL9" s="208"/>
      <c r="NYM9" s="208"/>
      <c r="NYN9" s="208"/>
      <c r="NYO9" s="208"/>
      <c r="NYP9" s="208"/>
      <c r="NYQ9" s="208"/>
      <c r="NYR9" s="208"/>
      <c r="NYS9" s="208"/>
      <c r="NYT9" s="208"/>
      <c r="NYU9" s="208"/>
      <c r="NYV9" s="208"/>
      <c r="NYW9" s="208"/>
      <c r="NYX9" s="208"/>
      <c r="NYY9" s="208"/>
      <c r="NYZ9" s="208"/>
      <c r="NZA9" s="208"/>
      <c r="NZB9" s="208"/>
      <c r="NZC9" s="208"/>
      <c r="NZD9" s="208"/>
      <c r="NZE9" s="208"/>
      <c r="NZF9" s="208"/>
      <c r="NZG9" s="208"/>
      <c r="NZH9" s="208"/>
      <c r="NZI9" s="208"/>
      <c r="NZJ9" s="208"/>
      <c r="NZK9" s="208"/>
      <c r="NZL9" s="208"/>
      <c r="NZM9" s="208"/>
      <c r="NZN9" s="208"/>
      <c r="NZO9" s="208"/>
      <c r="NZP9" s="208"/>
      <c r="NZQ9" s="208"/>
      <c r="NZR9" s="208"/>
      <c r="NZS9" s="208"/>
      <c r="NZT9" s="208"/>
      <c r="NZU9" s="208"/>
      <c r="NZV9" s="208"/>
      <c r="NZW9" s="208"/>
      <c r="NZX9" s="208"/>
      <c r="NZY9" s="208"/>
      <c r="NZZ9" s="208"/>
      <c r="OAA9" s="208"/>
      <c r="OAB9" s="208"/>
      <c r="OAC9" s="208"/>
      <c r="OAD9" s="208"/>
      <c r="OAE9" s="208"/>
      <c r="OAF9" s="208"/>
      <c r="OAG9" s="208"/>
      <c r="OAH9" s="208"/>
      <c r="OAI9" s="208"/>
      <c r="OAJ9" s="208"/>
      <c r="OAK9" s="208"/>
      <c r="OAL9" s="208"/>
      <c r="OAM9" s="208"/>
      <c r="OAN9" s="208"/>
      <c r="OAO9" s="208"/>
      <c r="OAP9" s="208"/>
      <c r="OAQ9" s="208"/>
      <c r="OAR9" s="208"/>
      <c r="OAS9" s="208"/>
      <c r="OAT9" s="208"/>
      <c r="OAU9" s="208"/>
      <c r="OAV9" s="208"/>
      <c r="OAW9" s="208"/>
      <c r="OAX9" s="208"/>
      <c r="OAY9" s="208"/>
      <c r="OAZ9" s="208"/>
      <c r="OBA9" s="208"/>
      <c r="OBB9" s="208"/>
      <c r="OBC9" s="208"/>
      <c r="OBD9" s="208"/>
      <c r="OBE9" s="208"/>
      <c r="OBF9" s="208"/>
      <c r="OBG9" s="208"/>
      <c r="OBH9" s="208"/>
      <c r="OBI9" s="208"/>
      <c r="OBJ9" s="208"/>
      <c r="OBK9" s="208"/>
      <c r="OBL9" s="208"/>
      <c r="OBM9" s="208"/>
      <c r="OBN9" s="208"/>
      <c r="OBO9" s="208"/>
      <c r="OBP9" s="208"/>
      <c r="OBQ9" s="208"/>
      <c r="OBR9" s="208"/>
      <c r="OBS9" s="208"/>
      <c r="OBT9" s="208"/>
      <c r="OBU9" s="208"/>
      <c r="OBV9" s="208"/>
      <c r="OBW9" s="208"/>
      <c r="OBX9" s="208"/>
      <c r="OBY9" s="208"/>
      <c r="OBZ9" s="208"/>
      <c r="OCA9" s="208"/>
      <c r="OCB9" s="208"/>
      <c r="OCC9" s="208"/>
      <c r="OCD9" s="208"/>
      <c r="OCE9" s="208"/>
      <c r="OCF9" s="208"/>
      <c r="OCG9" s="208"/>
      <c r="OCH9" s="208"/>
      <c r="OCI9" s="208"/>
      <c r="OCJ9" s="208"/>
      <c r="OCK9" s="208"/>
      <c r="OCL9" s="208"/>
      <c r="OCM9" s="208"/>
      <c r="OCN9" s="208"/>
      <c r="OCO9" s="208"/>
      <c r="OCP9" s="208"/>
      <c r="OCQ9" s="208"/>
      <c r="OCR9" s="208"/>
      <c r="OCS9" s="208"/>
      <c r="OCT9" s="208"/>
      <c r="OCU9" s="208"/>
      <c r="OCV9" s="208"/>
      <c r="OCW9" s="208"/>
      <c r="OCX9" s="208"/>
      <c r="OCY9" s="208"/>
      <c r="OCZ9" s="208"/>
      <c r="ODA9" s="208"/>
      <c r="ODB9" s="208"/>
      <c r="ODC9" s="208"/>
      <c r="ODD9" s="208"/>
      <c r="ODE9" s="208"/>
      <c r="ODF9" s="208"/>
      <c r="ODG9" s="208"/>
      <c r="ODH9" s="208"/>
      <c r="ODI9" s="208"/>
      <c r="ODJ9" s="208"/>
      <c r="ODK9" s="208"/>
      <c r="ODL9" s="208"/>
      <c r="ODM9" s="208"/>
      <c r="ODN9" s="208"/>
      <c r="ODO9" s="208"/>
      <c r="ODP9" s="208"/>
      <c r="ODQ9" s="208"/>
      <c r="ODR9" s="208"/>
      <c r="ODS9" s="208"/>
      <c r="ODT9" s="208"/>
      <c r="ODU9" s="208"/>
      <c r="ODV9" s="208"/>
      <c r="ODW9" s="208"/>
      <c r="ODX9" s="208"/>
      <c r="ODY9" s="208"/>
      <c r="ODZ9" s="208"/>
      <c r="OEA9" s="208"/>
      <c r="OEB9" s="208"/>
      <c r="OEC9" s="208"/>
      <c r="OED9" s="208"/>
      <c r="OEE9" s="208"/>
      <c r="OEF9" s="208"/>
      <c r="OEG9" s="208"/>
      <c r="OEH9" s="208"/>
      <c r="OEI9" s="208"/>
      <c r="OEJ9" s="208"/>
      <c r="OEK9" s="208"/>
      <c r="OEL9" s="208"/>
      <c r="OEM9" s="208"/>
      <c r="OEN9" s="208"/>
      <c r="OEO9" s="208"/>
      <c r="OEP9" s="208"/>
      <c r="OEQ9" s="208"/>
      <c r="OER9" s="208"/>
      <c r="OES9" s="208"/>
      <c r="OET9" s="208"/>
      <c r="OEU9" s="208"/>
      <c r="OEV9" s="208"/>
      <c r="OEW9" s="208"/>
      <c r="OEX9" s="208"/>
      <c r="OEY9" s="208"/>
      <c r="OEZ9" s="208"/>
      <c r="OFA9" s="208"/>
      <c r="OFB9" s="208"/>
      <c r="OFC9" s="208"/>
      <c r="OFD9" s="208"/>
      <c r="OFE9" s="208"/>
      <c r="OFF9" s="208"/>
      <c r="OFG9" s="208"/>
      <c r="OFH9" s="208"/>
      <c r="OFI9" s="208"/>
      <c r="OFJ9" s="208"/>
      <c r="OFK9" s="208"/>
      <c r="OFL9" s="208"/>
      <c r="OFM9" s="208"/>
      <c r="OFN9" s="208"/>
      <c r="OFO9" s="208"/>
      <c r="OFP9" s="208"/>
      <c r="OFQ9" s="208"/>
      <c r="OFR9" s="208"/>
      <c r="OFS9" s="208"/>
      <c r="OFT9" s="208"/>
      <c r="OFU9" s="208"/>
      <c r="OFV9" s="208"/>
      <c r="OFW9" s="208"/>
      <c r="OFX9" s="208"/>
      <c r="OFY9" s="208"/>
      <c r="OFZ9" s="208"/>
      <c r="OGA9" s="208"/>
      <c r="OGB9" s="208"/>
      <c r="OGC9" s="208"/>
      <c r="OGD9" s="208"/>
      <c r="OGE9" s="208"/>
      <c r="OGF9" s="208"/>
      <c r="OGG9" s="208"/>
      <c r="OGH9" s="208"/>
      <c r="OGI9" s="208"/>
      <c r="OGJ9" s="208"/>
      <c r="OGK9" s="208"/>
      <c r="OGL9" s="208"/>
      <c r="OGM9" s="208"/>
      <c r="OGN9" s="208"/>
      <c r="OGO9" s="208"/>
      <c r="OGP9" s="208"/>
      <c r="OGQ9" s="208"/>
      <c r="OGR9" s="208"/>
      <c r="OGS9" s="208"/>
      <c r="OGT9" s="208"/>
      <c r="OGU9" s="208"/>
      <c r="OGV9" s="208"/>
      <c r="OGW9" s="208"/>
      <c r="OGX9" s="208"/>
      <c r="OGY9" s="208"/>
      <c r="OGZ9" s="208"/>
      <c r="OHA9" s="208"/>
      <c r="OHB9" s="208"/>
      <c r="OHC9" s="208"/>
      <c r="OHD9" s="208"/>
      <c r="OHE9" s="208"/>
      <c r="OHF9" s="208"/>
      <c r="OHG9" s="208"/>
      <c r="OHH9" s="208"/>
      <c r="OHI9" s="208"/>
      <c r="OHJ9" s="208"/>
      <c r="OHK9" s="208"/>
      <c r="OHL9" s="208"/>
      <c r="OHM9" s="208"/>
      <c r="OHN9" s="208"/>
      <c r="OHO9" s="208"/>
      <c r="OHP9" s="208"/>
      <c r="OHQ9" s="208"/>
      <c r="OHR9" s="208"/>
      <c r="OHS9" s="208"/>
      <c r="OHT9" s="208"/>
      <c r="OHU9" s="208"/>
      <c r="OHV9" s="208"/>
      <c r="OHW9" s="208"/>
      <c r="OHX9" s="208"/>
      <c r="OHY9" s="208"/>
      <c r="OHZ9" s="208"/>
      <c r="OIA9" s="208"/>
      <c r="OIB9" s="208"/>
      <c r="OIC9" s="208"/>
      <c r="OID9" s="208"/>
      <c r="OIE9" s="208"/>
      <c r="OIF9" s="208"/>
      <c r="OIG9" s="208"/>
      <c r="OIH9" s="208"/>
      <c r="OII9" s="208"/>
      <c r="OIJ9" s="208"/>
      <c r="OIK9" s="208"/>
      <c r="OIL9" s="208"/>
      <c r="OIM9" s="208"/>
      <c r="OIN9" s="208"/>
      <c r="OIO9" s="208"/>
      <c r="OIP9" s="208"/>
      <c r="OIQ9" s="208"/>
      <c r="OIR9" s="208"/>
      <c r="OIS9" s="208"/>
      <c r="OIT9" s="208"/>
      <c r="OIU9" s="208"/>
      <c r="OIV9" s="208"/>
      <c r="OIW9" s="208"/>
      <c r="OIX9" s="208"/>
      <c r="OIY9" s="208"/>
      <c r="OIZ9" s="208"/>
      <c r="OJA9" s="208"/>
      <c r="OJB9" s="208"/>
      <c r="OJC9" s="208"/>
      <c r="OJD9" s="208"/>
      <c r="OJE9" s="208"/>
      <c r="OJF9" s="208"/>
      <c r="OJG9" s="208"/>
      <c r="OJH9" s="208"/>
      <c r="OJI9" s="208"/>
      <c r="OJJ9" s="208"/>
      <c r="OJK9" s="208"/>
      <c r="OJL9" s="208"/>
      <c r="OJM9" s="208"/>
      <c r="OJN9" s="208"/>
      <c r="OJO9" s="208"/>
      <c r="OJP9" s="208"/>
      <c r="OJQ9" s="208"/>
      <c r="OJR9" s="208"/>
      <c r="OJS9" s="208"/>
      <c r="OJT9" s="208"/>
      <c r="OJU9" s="208"/>
      <c r="OJV9" s="208"/>
      <c r="OJW9" s="208"/>
      <c r="OJX9" s="208"/>
      <c r="OJY9" s="208"/>
      <c r="OJZ9" s="208"/>
      <c r="OKA9" s="208"/>
      <c r="OKB9" s="208"/>
      <c r="OKC9" s="208"/>
      <c r="OKD9" s="208"/>
      <c r="OKE9" s="208"/>
      <c r="OKF9" s="208"/>
      <c r="OKG9" s="208"/>
      <c r="OKH9" s="208"/>
      <c r="OKI9" s="208"/>
      <c r="OKJ9" s="208"/>
      <c r="OKK9" s="208"/>
      <c r="OKL9" s="208"/>
      <c r="OKM9" s="208"/>
      <c r="OKN9" s="208"/>
      <c r="OKO9" s="208"/>
      <c r="OKP9" s="208"/>
      <c r="OKQ9" s="208"/>
      <c r="OKR9" s="208"/>
      <c r="OKS9" s="208"/>
      <c r="OKT9" s="208"/>
      <c r="OKU9" s="208"/>
      <c r="OKV9" s="208"/>
      <c r="OKW9" s="208"/>
      <c r="OKX9" s="208"/>
      <c r="OKY9" s="208"/>
      <c r="OKZ9" s="208"/>
      <c r="OLA9" s="208"/>
      <c r="OLB9" s="208"/>
      <c r="OLC9" s="208"/>
      <c r="OLD9" s="208"/>
      <c r="OLE9" s="208"/>
      <c r="OLF9" s="208"/>
      <c r="OLG9" s="208"/>
      <c r="OLH9" s="208"/>
      <c r="OLI9" s="208"/>
      <c r="OLJ9" s="208"/>
      <c r="OLK9" s="208"/>
      <c r="OLL9" s="208"/>
      <c r="OLM9" s="208"/>
      <c r="OLN9" s="208"/>
      <c r="OLO9" s="208"/>
      <c r="OLP9" s="208"/>
      <c r="OLQ9" s="208"/>
      <c r="OLR9" s="208"/>
      <c r="OLS9" s="208"/>
      <c r="OLT9" s="208"/>
      <c r="OLU9" s="208"/>
      <c r="OLV9" s="208"/>
      <c r="OLW9" s="208"/>
      <c r="OLX9" s="208"/>
      <c r="OLY9" s="208"/>
      <c r="OLZ9" s="208"/>
      <c r="OMA9" s="208"/>
      <c r="OMB9" s="208"/>
      <c r="OMC9" s="208"/>
      <c r="OMD9" s="208"/>
      <c r="OME9" s="208"/>
      <c r="OMF9" s="208"/>
      <c r="OMG9" s="208"/>
      <c r="OMH9" s="208"/>
      <c r="OMI9" s="208"/>
      <c r="OMJ9" s="208"/>
      <c r="OMK9" s="208"/>
      <c r="OML9" s="208"/>
      <c r="OMM9" s="208"/>
      <c r="OMN9" s="208"/>
      <c r="OMO9" s="208"/>
      <c r="OMP9" s="208"/>
      <c r="OMQ9" s="208"/>
      <c r="OMR9" s="208"/>
      <c r="OMS9" s="208"/>
      <c r="OMT9" s="208"/>
      <c r="OMU9" s="208"/>
      <c r="OMV9" s="208"/>
      <c r="OMW9" s="208"/>
      <c r="OMX9" s="208"/>
      <c r="OMY9" s="208"/>
      <c r="OMZ9" s="208"/>
      <c r="ONA9" s="208"/>
      <c r="ONB9" s="208"/>
      <c r="ONC9" s="208"/>
      <c r="OND9" s="208"/>
      <c r="ONE9" s="208"/>
      <c r="ONF9" s="208"/>
      <c r="ONG9" s="208"/>
      <c r="ONH9" s="208"/>
      <c r="ONI9" s="208"/>
      <c r="ONJ9" s="208"/>
      <c r="ONK9" s="208"/>
      <c r="ONL9" s="208"/>
      <c r="ONM9" s="208"/>
      <c r="ONN9" s="208"/>
      <c r="ONO9" s="208"/>
      <c r="ONP9" s="208"/>
      <c r="ONQ9" s="208"/>
      <c r="ONR9" s="208"/>
      <c r="ONS9" s="208"/>
      <c r="ONT9" s="208"/>
      <c r="ONU9" s="208"/>
      <c r="ONV9" s="208"/>
      <c r="ONW9" s="208"/>
      <c r="ONX9" s="208"/>
      <c r="ONY9" s="208"/>
      <c r="ONZ9" s="208"/>
      <c r="OOA9" s="208"/>
      <c r="OOB9" s="208"/>
      <c r="OOC9" s="208"/>
      <c r="OOD9" s="208"/>
      <c r="OOE9" s="208"/>
      <c r="OOF9" s="208"/>
      <c r="OOG9" s="208"/>
      <c r="OOH9" s="208"/>
      <c r="OOI9" s="208"/>
      <c r="OOJ9" s="208"/>
      <c r="OOK9" s="208"/>
      <c r="OOL9" s="208"/>
      <c r="OOM9" s="208"/>
      <c r="OON9" s="208"/>
      <c r="OOO9" s="208"/>
      <c r="OOP9" s="208"/>
      <c r="OOQ9" s="208"/>
      <c r="OOR9" s="208"/>
      <c r="OOS9" s="208"/>
      <c r="OOT9" s="208"/>
      <c r="OOU9" s="208"/>
      <c r="OOV9" s="208"/>
      <c r="OOW9" s="208"/>
      <c r="OOX9" s="208"/>
      <c r="OOY9" s="208"/>
      <c r="OOZ9" s="208"/>
      <c r="OPA9" s="208"/>
      <c r="OPB9" s="208"/>
      <c r="OPC9" s="208"/>
      <c r="OPD9" s="208"/>
      <c r="OPE9" s="208"/>
      <c r="OPF9" s="208"/>
      <c r="OPG9" s="208"/>
      <c r="OPH9" s="208"/>
      <c r="OPI9" s="208"/>
      <c r="OPJ9" s="208"/>
      <c r="OPK9" s="208"/>
      <c r="OPL9" s="208"/>
      <c r="OPM9" s="208"/>
      <c r="OPN9" s="208"/>
      <c r="OPO9" s="208"/>
      <c r="OPP9" s="208"/>
      <c r="OPQ9" s="208"/>
      <c r="OPR9" s="208"/>
      <c r="OPS9" s="208"/>
      <c r="OPT9" s="208"/>
      <c r="OPU9" s="208"/>
      <c r="OPV9" s="208"/>
      <c r="OPW9" s="208"/>
      <c r="OPX9" s="208"/>
      <c r="OPY9" s="208"/>
      <c r="OPZ9" s="208"/>
      <c r="OQA9" s="208"/>
      <c r="OQB9" s="208"/>
      <c r="OQC9" s="208"/>
      <c r="OQD9" s="208"/>
      <c r="OQE9" s="208"/>
      <c r="OQF9" s="208"/>
      <c r="OQG9" s="208"/>
      <c r="OQH9" s="208"/>
      <c r="OQI9" s="208"/>
      <c r="OQJ9" s="208"/>
      <c r="OQK9" s="208"/>
      <c r="OQL9" s="208"/>
      <c r="OQM9" s="208"/>
      <c r="OQN9" s="208"/>
      <c r="OQO9" s="208"/>
      <c r="OQP9" s="208"/>
      <c r="OQQ9" s="208"/>
      <c r="OQR9" s="208"/>
      <c r="OQS9" s="208"/>
      <c r="OQT9" s="208"/>
      <c r="OQU9" s="208"/>
      <c r="OQV9" s="208"/>
      <c r="OQW9" s="208"/>
      <c r="OQX9" s="208"/>
      <c r="OQY9" s="208"/>
      <c r="OQZ9" s="208"/>
      <c r="ORA9" s="208"/>
      <c r="ORB9" s="208"/>
      <c r="ORC9" s="208"/>
      <c r="ORD9" s="208"/>
      <c r="ORE9" s="208"/>
      <c r="ORF9" s="208"/>
      <c r="ORG9" s="208"/>
      <c r="ORH9" s="208"/>
      <c r="ORI9" s="208"/>
      <c r="ORJ9" s="208"/>
      <c r="ORK9" s="208"/>
      <c r="ORL9" s="208"/>
      <c r="ORM9" s="208"/>
      <c r="ORN9" s="208"/>
      <c r="ORO9" s="208"/>
      <c r="ORP9" s="208"/>
      <c r="ORQ9" s="208"/>
      <c r="ORR9" s="208"/>
      <c r="ORS9" s="208"/>
      <c r="ORT9" s="208"/>
      <c r="ORU9" s="208"/>
      <c r="ORV9" s="208"/>
      <c r="ORW9" s="208"/>
      <c r="ORX9" s="208"/>
      <c r="ORY9" s="208"/>
      <c r="ORZ9" s="208"/>
      <c r="OSA9" s="208"/>
      <c r="OSB9" s="208"/>
      <c r="OSC9" s="208"/>
      <c r="OSD9" s="208"/>
      <c r="OSE9" s="208"/>
      <c r="OSF9" s="208"/>
      <c r="OSG9" s="208"/>
      <c r="OSH9" s="208"/>
      <c r="OSI9" s="208"/>
      <c r="OSJ9" s="208"/>
      <c r="OSK9" s="208"/>
      <c r="OSL9" s="208"/>
      <c r="OSM9" s="208"/>
      <c r="OSN9" s="208"/>
      <c r="OSO9" s="208"/>
      <c r="OSP9" s="208"/>
      <c r="OSQ9" s="208"/>
      <c r="OSR9" s="208"/>
      <c r="OSS9" s="208"/>
      <c r="OST9" s="208"/>
      <c r="OSU9" s="208"/>
      <c r="OSV9" s="208"/>
      <c r="OSW9" s="208"/>
      <c r="OSX9" s="208"/>
      <c r="OSY9" s="208"/>
      <c r="OSZ9" s="208"/>
      <c r="OTA9" s="208"/>
      <c r="OTB9" s="208"/>
      <c r="OTC9" s="208"/>
      <c r="OTD9" s="208"/>
      <c r="OTE9" s="208"/>
      <c r="OTF9" s="208"/>
      <c r="OTG9" s="208"/>
      <c r="OTH9" s="208"/>
      <c r="OTI9" s="208"/>
      <c r="OTJ9" s="208"/>
      <c r="OTK9" s="208"/>
      <c r="OTL9" s="208"/>
      <c r="OTM9" s="208"/>
      <c r="OTN9" s="208"/>
      <c r="OTO9" s="208"/>
      <c r="OTP9" s="208"/>
      <c r="OTQ9" s="208"/>
      <c r="OTR9" s="208"/>
      <c r="OTS9" s="208"/>
      <c r="OTT9" s="208"/>
      <c r="OTU9" s="208"/>
      <c r="OTV9" s="208"/>
      <c r="OTW9" s="208"/>
      <c r="OTX9" s="208"/>
      <c r="OTY9" s="208"/>
      <c r="OTZ9" s="208"/>
      <c r="OUA9" s="208"/>
      <c r="OUB9" s="208"/>
      <c r="OUC9" s="208"/>
      <c r="OUD9" s="208"/>
      <c r="OUE9" s="208"/>
      <c r="OUF9" s="208"/>
      <c r="OUG9" s="208"/>
      <c r="OUH9" s="208"/>
      <c r="OUI9" s="208"/>
      <c r="OUJ9" s="208"/>
      <c r="OUK9" s="208"/>
      <c r="OUL9" s="208"/>
      <c r="OUM9" s="208"/>
      <c r="OUN9" s="208"/>
      <c r="OUO9" s="208"/>
      <c r="OUP9" s="208"/>
      <c r="OUQ9" s="208"/>
      <c r="OUR9" s="208"/>
      <c r="OUS9" s="208"/>
      <c r="OUT9" s="208"/>
      <c r="OUU9" s="208"/>
      <c r="OUV9" s="208"/>
      <c r="OUW9" s="208"/>
      <c r="OUX9" s="208"/>
      <c r="OUY9" s="208"/>
      <c r="OUZ9" s="208"/>
      <c r="OVA9" s="208"/>
      <c r="OVB9" s="208"/>
      <c r="OVC9" s="208"/>
      <c r="OVD9" s="208"/>
      <c r="OVE9" s="208"/>
      <c r="OVF9" s="208"/>
      <c r="OVG9" s="208"/>
      <c r="OVH9" s="208"/>
      <c r="OVI9" s="208"/>
      <c r="OVJ9" s="208"/>
      <c r="OVK9" s="208"/>
      <c r="OVL9" s="208"/>
      <c r="OVM9" s="208"/>
      <c r="OVN9" s="208"/>
      <c r="OVO9" s="208"/>
      <c r="OVP9" s="208"/>
      <c r="OVQ9" s="208"/>
      <c r="OVR9" s="208"/>
      <c r="OVS9" s="208"/>
      <c r="OVT9" s="208"/>
      <c r="OVU9" s="208"/>
      <c r="OVV9" s="208"/>
      <c r="OVW9" s="208"/>
      <c r="OVX9" s="208"/>
      <c r="OVY9" s="208"/>
      <c r="OVZ9" s="208"/>
      <c r="OWA9" s="208"/>
      <c r="OWB9" s="208"/>
      <c r="OWC9" s="208"/>
      <c r="OWD9" s="208"/>
      <c r="OWE9" s="208"/>
      <c r="OWF9" s="208"/>
      <c r="OWG9" s="208"/>
      <c r="OWH9" s="208"/>
      <c r="OWI9" s="208"/>
      <c r="OWJ9" s="208"/>
      <c r="OWK9" s="208"/>
      <c r="OWL9" s="208"/>
      <c r="OWM9" s="208"/>
      <c r="OWN9" s="208"/>
      <c r="OWO9" s="208"/>
      <c r="OWP9" s="208"/>
      <c r="OWQ9" s="208"/>
      <c r="OWR9" s="208"/>
      <c r="OWS9" s="208"/>
      <c r="OWT9" s="208"/>
      <c r="OWU9" s="208"/>
      <c r="OWV9" s="208"/>
      <c r="OWW9" s="208"/>
      <c r="OWX9" s="208"/>
      <c r="OWY9" s="208"/>
      <c r="OWZ9" s="208"/>
      <c r="OXA9" s="208"/>
      <c r="OXB9" s="208"/>
      <c r="OXC9" s="208"/>
      <c r="OXD9" s="208"/>
      <c r="OXE9" s="208"/>
      <c r="OXF9" s="208"/>
      <c r="OXG9" s="208"/>
      <c r="OXH9" s="208"/>
      <c r="OXI9" s="208"/>
      <c r="OXJ9" s="208"/>
      <c r="OXK9" s="208"/>
      <c r="OXL9" s="208"/>
      <c r="OXM9" s="208"/>
      <c r="OXN9" s="208"/>
      <c r="OXO9" s="208"/>
      <c r="OXP9" s="208"/>
      <c r="OXQ9" s="208"/>
      <c r="OXR9" s="208"/>
      <c r="OXS9" s="208"/>
      <c r="OXT9" s="208"/>
      <c r="OXU9" s="208"/>
      <c r="OXV9" s="208"/>
      <c r="OXW9" s="208"/>
      <c r="OXX9" s="208"/>
      <c r="OXY9" s="208"/>
      <c r="OXZ9" s="208"/>
      <c r="OYA9" s="208"/>
      <c r="OYB9" s="208"/>
      <c r="OYC9" s="208"/>
      <c r="OYD9" s="208"/>
      <c r="OYE9" s="208"/>
      <c r="OYF9" s="208"/>
      <c r="OYG9" s="208"/>
      <c r="OYH9" s="208"/>
      <c r="OYI9" s="208"/>
      <c r="OYJ9" s="208"/>
      <c r="OYK9" s="208"/>
      <c r="OYL9" s="208"/>
      <c r="OYM9" s="208"/>
      <c r="OYN9" s="208"/>
      <c r="OYO9" s="208"/>
      <c r="OYP9" s="208"/>
      <c r="OYQ9" s="208"/>
      <c r="OYR9" s="208"/>
      <c r="OYS9" s="208"/>
      <c r="OYT9" s="208"/>
      <c r="OYU9" s="208"/>
      <c r="OYV9" s="208"/>
      <c r="OYW9" s="208"/>
      <c r="OYX9" s="208"/>
      <c r="OYY9" s="208"/>
      <c r="OYZ9" s="208"/>
      <c r="OZA9" s="208"/>
      <c r="OZB9" s="208"/>
      <c r="OZC9" s="208"/>
      <c r="OZD9" s="208"/>
      <c r="OZE9" s="208"/>
      <c r="OZF9" s="208"/>
      <c r="OZG9" s="208"/>
      <c r="OZH9" s="208"/>
      <c r="OZI9" s="208"/>
      <c r="OZJ9" s="208"/>
      <c r="OZK9" s="208"/>
      <c r="OZL9" s="208"/>
      <c r="OZM9" s="208"/>
      <c r="OZN9" s="208"/>
      <c r="OZO9" s="208"/>
      <c r="OZP9" s="208"/>
      <c r="OZQ9" s="208"/>
      <c r="OZR9" s="208"/>
      <c r="OZS9" s="208"/>
      <c r="OZT9" s="208"/>
      <c r="OZU9" s="208"/>
      <c r="OZV9" s="208"/>
      <c r="OZW9" s="208"/>
      <c r="OZX9" s="208"/>
      <c r="OZY9" s="208"/>
      <c r="OZZ9" s="208"/>
      <c r="PAA9" s="208"/>
      <c r="PAB9" s="208"/>
      <c r="PAC9" s="208"/>
      <c r="PAD9" s="208"/>
      <c r="PAE9" s="208"/>
      <c r="PAF9" s="208"/>
      <c r="PAG9" s="208"/>
      <c r="PAH9" s="208"/>
      <c r="PAI9" s="208"/>
      <c r="PAJ9" s="208"/>
      <c r="PAK9" s="208"/>
      <c r="PAL9" s="208"/>
      <c r="PAM9" s="208"/>
      <c r="PAN9" s="208"/>
      <c r="PAO9" s="208"/>
      <c r="PAP9" s="208"/>
      <c r="PAQ9" s="208"/>
      <c r="PAR9" s="208"/>
      <c r="PAS9" s="208"/>
      <c r="PAT9" s="208"/>
      <c r="PAU9" s="208"/>
      <c r="PAV9" s="208"/>
      <c r="PAW9" s="208"/>
      <c r="PAX9" s="208"/>
      <c r="PAY9" s="208"/>
      <c r="PAZ9" s="208"/>
      <c r="PBA9" s="208"/>
      <c r="PBB9" s="208"/>
      <c r="PBC9" s="208"/>
      <c r="PBD9" s="208"/>
      <c r="PBE9" s="208"/>
      <c r="PBF9" s="208"/>
      <c r="PBG9" s="208"/>
      <c r="PBH9" s="208"/>
      <c r="PBI9" s="208"/>
      <c r="PBJ9" s="208"/>
      <c r="PBK9" s="208"/>
      <c r="PBL9" s="208"/>
      <c r="PBM9" s="208"/>
      <c r="PBN9" s="208"/>
      <c r="PBO9" s="208"/>
      <c r="PBP9" s="208"/>
      <c r="PBQ9" s="208"/>
      <c r="PBR9" s="208"/>
      <c r="PBS9" s="208"/>
      <c r="PBT9" s="208"/>
      <c r="PBU9" s="208"/>
      <c r="PBV9" s="208"/>
      <c r="PBW9" s="208"/>
      <c r="PBX9" s="208"/>
      <c r="PBY9" s="208"/>
      <c r="PBZ9" s="208"/>
      <c r="PCA9" s="208"/>
      <c r="PCB9" s="208"/>
      <c r="PCC9" s="208"/>
      <c r="PCD9" s="208"/>
      <c r="PCE9" s="208"/>
      <c r="PCF9" s="208"/>
      <c r="PCG9" s="208"/>
      <c r="PCH9" s="208"/>
      <c r="PCI9" s="208"/>
      <c r="PCJ9" s="208"/>
      <c r="PCK9" s="208"/>
      <c r="PCL9" s="208"/>
      <c r="PCM9" s="208"/>
      <c r="PCN9" s="208"/>
      <c r="PCO9" s="208"/>
      <c r="PCP9" s="208"/>
      <c r="PCQ9" s="208"/>
      <c r="PCR9" s="208"/>
      <c r="PCS9" s="208"/>
      <c r="PCT9" s="208"/>
      <c r="PCU9" s="208"/>
      <c r="PCV9" s="208"/>
      <c r="PCW9" s="208"/>
      <c r="PCX9" s="208"/>
      <c r="PCY9" s="208"/>
      <c r="PCZ9" s="208"/>
      <c r="PDA9" s="208"/>
      <c r="PDB9" s="208"/>
      <c r="PDC9" s="208"/>
      <c r="PDD9" s="208"/>
      <c r="PDE9" s="208"/>
      <c r="PDF9" s="208"/>
      <c r="PDG9" s="208"/>
      <c r="PDH9" s="208"/>
      <c r="PDI9" s="208"/>
      <c r="PDJ9" s="208"/>
      <c r="PDK9" s="208"/>
      <c r="PDL9" s="208"/>
      <c r="PDM9" s="208"/>
      <c r="PDN9" s="208"/>
      <c r="PDO9" s="208"/>
      <c r="PDP9" s="208"/>
      <c r="PDQ9" s="208"/>
      <c r="PDR9" s="208"/>
      <c r="PDS9" s="208"/>
      <c r="PDT9" s="208"/>
      <c r="PDU9" s="208"/>
      <c r="PDV9" s="208"/>
      <c r="PDW9" s="208"/>
      <c r="PDX9" s="208"/>
      <c r="PDY9" s="208"/>
      <c r="PDZ9" s="208"/>
      <c r="PEA9" s="208"/>
      <c r="PEB9" s="208"/>
      <c r="PEC9" s="208"/>
      <c r="PED9" s="208"/>
      <c r="PEE9" s="208"/>
      <c r="PEF9" s="208"/>
      <c r="PEG9" s="208"/>
      <c r="PEH9" s="208"/>
      <c r="PEI9" s="208"/>
      <c r="PEJ9" s="208"/>
      <c r="PEK9" s="208"/>
      <c r="PEL9" s="208"/>
      <c r="PEM9" s="208"/>
      <c r="PEN9" s="208"/>
      <c r="PEO9" s="208"/>
      <c r="PEP9" s="208"/>
      <c r="PEQ9" s="208"/>
      <c r="PER9" s="208"/>
      <c r="PES9" s="208"/>
      <c r="PET9" s="208"/>
      <c r="PEU9" s="208"/>
      <c r="PEV9" s="208"/>
      <c r="PEW9" s="208"/>
      <c r="PEX9" s="208"/>
      <c r="PEY9" s="208"/>
      <c r="PEZ9" s="208"/>
      <c r="PFA9" s="208"/>
      <c r="PFB9" s="208"/>
      <c r="PFC9" s="208"/>
      <c r="PFD9" s="208"/>
      <c r="PFE9" s="208"/>
      <c r="PFF9" s="208"/>
      <c r="PFG9" s="208"/>
      <c r="PFH9" s="208"/>
      <c r="PFI9" s="208"/>
      <c r="PFJ9" s="208"/>
      <c r="PFK9" s="208"/>
      <c r="PFL9" s="208"/>
      <c r="PFM9" s="208"/>
      <c r="PFN9" s="208"/>
      <c r="PFO9" s="208"/>
      <c r="PFP9" s="208"/>
      <c r="PFQ9" s="208"/>
      <c r="PFR9" s="208"/>
      <c r="PFS9" s="208"/>
      <c r="PFT9" s="208"/>
      <c r="PFU9" s="208"/>
      <c r="PFV9" s="208"/>
      <c r="PFW9" s="208"/>
      <c r="PFX9" s="208"/>
      <c r="PFY9" s="208"/>
      <c r="PFZ9" s="208"/>
      <c r="PGA9" s="208"/>
      <c r="PGB9" s="208"/>
      <c r="PGC9" s="208"/>
      <c r="PGD9" s="208"/>
      <c r="PGE9" s="208"/>
      <c r="PGF9" s="208"/>
      <c r="PGG9" s="208"/>
      <c r="PGH9" s="208"/>
      <c r="PGI9" s="208"/>
      <c r="PGJ9" s="208"/>
      <c r="PGK9" s="208"/>
      <c r="PGL9" s="208"/>
      <c r="PGM9" s="208"/>
      <c r="PGN9" s="208"/>
      <c r="PGO9" s="208"/>
      <c r="PGP9" s="208"/>
      <c r="PGQ9" s="208"/>
      <c r="PGR9" s="208"/>
      <c r="PGS9" s="208"/>
      <c r="PGT9" s="208"/>
      <c r="PGU9" s="208"/>
      <c r="PGV9" s="208"/>
      <c r="PGW9" s="208"/>
      <c r="PGX9" s="208"/>
      <c r="PGY9" s="208"/>
      <c r="PGZ9" s="208"/>
      <c r="PHA9" s="208"/>
      <c r="PHB9" s="208"/>
      <c r="PHC9" s="208"/>
      <c r="PHD9" s="208"/>
      <c r="PHE9" s="208"/>
      <c r="PHF9" s="208"/>
      <c r="PHG9" s="208"/>
      <c r="PHH9" s="208"/>
      <c r="PHI9" s="208"/>
      <c r="PHJ9" s="208"/>
      <c r="PHK9" s="208"/>
      <c r="PHL9" s="208"/>
      <c r="PHM9" s="208"/>
      <c r="PHN9" s="208"/>
      <c r="PHO9" s="208"/>
      <c r="PHP9" s="208"/>
      <c r="PHQ9" s="208"/>
      <c r="PHR9" s="208"/>
      <c r="PHS9" s="208"/>
      <c r="PHT9" s="208"/>
      <c r="PHU9" s="208"/>
      <c r="PHV9" s="208"/>
      <c r="PHW9" s="208"/>
      <c r="PHX9" s="208"/>
      <c r="PHY9" s="208"/>
      <c r="PHZ9" s="208"/>
      <c r="PIA9" s="208"/>
      <c r="PIB9" s="208"/>
      <c r="PIC9" s="208"/>
      <c r="PID9" s="208"/>
      <c r="PIE9" s="208"/>
      <c r="PIF9" s="208"/>
      <c r="PIG9" s="208"/>
      <c r="PIH9" s="208"/>
      <c r="PII9" s="208"/>
      <c r="PIJ9" s="208"/>
      <c r="PIK9" s="208"/>
      <c r="PIL9" s="208"/>
      <c r="PIM9" s="208"/>
      <c r="PIN9" s="208"/>
      <c r="PIO9" s="208"/>
      <c r="PIP9" s="208"/>
      <c r="PIQ9" s="208"/>
      <c r="PIR9" s="208"/>
      <c r="PIS9" s="208"/>
      <c r="PIT9" s="208"/>
      <c r="PIU9" s="208"/>
      <c r="PIV9" s="208"/>
      <c r="PIW9" s="208"/>
      <c r="PIX9" s="208"/>
      <c r="PIY9" s="208"/>
      <c r="PIZ9" s="208"/>
      <c r="PJA9" s="208"/>
      <c r="PJB9" s="208"/>
      <c r="PJC9" s="208"/>
      <c r="PJD9" s="208"/>
      <c r="PJE9" s="208"/>
      <c r="PJF9" s="208"/>
      <c r="PJG9" s="208"/>
      <c r="PJH9" s="208"/>
      <c r="PJI9" s="208"/>
      <c r="PJJ9" s="208"/>
      <c r="PJK9" s="208"/>
      <c r="PJL9" s="208"/>
      <c r="PJM9" s="208"/>
      <c r="PJN9" s="208"/>
      <c r="PJO9" s="208"/>
      <c r="PJP9" s="208"/>
      <c r="PJQ9" s="208"/>
      <c r="PJR9" s="208"/>
      <c r="PJS9" s="208"/>
      <c r="PJT9" s="208"/>
      <c r="PJU9" s="208"/>
      <c r="PJV9" s="208"/>
      <c r="PJW9" s="208"/>
      <c r="PJX9" s="208"/>
      <c r="PJY9" s="208"/>
      <c r="PJZ9" s="208"/>
      <c r="PKA9" s="208"/>
      <c r="PKB9" s="208"/>
      <c r="PKC9" s="208"/>
      <c r="PKD9" s="208"/>
      <c r="PKE9" s="208"/>
      <c r="PKF9" s="208"/>
      <c r="PKG9" s="208"/>
      <c r="PKH9" s="208"/>
      <c r="PKI9" s="208"/>
      <c r="PKJ9" s="208"/>
      <c r="PKK9" s="208"/>
      <c r="PKL9" s="208"/>
      <c r="PKM9" s="208"/>
      <c r="PKN9" s="208"/>
      <c r="PKO9" s="208"/>
      <c r="PKP9" s="208"/>
      <c r="PKQ9" s="208"/>
      <c r="PKR9" s="208"/>
      <c r="PKS9" s="208"/>
      <c r="PKT9" s="208"/>
      <c r="PKU9" s="208"/>
      <c r="PKV9" s="208"/>
      <c r="PKW9" s="208"/>
      <c r="PKX9" s="208"/>
      <c r="PKY9" s="208"/>
      <c r="PKZ9" s="208"/>
      <c r="PLA9" s="208"/>
      <c r="PLB9" s="208"/>
      <c r="PLC9" s="208"/>
      <c r="PLD9" s="208"/>
      <c r="PLE9" s="208"/>
      <c r="PLF9" s="208"/>
      <c r="PLG9" s="208"/>
      <c r="PLH9" s="208"/>
      <c r="PLI9" s="208"/>
      <c r="PLJ9" s="208"/>
      <c r="PLK9" s="208"/>
      <c r="PLL9" s="208"/>
      <c r="PLM9" s="208"/>
      <c r="PLN9" s="208"/>
      <c r="PLO9" s="208"/>
      <c r="PLP9" s="208"/>
      <c r="PLQ9" s="208"/>
      <c r="PLR9" s="208"/>
      <c r="PLS9" s="208"/>
      <c r="PLT9" s="208"/>
      <c r="PLU9" s="208"/>
      <c r="PLV9" s="208"/>
      <c r="PLW9" s="208"/>
      <c r="PLX9" s="208"/>
      <c r="PLY9" s="208"/>
      <c r="PLZ9" s="208"/>
      <c r="PMA9" s="208"/>
      <c r="PMB9" s="208"/>
      <c r="PMC9" s="208"/>
      <c r="PMD9" s="208"/>
      <c r="PME9" s="208"/>
      <c r="PMF9" s="208"/>
      <c r="PMG9" s="208"/>
      <c r="PMH9" s="208"/>
      <c r="PMI9" s="208"/>
      <c r="PMJ9" s="208"/>
      <c r="PMK9" s="208"/>
      <c r="PML9" s="208"/>
      <c r="PMM9" s="208"/>
      <c r="PMN9" s="208"/>
      <c r="PMO9" s="208"/>
      <c r="PMP9" s="208"/>
      <c r="PMQ9" s="208"/>
      <c r="PMR9" s="208"/>
      <c r="PMS9" s="208"/>
      <c r="PMT9" s="208"/>
      <c r="PMU9" s="208"/>
      <c r="PMV9" s="208"/>
      <c r="PMW9" s="208"/>
      <c r="PMX9" s="208"/>
      <c r="PMY9" s="208"/>
      <c r="PMZ9" s="208"/>
      <c r="PNA9" s="208"/>
      <c r="PNB9" s="208"/>
      <c r="PNC9" s="208"/>
      <c r="PND9" s="208"/>
      <c r="PNE9" s="208"/>
      <c r="PNF9" s="208"/>
      <c r="PNG9" s="208"/>
      <c r="PNH9" s="208"/>
      <c r="PNI9" s="208"/>
      <c r="PNJ9" s="208"/>
      <c r="PNK9" s="208"/>
      <c r="PNL9" s="208"/>
      <c r="PNM9" s="208"/>
      <c r="PNN9" s="208"/>
      <c r="PNO9" s="208"/>
      <c r="PNP9" s="208"/>
      <c r="PNQ9" s="208"/>
      <c r="PNR9" s="208"/>
      <c r="PNS9" s="208"/>
      <c r="PNT9" s="208"/>
      <c r="PNU9" s="208"/>
      <c r="PNV9" s="208"/>
      <c r="PNW9" s="208"/>
      <c r="PNX9" s="208"/>
      <c r="PNY9" s="208"/>
      <c r="PNZ9" s="208"/>
      <c r="POA9" s="208"/>
      <c r="POB9" s="208"/>
      <c r="POC9" s="208"/>
      <c r="POD9" s="208"/>
      <c r="POE9" s="208"/>
      <c r="POF9" s="208"/>
      <c r="POG9" s="208"/>
      <c r="POH9" s="208"/>
      <c r="POI9" s="208"/>
      <c r="POJ9" s="208"/>
      <c r="POK9" s="208"/>
      <c r="POL9" s="208"/>
      <c r="POM9" s="208"/>
      <c r="PON9" s="208"/>
      <c r="POO9" s="208"/>
      <c r="POP9" s="208"/>
      <c r="POQ9" s="208"/>
      <c r="POR9" s="208"/>
      <c r="POS9" s="208"/>
      <c r="POT9" s="208"/>
      <c r="POU9" s="208"/>
      <c r="POV9" s="208"/>
      <c r="POW9" s="208"/>
      <c r="POX9" s="208"/>
      <c r="POY9" s="208"/>
      <c r="POZ9" s="208"/>
      <c r="PPA9" s="208"/>
      <c r="PPB9" s="208"/>
      <c r="PPC9" s="208"/>
      <c r="PPD9" s="208"/>
      <c r="PPE9" s="208"/>
      <c r="PPF9" s="208"/>
      <c r="PPG9" s="208"/>
      <c r="PPH9" s="208"/>
      <c r="PPI9" s="208"/>
      <c r="PPJ9" s="208"/>
      <c r="PPK9" s="208"/>
      <c r="PPL9" s="208"/>
      <c r="PPM9" s="208"/>
      <c r="PPN9" s="208"/>
      <c r="PPO9" s="208"/>
      <c r="PPP9" s="208"/>
      <c r="PPQ9" s="208"/>
      <c r="PPR9" s="208"/>
      <c r="PPS9" s="208"/>
      <c r="PPT9" s="208"/>
      <c r="PPU9" s="208"/>
      <c r="PPV9" s="208"/>
      <c r="PPW9" s="208"/>
      <c r="PPX9" s="208"/>
      <c r="PPY9" s="208"/>
      <c r="PPZ9" s="208"/>
      <c r="PQA9" s="208"/>
      <c r="PQB9" s="208"/>
      <c r="PQC9" s="208"/>
      <c r="PQD9" s="208"/>
      <c r="PQE9" s="208"/>
      <c r="PQF9" s="208"/>
      <c r="PQG9" s="208"/>
      <c r="PQH9" s="208"/>
      <c r="PQI9" s="208"/>
      <c r="PQJ9" s="208"/>
      <c r="PQK9" s="208"/>
      <c r="PQL9" s="208"/>
      <c r="PQM9" s="208"/>
      <c r="PQN9" s="208"/>
      <c r="PQO9" s="208"/>
      <c r="PQP9" s="208"/>
      <c r="PQQ9" s="208"/>
      <c r="PQR9" s="208"/>
      <c r="PQS9" s="208"/>
      <c r="PQT9" s="208"/>
      <c r="PQU9" s="208"/>
      <c r="PQV9" s="208"/>
      <c r="PQW9" s="208"/>
      <c r="PQX9" s="208"/>
      <c r="PQY9" s="208"/>
      <c r="PQZ9" s="208"/>
      <c r="PRA9" s="208"/>
      <c r="PRB9" s="208"/>
      <c r="PRC9" s="208"/>
      <c r="PRD9" s="208"/>
      <c r="PRE9" s="208"/>
      <c r="PRF9" s="208"/>
      <c r="PRG9" s="208"/>
      <c r="PRH9" s="208"/>
      <c r="PRI9" s="208"/>
      <c r="PRJ9" s="208"/>
      <c r="PRK9" s="208"/>
      <c r="PRL9" s="208"/>
      <c r="PRM9" s="208"/>
      <c r="PRN9" s="208"/>
      <c r="PRO9" s="208"/>
      <c r="PRP9" s="208"/>
      <c r="PRQ9" s="208"/>
      <c r="PRR9" s="208"/>
      <c r="PRS9" s="208"/>
      <c r="PRT9" s="208"/>
      <c r="PRU9" s="208"/>
      <c r="PRV9" s="208"/>
      <c r="PRW9" s="208"/>
      <c r="PRX9" s="208"/>
      <c r="PRY9" s="208"/>
      <c r="PRZ9" s="208"/>
      <c r="PSA9" s="208"/>
      <c r="PSB9" s="208"/>
      <c r="PSC9" s="208"/>
      <c r="PSD9" s="208"/>
      <c r="PSE9" s="208"/>
      <c r="PSF9" s="208"/>
      <c r="PSG9" s="208"/>
      <c r="PSH9" s="208"/>
      <c r="PSI9" s="208"/>
      <c r="PSJ9" s="208"/>
      <c r="PSK9" s="208"/>
      <c r="PSL9" s="208"/>
      <c r="PSM9" s="208"/>
      <c r="PSN9" s="208"/>
      <c r="PSO9" s="208"/>
      <c r="PSP9" s="208"/>
      <c r="PSQ9" s="208"/>
      <c r="PSR9" s="208"/>
      <c r="PSS9" s="208"/>
      <c r="PST9" s="208"/>
      <c r="PSU9" s="208"/>
      <c r="PSV9" s="208"/>
      <c r="PSW9" s="208"/>
      <c r="PSX9" s="208"/>
      <c r="PSY9" s="208"/>
      <c r="PSZ9" s="208"/>
      <c r="PTA9" s="208"/>
      <c r="PTB9" s="208"/>
      <c r="PTC9" s="208"/>
      <c r="PTD9" s="208"/>
      <c r="PTE9" s="208"/>
      <c r="PTF9" s="208"/>
      <c r="PTG9" s="208"/>
      <c r="PTH9" s="208"/>
      <c r="PTI9" s="208"/>
      <c r="PTJ9" s="208"/>
      <c r="PTK9" s="208"/>
      <c r="PTL9" s="208"/>
      <c r="PTM9" s="208"/>
      <c r="PTN9" s="208"/>
      <c r="PTO9" s="208"/>
      <c r="PTP9" s="208"/>
      <c r="PTQ9" s="208"/>
      <c r="PTR9" s="208"/>
      <c r="PTS9" s="208"/>
      <c r="PTT9" s="208"/>
      <c r="PTU9" s="208"/>
      <c r="PTV9" s="208"/>
      <c r="PTW9" s="208"/>
      <c r="PTX9" s="208"/>
      <c r="PTY9" s="208"/>
      <c r="PTZ9" s="208"/>
      <c r="PUA9" s="208"/>
      <c r="PUB9" s="208"/>
      <c r="PUC9" s="208"/>
      <c r="PUD9" s="208"/>
      <c r="PUE9" s="208"/>
      <c r="PUF9" s="208"/>
      <c r="PUG9" s="208"/>
      <c r="PUH9" s="208"/>
      <c r="PUI9" s="208"/>
      <c r="PUJ9" s="208"/>
      <c r="PUK9" s="208"/>
      <c r="PUL9" s="208"/>
      <c r="PUM9" s="208"/>
      <c r="PUN9" s="208"/>
      <c r="PUO9" s="208"/>
      <c r="PUP9" s="208"/>
      <c r="PUQ9" s="208"/>
      <c r="PUR9" s="208"/>
      <c r="PUS9" s="208"/>
      <c r="PUT9" s="208"/>
      <c r="PUU9" s="208"/>
      <c r="PUV9" s="208"/>
      <c r="PUW9" s="208"/>
      <c r="PUX9" s="208"/>
      <c r="PUY9" s="208"/>
      <c r="PUZ9" s="208"/>
      <c r="PVA9" s="208"/>
      <c r="PVB9" s="208"/>
      <c r="PVC9" s="208"/>
      <c r="PVD9" s="208"/>
      <c r="PVE9" s="208"/>
      <c r="PVF9" s="208"/>
      <c r="PVG9" s="208"/>
      <c r="PVH9" s="208"/>
      <c r="PVI9" s="208"/>
      <c r="PVJ9" s="208"/>
      <c r="PVK9" s="208"/>
      <c r="PVL9" s="208"/>
      <c r="PVM9" s="208"/>
      <c r="PVN9" s="208"/>
      <c r="PVO9" s="208"/>
      <c r="PVP9" s="208"/>
      <c r="PVQ9" s="208"/>
      <c r="PVR9" s="208"/>
      <c r="PVS9" s="208"/>
      <c r="PVT9" s="208"/>
      <c r="PVU9" s="208"/>
      <c r="PVV9" s="208"/>
      <c r="PVW9" s="208"/>
      <c r="PVX9" s="208"/>
      <c r="PVY9" s="208"/>
      <c r="PVZ9" s="208"/>
      <c r="PWA9" s="208"/>
      <c r="PWB9" s="208"/>
      <c r="PWC9" s="208"/>
      <c r="PWD9" s="208"/>
      <c r="PWE9" s="208"/>
      <c r="PWF9" s="208"/>
      <c r="PWG9" s="208"/>
      <c r="PWH9" s="208"/>
      <c r="PWI9" s="208"/>
      <c r="PWJ9" s="208"/>
      <c r="PWK9" s="208"/>
      <c r="PWL9" s="208"/>
      <c r="PWM9" s="208"/>
      <c r="PWN9" s="208"/>
      <c r="PWO9" s="208"/>
      <c r="PWP9" s="208"/>
      <c r="PWQ9" s="208"/>
      <c r="PWR9" s="208"/>
      <c r="PWS9" s="208"/>
      <c r="PWT9" s="208"/>
      <c r="PWU9" s="208"/>
      <c r="PWV9" s="208"/>
      <c r="PWW9" s="208"/>
      <c r="PWX9" s="208"/>
      <c r="PWY9" s="208"/>
      <c r="PWZ9" s="208"/>
      <c r="PXA9" s="208"/>
      <c r="PXB9" s="208"/>
      <c r="PXC9" s="208"/>
      <c r="PXD9" s="208"/>
      <c r="PXE9" s="208"/>
      <c r="PXF9" s="208"/>
      <c r="PXG9" s="208"/>
      <c r="PXH9" s="208"/>
      <c r="PXI9" s="208"/>
      <c r="PXJ9" s="208"/>
      <c r="PXK9" s="208"/>
      <c r="PXL9" s="208"/>
      <c r="PXM9" s="208"/>
      <c r="PXN9" s="208"/>
      <c r="PXO9" s="208"/>
      <c r="PXP9" s="208"/>
      <c r="PXQ9" s="208"/>
      <c r="PXR9" s="208"/>
      <c r="PXS9" s="208"/>
      <c r="PXT9" s="208"/>
      <c r="PXU9" s="208"/>
      <c r="PXV9" s="208"/>
      <c r="PXW9" s="208"/>
      <c r="PXX9" s="208"/>
      <c r="PXY9" s="208"/>
      <c r="PXZ9" s="208"/>
      <c r="PYA9" s="208"/>
      <c r="PYB9" s="208"/>
      <c r="PYC9" s="208"/>
      <c r="PYD9" s="208"/>
      <c r="PYE9" s="208"/>
      <c r="PYF9" s="208"/>
      <c r="PYG9" s="208"/>
      <c r="PYH9" s="208"/>
      <c r="PYI9" s="208"/>
      <c r="PYJ9" s="208"/>
      <c r="PYK9" s="208"/>
      <c r="PYL9" s="208"/>
      <c r="PYM9" s="208"/>
      <c r="PYN9" s="208"/>
      <c r="PYO9" s="208"/>
      <c r="PYP9" s="208"/>
      <c r="PYQ9" s="208"/>
      <c r="PYR9" s="208"/>
      <c r="PYS9" s="208"/>
      <c r="PYT9" s="208"/>
      <c r="PYU9" s="208"/>
      <c r="PYV9" s="208"/>
      <c r="PYW9" s="208"/>
      <c r="PYX9" s="208"/>
      <c r="PYY9" s="208"/>
      <c r="PYZ9" s="208"/>
      <c r="PZA9" s="208"/>
      <c r="PZB9" s="208"/>
      <c r="PZC9" s="208"/>
      <c r="PZD9" s="208"/>
      <c r="PZE9" s="208"/>
      <c r="PZF9" s="208"/>
      <c r="PZG9" s="208"/>
      <c r="PZH9" s="208"/>
      <c r="PZI9" s="208"/>
      <c r="PZJ9" s="208"/>
      <c r="PZK9" s="208"/>
      <c r="PZL9" s="208"/>
      <c r="PZM9" s="208"/>
      <c r="PZN9" s="208"/>
      <c r="PZO9" s="208"/>
      <c r="PZP9" s="208"/>
      <c r="PZQ9" s="208"/>
      <c r="PZR9" s="208"/>
      <c r="PZS9" s="208"/>
      <c r="PZT9" s="208"/>
      <c r="PZU9" s="208"/>
      <c r="PZV9" s="208"/>
      <c r="PZW9" s="208"/>
      <c r="PZX9" s="208"/>
      <c r="PZY9" s="208"/>
      <c r="PZZ9" s="208"/>
      <c r="QAA9" s="208"/>
      <c r="QAB9" s="208"/>
      <c r="QAC9" s="208"/>
      <c r="QAD9" s="208"/>
      <c r="QAE9" s="208"/>
      <c r="QAF9" s="208"/>
      <c r="QAG9" s="208"/>
      <c r="QAH9" s="208"/>
      <c r="QAI9" s="208"/>
      <c r="QAJ9" s="208"/>
      <c r="QAK9" s="208"/>
      <c r="QAL9" s="208"/>
      <c r="QAM9" s="208"/>
      <c r="QAN9" s="208"/>
      <c r="QAO9" s="208"/>
      <c r="QAP9" s="208"/>
      <c r="QAQ9" s="208"/>
      <c r="QAR9" s="208"/>
      <c r="QAS9" s="208"/>
      <c r="QAT9" s="208"/>
      <c r="QAU9" s="208"/>
      <c r="QAV9" s="208"/>
      <c r="QAW9" s="208"/>
      <c r="QAX9" s="208"/>
      <c r="QAY9" s="208"/>
      <c r="QAZ9" s="208"/>
      <c r="QBA9" s="208"/>
      <c r="QBB9" s="208"/>
      <c r="QBC9" s="208"/>
      <c r="QBD9" s="208"/>
      <c r="QBE9" s="208"/>
      <c r="QBF9" s="208"/>
      <c r="QBG9" s="208"/>
      <c r="QBH9" s="208"/>
      <c r="QBI9" s="208"/>
      <c r="QBJ9" s="208"/>
      <c r="QBK9" s="208"/>
      <c r="QBL9" s="208"/>
      <c r="QBM9" s="208"/>
      <c r="QBN9" s="208"/>
      <c r="QBO9" s="208"/>
      <c r="QBP9" s="208"/>
      <c r="QBQ9" s="208"/>
      <c r="QBR9" s="208"/>
      <c r="QBS9" s="208"/>
      <c r="QBT9" s="208"/>
      <c r="QBU9" s="208"/>
      <c r="QBV9" s="208"/>
      <c r="QBW9" s="208"/>
      <c r="QBX9" s="208"/>
      <c r="QBY9" s="208"/>
      <c r="QBZ9" s="208"/>
      <c r="QCA9" s="208"/>
      <c r="QCB9" s="208"/>
      <c r="QCC9" s="208"/>
      <c r="QCD9" s="208"/>
      <c r="QCE9" s="208"/>
      <c r="QCF9" s="208"/>
      <c r="QCG9" s="208"/>
      <c r="QCH9" s="208"/>
      <c r="QCI9" s="208"/>
      <c r="QCJ9" s="208"/>
      <c r="QCK9" s="208"/>
      <c r="QCL9" s="208"/>
      <c r="QCM9" s="208"/>
      <c r="QCN9" s="208"/>
      <c r="QCO9" s="208"/>
      <c r="QCP9" s="208"/>
      <c r="QCQ9" s="208"/>
      <c r="QCR9" s="208"/>
      <c r="QCS9" s="208"/>
      <c r="QCT9" s="208"/>
      <c r="QCU9" s="208"/>
      <c r="QCV9" s="208"/>
      <c r="QCW9" s="208"/>
      <c r="QCX9" s="208"/>
      <c r="QCY9" s="208"/>
      <c r="QCZ9" s="208"/>
      <c r="QDA9" s="208"/>
      <c r="QDB9" s="208"/>
      <c r="QDC9" s="208"/>
      <c r="QDD9" s="208"/>
      <c r="QDE9" s="208"/>
      <c r="QDF9" s="208"/>
      <c r="QDG9" s="208"/>
      <c r="QDH9" s="208"/>
      <c r="QDI9" s="208"/>
      <c r="QDJ9" s="208"/>
      <c r="QDK9" s="208"/>
      <c r="QDL9" s="208"/>
      <c r="QDM9" s="208"/>
      <c r="QDN9" s="208"/>
      <c r="QDO9" s="208"/>
      <c r="QDP9" s="208"/>
      <c r="QDQ9" s="208"/>
      <c r="QDR9" s="208"/>
      <c r="QDS9" s="208"/>
      <c r="QDT9" s="208"/>
      <c r="QDU9" s="208"/>
      <c r="QDV9" s="208"/>
      <c r="QDW9" s="208"/>
      <c r="QDX9" s="208"/>
      <c r="QDY9" s="208"/>
      <c r="QDZ9" s="208"/>
      <c r="QEA9" s="208"/>
      <c r="QEB9" s="208"/>
      <c r="QEC9" s="208"/>
      <c r="QED9" s="208"/>
      <c r="QEE9" s="208"/>
      <c r="QEF9" s="208"/>
      <c r="QEG9" s="208"/>
      <c r="QEH9" s="208"/>
      <c r="QEI9" s="208"/>
      <c r="QEJ9" s="208"/>
      <c r="QEK9" s="208"/>
      <c r="QEL9" s="208"/>
      <c r="QEM9" s="208"/>
      <c r="QEN9" s="208"/>
      <c r="QEO9" s="208"/>
      <c r="QEP9" s="208"/>
      <c r="QEQ9" s="208"/>
      <c r="QER9" s="208"/>
      <c r="QES9" s="208"/>
      <c r="QET9" s="208"/>
      <c r="QEU9" s="208"/>
      <c r="QEV9" s="208"/>
      <c r="QEW9" s="208"/>
      <c r="QEX9" s="208"/>
      <c r="QEY9" s="208"/>
      <c r="QEZ9" s="208"/>
      <c r="QFA9" s="208"/>
      <c r="QFB9" s="208"/>
      <c r="QFC9" s="208"/>
      <c r="QFD9" s="208"/>
      <c r="QFE9" s="208"/>
      <c r="QFF9" s="208"/>
      <c r="QFG9" s="208"/>
      <c r="QFH9" s="208"/>
      <c r="QFI9" s="208"/>
      <c r="QFJ9" s="208"/>
      <c r="QFK9" s="208"/>
      <c r="QFL9" s="208"/>
      <c r="QFM9" s="208"/>
      <c r="QFN9" s="208"/>
      <c r="QFO9" s="208"/>
      <c r="QFP9" s="208"/>
      <c r="QFQ9" s="208"/>
      <c r="QFR9" s="208"/>
      <c r="QFS9" s="208"/>
      <c r="QFT9" s="208"/>
      <c r="QFU9" s="208"/>
      <c r="QFV9" s="208"/>
      <c r="QFW9" s="208"/>
      <c r="QFX9" s="208"/>
      <c r="QFY9" s="208"/>
      <c r="QFZ9" s="208"/>
      <c r="QGA9" s="208"/>
      <c r="QGB9" s="208"/>
      <c r="QGC9" s="208"/>
      <c r="QGD9" s="208"/>
      <c r="QGE9" s="208"/>
      <c r="QGF9" s="208"/>
      <c r="QGG9" s="208"/>
      <c r="QGH9" s="208"/>
      <c r="QGI9" s="208"/>
      <c r="QGJ9" s="208"/>
      <c r="QGK9" s="208"/>
      <c r="QGL9" s="208"/>
      <c r="QGM9" s="208"/>
      <c r="QGN9" s="208"/>
      <c r="QGO9" s="208"/>
      <c r="QGP9" s="208"/>
      <c r="QGQ9" s="208"/>
      <c r="QGR9" s="208"/>
      <c r="QGS9" s="208"/>
      <c r="QGT9" s="208"/>
      <c r="QGU9" s="208"/>
      <c r="QGV9" s="208"/>
      <c r="QGW9" s="208"/>
      <c r="QGX9" s="208"/>
      <c r="QGY9" s="208"/>
      <c r="QGZ9" s="208"/>
      <c r="QHA9" s="208"/>
      <c r="QHB9" s="208"/>
      <c r="QHC9" s="208"/>
      <c r="QHD9" s="208"/>
      <c r="QHE9" s="208"/>
      <c r="QHF9" s="208"/>
      <c r="QHG9" s="208"/>
      <c r="QHH9" s="208"/>
      <c r="QHI9" s="208"/>
      <c r="QHJ9" s="208"/>
      <c r="QHK9" s="208"/>
      <c r="QHL9" s="208"/>
      <c r="QHM9" s="208"/>
      <c r="QHN9" s="208"/>
      <c r="QHO9" s="208"/>
      <c r="QHP9" s="208"/>
      <c r="QHQ9" s="208"/>
      <c r="QHR9" s="208"/>
      <c r="QHS9" s="208"/>
      <c r="QHT9" s="208"/>
      <c r="QHU9" s="208"/>
      <c r="QHV9" s="208"/>
      <c r="QHW9" s="208"/>
      <c r="QHX9" s="208"/>
      <c r="QHY9" s="208"/>
      <c r="QHZ9" s="208"/>
      <c r="QIA9" s="208"/>
      <c r="QIB9" s="208"/>
      <c r="QIC9" s="208"/>
      <c r="QID9" s="208"/>
      <c r="QIE9" s="208"/>
      <c r="QIF9" s="208"/>
      <c r="QIG9" s="208"/>
      <c r="QIH9" s="208"/>
      <c r="QII9" s="208"/>
      <c r="QIJ9" s="208"/>
      <c r="QIK9" s="208"/>
      <c r="QIL9" s="208"/>
      <c r="QIM9" s="208"/>
      <c r="QIN9" s="208"/>
      <c r="QIO9" s="208"/>
      <c r="QIP9" s="208"/>
      <c r="QIQ9" s="208"/>
      <c r="QIR9" s="208"/>
      <c r="QIS9" s="208"/>
      <c r="QIT9" s="208"/>
      <c r="QIU9" s="208"/>
      <c r="QIV9" s="208"/>
      <c r="QIW9" s="208"/>
      <c r="QIX9" s="208"/>
      <c r="QIY9" s="208"/>
      <c r="QIZ9" s="208"/>
      <c r="QJA9" s="208"/>
      <c r="QJB9" s="208"/>
      <c r="QJC9" s="208"/>
      <c r="QJD9" s="208"/>
      <c r="QJE9" s="208"/>
      <c r="QJF9" s="208"/>
      <c r="QJG9" s="208"/>
      <c r="QJH9" s="208"/>
      <c r="QJI9" s="208"/>
      <c r="QJJ9" s="208"/>
      <c r="QJK9" s="208"/>
      <c r="QJL9" s="208"/>
      <c r="QJM9" s="208"/>
      <c r="QJN9" s="208"/>
      <c r="QJO9" s="208"/>
      <c r="QJP9" s="208"/>
      <c r="QJQ9" s="208"/>
      <c r="QJR9" s="208"/>
      <c r="QJS9" s="208"/>
      <c r="QJT9" s="208"/>
      <c r="QJU9" s="208"/>
      <c r="QJV9" s="208"/>
      <c r="QJW9" s="208"/>
      <c r="QJX9" s="208"/>
      <c r="QJY9" s="208"/>
      <c r="QJZ9" s="208"/>
      <c r="QKA9" s="208"/>
      <c r="QKB9" s="208"/>
      <c r="QKC9" s="208"/>
      <c r="QKD9" s="208"/>
      <c r="QKE9" s="208"/>
      <c r="QKF9" s="208"/>
      <c r="QKG9" s="208"/>
      <c r="QKH9" s="208"/>
      <c r="QKI9" s="208"/>
      <c r="QKJ9" s="208"/>
      <c r="QKK9" s="208"/>
      <c r="QKL9" s="208"/>
      <c r="QKM9" s="208"/>
      <c r="QKN9" s="208"/>
      <c r="QKO9" s="208"/>
      <c r="QKP9" s="208"/>
      <c r="QKQ9" s="208"/>
      <c r="QKR9" s="208"/>
      <c r="QKS9" s="208"/>
      <c r="QKT9" s="208"/>
      <c r="QKU9" s="208"/>
      <c r="QKV9" s="208"/>
      <c r="QKW9" s="208"/>
      <c r="QKX9" s="208"/>
      <c r="QKY9" s="208"/>
      <c r="QKZ9" s="208"/>
      <c r="QLA9" s="208"/>
      <c r="QLB9" s="208"/>
      <c r="QLC9" s="208"/>
      <c r="QLD9" s="208"/>
      <c r="QLE9" s="208"/>
      <c r="QLF9" s="208"/>
      <c r="QLG9" s="208"/>
      <c r="QLH9" s="208"/>
      <c r="QLI9" s="208"/>
      <c r="QLJ9" s="208"/>
      <c r="QLK9" s="208"/>
      <c r="QLL9" s="208"/>
      <c r="QLM9" s="208"/>
      <c r="QLN9" s="208"/>
      <c r="QLO9" s="208"/>
      <c r="QLP9" s="208"/>
      <c r="QLQ9" s="208"/>
      <c r="QLR9" s="208"/>
      <c r="QLS9" s="208"/>
      <c r="QLT9" s="208"/>
      <c r="QLU9" s="208"/>
      <c r="QLV9" s="208"/>
      <c r="QLW9" s="208"/>
      <c r="QLX9" s="208"/>
      <c r="QLY9" s="208"/>
      <c r="QLZ9" s="208"/>
      <c r="QMA9" s="208"/>
      <c r="QMB9" s="208"/>
      <c r="QMC9" s="208"/>
      <c r="QMD9" s="208"/>
      <c r="QME9" s="208"/>
      <c r="QMF9" s="208"/>
      <c r="QMG9" s="208"/>
      <c r="QMH9" s="208"/>
      <c r="QMI9" s="208"/>
      <c r="QMJ9" s="208"/>
      <c r="QMK9" s="208"/>
      <c r="QML9" s="208"/>
      <c r="QMM9" s="208"/>
      <c r="QMN9" s="208"/>
      <c r="QMO9" s="208"/>
      <c r="QMP9" s="208"/>
      <c r="QMQ9" s="208"/>
      <c r="QMR9" s="208"/>
      <c r="QMS9" s="208"/>
      <c r="QMT9" s="208"/>
      <c r="QMU9" s="208"/>
      <c r="QMV9" s="208"/>
      <c r="QMW9" s="208"/>
      <c r="QMX9" s="208"/>
      <c r="QMY9" s="208"/>
      <c r="QMZ9" s="208"/>
      <c r="QNA9" s="208"/>
      <c r="QNB9" s="208"/>
      <c r="QNC9" s="208"/>
      <c r="QND9" s="208"/>
      <c r="QNE9" s="208"/>
      <c r="QNF9" s="208"/>
      <c r="QNG9" s="208"/>
      <c r="QNH9" s="208"/>
      <c r="QNI9" s="208"/>
      <c r="QNJ9" s="208"/>
      <c r="QNK9" s="208"/>
      <c r="QNL9" s="208"/>
      <c r="QNM9" s="208"/>
      <c r="QNN9" s="208"/>
      <c r="QNO9" s="208"/>
      <c r="QNP9" s="208"/>
      <c r="QNQ9" s="208"/>
      <c r="QNR9" s="208"/>
      <c r="QNS9" s="208"/>
      <c r="QNT9" s="208"/>
      <c r="QNU9" s="208"/>
      <c r="QNV9" s="208"/>
      <c r="QNW9" s="208"/>
      <c r="QNX9" s="208"/>
      <c r="QNY9" s="208"/>
      <c r="QNZ9" s="208"/>
      <c r="QOA9" s="208"/>
      <c r="QOB9" s="208"/>
      <c r="QOC9" s="208"/>
      <c r="QOD9" s="208"/>
      <c r="QOE9" s="208"/>
      <c r="QOF9" s="208"/>
      <c r="QOG9" s="208"/>
      <c r="QOH9" s="208"/>
      <c r="QOI9" s="208"/>
      <c r="QOJ9" s="208"/>
      <c r="QOK9" s="208"/>
      <c r="QOL9" s="208"/>
      <c r="QOM9" s="208"/>
      <c r="QON9" s="208"/>
      <c r="QOO9" s="208"/>
      <c r="QOP9" s="208"/>
      <c r="QOQ9" s="208"/>
      <c r="QOR9" s="208"/>
      <c r="QOS9" s="208"/>
      <c r="QOT9" s="208"/>
      <c r="QOU9" s="208"/>
      <c r="QOV9" s="208"/>
      <c r="QOW9" s="208"/>
      <c r="QOX9" s="208"/>
      <c r="QOY9" s="208"/>
      <c r="QOZ9" s="208"/>
      <c r="QPA9" s="208"/>
      <c r="QPB9" s="208"/>
      <c r="QPC9" s="208"/>
      <c r="QPD9" s="208"/>
      <c r="QPE9" s="208"/>
      <c r="QPF9" s="208"/>
      <c r="QPG9" s="208"/>
      <c r="QPH9" s="208"/>
      <c r="QPI9" s="208"/>
      <c r="QPJ9" s="208"/>
      <c r="QPK9" s="208"/>
      <c r="QPL9" s="208"/>
      <c r="QPM9" s="208"/>
      <c r="QPN9" s="208"/>
      <c r="QPO9" s="208"/>
      <c r="QPP9" s="208"/>
      <c r="QPQ9" s="208"/>
      <c r="QPR9" s="208"/>
      <c r="QPS9" s="208"/>
      <c r="QPT9" s="208"/>
      <c r="QPU9" s="208"/>
      <c r="QPV9" s="208"/>
      <c r="QPW9" s="208"/>
      <c r="QPX9" s="208"/>
      <c r="QPY9" s="208"/>
      <c r="QPZ9" s="208"/>
      <c r="QQA9" s="208"/>
      <c r="QQB9" s="208"/>
      <c r="QQC9" s="208"/>
      <c r="QQD9" s="208"/>
      <c r="QQE9" s="208"/>
      <c r="QQF9" s="208"/>
      <c r="QQG9" s="208"/>
      <c r="QQH9" s="208"/>
      <c r="QQI9" s="208"/>
      <c r="QQJ9" s="208"/>
      <c r="QQK9" s="208"/>
      <c r="QQL9" s="208"/>
      <c r="QQM9" s="208"/>
      <c r="QQN9" s="208"/>
      <c r="QQO9" s="208"/>
      <c r="QQP9" s="208"/>
      <c r="QQQ9" s="208"/>
      <c r="QQR9" s="208"/>
      <c r="QQS9" s="208"/>
      <c r="QQT9" s="208"/>
      <c r="QQU9" s="208"/>
      <c r="QQV9" s="208"/>
      <c r="QQW9" s="208"/>
      <c r="QQX9" s="208"/>
      <c r="QQY9" s="208"/>
      <c r="QQZ9" s="208"/>
      <c r="QRA9" s="208"/>
      <c r="QRB9" s="208"/>
      <c r="QRC9" s="208"/>
      <c r="QRD9" s="208"/>
      <c r="QRE9" s="208"/>
      <c r="QRF9" s="208"/>
      <c r="QRG9" s="208"/>
      <c r="QRH9" s="208"/>
      <c r="QRI9" s="208"/>
      <c r="QRJ9" s="208"/>
      <c r="QRK9" s="208"/>
      <c r="QRL9" s="208"/>
      <c r="QRM9" s="208"/>
      <c r="QRN9" s="208"/>
      <c r="QRO9" s="208"/>
      <c r="QRP9" s="208"/>
      <c r="QRQ9" s="208"/>
      <c r="QRR9" s="208"/>
      <c r="QRS9" s="208"/>
      <c r="QRT9" s="208"/>
      <c r="QRU9" s="208"/>
      <c r="QRV9" s="208"/>
      <c r="QRW9" s="208"/>
      <c r="QRX9" s="208"/>
      <c r="QRY9" s="208"/>
      <c r="QRZ9" s="208"/>
      <c r="QSA9" s="208"/>
      <c r="QSB9" s="208"/>
      <c r="QSC9" s="208"/>
      <c r="QSD9" s="208"/>
      <c r="QSE9" s="208"/>
      <c r="QSF9" s="208"/>
      <c r="QSG9" s="208"/>
      <c r="QSH9" s="208"/>
      <c r="QSI9" s="208"/>
      <c r="QSJ9" s="208"/>
      <c r="QSK9" s="208"/>
      <c r="QSL9" s="208"/>
      <c r="QSM9" s="208"/>
      <c r="QSN9" s="208"/>
      <c r="QSO9" s="208"/>
      <c r="QSP9" s="208"/>
      <c r="QSQ9" s="208"/>
      <c r="QSR9" s="208"/>
      <c r="QSS9" s="208"/>
      <c r="QST9" s="208"/>
      <c r="QSU9" s="208"/>
      <c r="QSV9" s="208"/>
      <c r="QSW9" s="208"/>
      <c r="QSX9" s="208"/>
      <c r="QSY9" s="208"/>
      <c r="QSZ9" s="208"/>
      <c r="QTA9" s="208"/>
      <c r="QTB9" s="208"/>
      <c r="QTC9" s="208"/>
      <c r="QTD9" s="208"/>
      <c r="QTE9" s="208"/>
      <c r="QTF9" s="208"/>
      <c r="QTG9" s="208"/>
      <c r="QTH9" s="208"/>
      <c r="QTI9" s="208"/>
      <c r="QTJ9" s="208"/>
      <c r="QTK9" s="208"/>
      <c r="QTL9" s="208"/>
      <c r="QTM9" s="208"/>
      <c r="QTN9" s="208"/>
      <c r="QTO9" s="208"/>
      <c r="QTP9" s="208"/>
      <c r="QTQ9" s="208"/>
      <c r="QTR9" s="208"/>
      <c r="QTS9" s="208"/>
      <c r="QTT9" s="208"/>
      <c r="QTU9" s="208"/>
      <c r="QTV9" s="208"/>
      <c r="QTW9" s="208"/>
      <c r="QTX9" s="208"/>
      <c r="QTY9" s="208"/>
      <c r="QTZ9" s="208"/>
      <c r="QUA9" s="208"/>
      <c r="QUB9" s="208"/>
      <c r="QUC9" s="208"/>
      <c r="QUD9" s="208"/>
      <c r="QUE9" s="208"/>
      <c r="QUF9" s="208"/>
      <c r="QUG9" s="208"/>
      <c r="QUH9" s="208"/>
      <c r="QUI9" s="208"/>
      <c r="QUJ9" s="208"/>
      <c r="QUK9" s="208"/>
      <c r="QUL9" s="208"/>
      <c r="QUM9" s="208"/>
      <c r="QUN9" s="208"/>
      <c r="QUO9" s="208"/>
      <c r="QUP9" s="208"/>
      <c r="QUQ9" s="208"/>
      <c r="QUR9" s="208"/>
      <c r="QUS9" s="208"/>
      <c r="QUT9" s="208"/>
      <c r="QUU9" s="208"/>
      <c r="QUV9" s="208"/>
      <c r="QUW9" s="208"/>
      <c r="QUX9" s="208"/>
      <c r="QUY9" s="208"/>
      <c r="QUZ9" s="208"/>
      <c r="QVA9" s="208"/>
      <c r="QVB9" s="208"/>
      <c r="QVC9" s="208"/>
      <c r="QVD9" s="208"/>
      <c r="QVE9" s="208"/>
      <c r="QVF9" s="208"/>
      <c r="QVG9" s="208"/>
      <c r="QVH9" s="208"/>
      <c r="QVI9" s="208"/>
      <c r="QVJ9" s="208"/>
      <c r="QVK9" s="208"/>
      <c r="QVL9" s="208"/>
      <c r="QVM9" s="208"/>
      <c r="QVN9" s="208"/>
      <c r="QVO9" s="208"/>
      <c r="QVP9" s="208"/>
      <c r="QVQ9" s="208"/>
      <c r="QVR9" s="208"/>
      <c r="QVS9" s="208"/>
      <c r="QVT9" s="208"/>
      <c r="QVU9" s="208"/>
      <c r="QVV9" s="208"/>
      <c r="QVW9" s="208"/>
      <c r="QVX9" s="208"/>
      <c r="QVY9" s="208"/>
      <c r="QVZ9" s="208"/>
      <c r="QWA9" s="208"/>
      <c r="QWB9" s="208"/>
      <c r="QWC9" s="208"/>
      <c r="QWD9" s="208"/>
      <c r="QWE9" s="208"/>
      <c r="QWF9" s="208"/>
      <c r="QWG9" s="208"/>
      <c r="QWH9" s="208"/>
      <c r="QWI9" s="208"/>
      <c r="QWJ9" s="208"/>
      <c r="QWK9" s="208"/>
      <c r="QWL9" s="208"/>
      <c r="QWM9" s="208"/>
      <c r="QWN9" s="208"/>
      <c r="QWO9" s="208"/>
      <c r="QWP9" s="208"/>
      <c r="QWQ9" s="208"/>
      <c r="QWR9" s="208"/>
      <c r="QWS9" s="208"/>
      <c r="QWT9" s="208"/>
      <c r="QWU9" s="208"/>
      <c r="QWV9" s="208"/>
      <c r="QWW9" s="208"/>
      <c r="QWX9" s="208"/>
      <c r="QWY9" s="208"/>
      <c r="QWZ9" s="208"/>
      <c r="QXA9" s="208"/>
      <c r="QXB9" s="208"/>
      <c r="QXC9" s="208"/>
      <c r="QXD9" s="208"/>
      <c r="QXE9" s="208"/>
      <c r="QXF9" s="208"/>
      <c r="QXG9" s="208"/>
      <c r="QXH9" s="208"/>
      <c r="QXI9" s="208"/>
      <c r="QXJ9" s="208"/>
      <c r="QXK9" s="208"/>
      <c r="QXL9" s="208"/>
      <c r="QXM9" s="208"/>
      <c r="QXN9" s="208"/>
      <c r="QXO9" s="208"/>
      <c r="QXP9" s="208"/>
      <c r="QXQ9" s="208"/>
      <c r="QXR9" s="208"/>
      <c r="QXS9" s="208"/>
      <c r="QXT9" s="208"/>
      <c r="QXU9" s="208"/>
      <c r="QXV9" s="208"/>
      <c r="QXW9" s="208"/>
      <c r="QXX9" s="208"/>
      <c r="QXY9" s="208"/>
      <c r="QXZ9" s="208"/>
      <c r="QYA9" s="208"/>
      <c r="QYB9" s="208"/>
      <c r="QYC9" s="208"/>
      <c r="QYD9" s="208"/>
      <c r="QYE9" s="208"/>
      <c r="QYF9" s="208"/>
      <c r="QYG9" s="208"/>
      <c r="QYH9" s="208"/>
      <c r="QYI9" s="208"/>
      <c r="QYJ9" s="208"/>
      <c r="QYK9" s="208"/>
      <c r="QYL9" s="208"/>
      <c r="QYM9" s="208"/>
      <c r="QYN9" s="208"/>
      <c r="QYO9" s="208"/>
      <c r="QYP9" s="208"/>
      <c r="QYQ9" s="208"/>
      <c r="QYR9" s="208"/>
      <c r="QYS9" s="208"/>
      <c r="QYT9" s="208"/>
      <c r="QYU9" s="208"/>
      <c r="QYV9" s="208"/>
      <c r="QYW9" s="208"/>
      <c r="QYX9" s="208"/>
      <c r="QYY9" s="208"/>
      <c r="QYZ9" s="208"/>
      <c r="QZA9" s="208"/>
      <c r="QZB9" s="208"/>
      <c r="QZC9" s="208"/>
      <c r="QZD9" s="208"/>
      <c r="QZE9" s="208"/>
      <c r="QZF9" s="208"/>
      <c r="QZG9" s="208"/>
      <c r="QZH9" s="208"/>
      <c r="QZI9" s="208"/>
      <c r="QZJ9" s="208"/>
      <c r="QZK9" s="208"/>
      <c r="QZL9" s="208"/>
      <c r="QZM9" s="208"/>
      <c r="QZN9" s="208"/>
      <c r="QZO9" s="208"/>
      <c r="QZP9" s="208"/>
      <c r="QZQ9" s="208"/>
      <c r="QZR9" s="208"/>
      <c r="QZS9" s="208"/>
      <c r="QZT9" s="208"/>
      <c r="QZU9" s="208"/>
      <c r="QZV9" s="208"/>
      <c r="QZW9" s="208"/>
      <c r="QZX9" s="208"/>
      <c r="QZY9" s="208"/>
      <c r="QZZ9" s="208"/>
      <c r="RAA9" s="208"/>
      <c r="RAB9" s="208"/>
      <c r="RAC9" s="208"/>
      <c r="RAD9" s="208"/>
      <c r="RAE9" s="208"/>
      <c r="RAF9" s="208"/>
      <c r="RAG9" s="208"/>
      <c r="RAH9" s="208"/>
      <c r="RAI9" s="208"/>
      <c r="RAJ9" s="208"/>
      <c r="RAK9" s="208"/>
      <c r="RAL9" s="208"/>
      <c r="RAM9" s="208"/>
      <c r="RAN9" s="208"/>
      <c r="RAO9" s="208"/>
      <c r="RAP9" s="208"/>
      <c r="RAQ9" s="208"/>
      <c r="RAR9" s="208"/>
      <c r="RAS9" s="208"/>
      <c r="RAT9" s="208"/>
      <c r="RAU9" s="208"/>
      <c r="RAV9" s="208"/>
      <c r="RAW9" s="208"/>
      <c r="RAX9" s="208"/>
      <c r="RAY9" s="208"/>
      <c r="RAZ9" s="208"/>
      <c r="RBA9" s="208"/>
      <c r="RBB9" s="208"/>
      <c r="RBC9" s="208"/>
      <c r="RBD9" s="208"/>
      <c r="RBE9" s="208"/>
      <c r="RBF9" s="208"/>
      <c r="RBG9" s="208"/>
      <c r="RBH9" s="208"/>
      <c r="RBI9" s="208"/>
      <c r="RBJ9" s="208"/>
      <c r="RBK9" s="208"/>
      <c r="RBL9" s="208"/>
      <c r="RBM9" s="208"/>
      <c r="RBN9" s="208"/>
      <c r="RBO9" s="208"/>
      <c r="RBP9" s="208"/>
      <c r="RBQ9" s="208"/>
      <c r="RBR9" s="208"/>
      <c r="RBS9" s="208"/>
      <c r="RBT9" s="208"/>
      <c r="RBU9" s="208"/>
      <c r="RBV9" s="208"/>
      <c r="RBW9" s="208"/>
      <c r="RBX9" s="208"/>
      <c r="RBY9" s="208"/>
      <c r="RBZ9" s="208"/>
      <c r="RCA9" s="208"/>
      <c r="RCB9" s="208"/>
      <c r="RCC9" s="208"/>
      <c r="RCD9" s="208"/>
      <c r="RCE9" s="208"/>
      <c r="RCF9" s="208"/>
      <c r="RCG9" s="208"/>
      <c r="RCH9" s="208"/>
      <c r="RCI9" s="208"/>
      <c r="RCJ9" s="208"/>
      <c r="RCK9" s="208"/>
      <c r="RCL9" s="208"/>
      <c r="RCM9" s="208"/>
      <c r="RCN9" s="208"/>
      <c r="RCO9" s="208"/>
      <c r="RCP9" s="208"/>
      <c r="RCQ9" s="208"/>
      <c r="RCR9" s="208"/>
      <c r="RCS9" s="208"/>
      <c r="RCT9" s="208"/>
      <c r="RCU9" s="208"/>
      <c r="RCV9" s="208"/>
      <c r="RCW9" s="208"/>
      <c r="RCX9" s="208"/>
      <c r="RCY9" s="208"/>
      <c r="RCZ9" s="208"/>
      <c r="RDA9" s="208"/>
      <c r="RDB9" s="208"/>
      <c r="RDC9" s="208"/>
      <c r="RDD9" s="208"/>
      <c r="RDE9" s="208"/>
      <c r="RDF9" s="208"/>
      <c r="RDG9" s="208"/>
      <c r="RDH9" s="208"/>
      <c r="RDI9" s="208"/>
      <c r="RDJ9" s="208"/>
      <c r="RDK9" s="208"/>
      <c r="RDL9" s="208"/>
      <c r="RDM9" s="208"/>
      <c r="RDN9" s="208"/>
      <c r="RDO9" s="208"/>
      <c r="RDP9" s="208"/>
      <c r="RDQ9" s="208"/>
      <c r="RDR9" s="208"/>
      <c r="RDS9" s="208"/>
      <c r="RDT9" s="208"/>
      <c r="RDU9" s="208"/>
      <c r="RDV9" s="208"/>
      <c r="RDW9" s="208"/>
      <c r="RDX9" s="208"/>
      <c r="RDY9" s="208"/>
      <c r="RDZ9" s="208"/>
      <c r="REA9" s="208"/>
      <c r="REB9" s="208"/>
      <c r="REC9" s="208"/>
      <c r="RED9" s="208"/>
      <c r="REE9" s="208"/>
      <c r="REF9" s="208"/>
      <c r="REG9" s="208"/>
      <c r="REH9" s="208"/>
      <c r="REI9" s="208"/>
      <c r="REJ9" s="208"/>
      <c r="REK9" s="208"/>
      <c r="REL9" s="208"/>
      <c r="REM9" s="208"/>
      <c r="REN9" s="208"/>
      <c r="REO9" s="208"/>
      <c r="REP9" s="208"/>
      <c r="REQ9" s="208"/>
      <c r="RER9" s="208"/>
      <c r="RES9" s="208"/>
      <c r="RET9" s="208"/>
      <c r="REU9" s="208"/>
      <c r="REV9" s="208"/>
      <c r="REW9" s="208"/>
      <c r="REX9" s="208"/>
      <c r="REY9" s="208"/>
      <c r="REZ9" s="208"/>
      <c r="RFA9" s="208"/>
      <c r="RFB9" s="208"/>
      <c r="RFC9" s="208"/>
      <c r="RFD9" s="208"/>
      <c r="RFE9" s="208"/>
      <c r="RFF9" s="208"/>
      <c r="RFG9" s="208"/>
      <c r="RFH9" s="208"/>
      <c r="RFI9" s="208"/>
      <c r="RFJ9" s="208"/>
      <c r="RFK9" s="208"/>
      <c r="RFL9" s="208"/>
      <c r="RFM9" s="208"/>
      <c r="RFN9" s="208"/>
      <c r="RFO9" s="208"/>
      <c r="RFP9" s="208"/>
      <c r="RFQ9" s="208"/>
      <c r="RFR9" s="208"/>
      <c r="RFS9" s="208"/>
      <c r="RFT9" s="208"/>
      <c r="RFU9" s="208"/>
      <c r="RFV9" s="208"/>
      <c r="RFW9" s="208"/>
      <c r="RFX9" s="208"/>
      <c r="RFY9" s="208"/>
      <c r="RFZ9" s="208"/>
      <c r="RGA9" s="208"/>
      <c r="RGB9" s="208"/>
      <c r="RGC9" s="208"/>
      <c r="RGD9" s="208"/>
      <c r="RGE9" s="208"/>
      <c r="RGF9" s="208"/>
      <c r="RGG9" s="208"/>
      <c r="RGH9" s="208"/>
      <c r="RGI9" s="208"/>
      <c r="RGJ9" s="208"/>
      <c r="RGK9" s="208"/>
      <c r="RGL9" s="208"/>
      <c r="RGM9" s="208"/>
      <c r="RGN9" s="208"/>
      <c r="RGO9" s="208"/>
      <c r="RGP9" s="208"/>
      <c r="RGQ9" s="208"/>
      <c r="RGR9" s="208"/>
      <c r="RGS9" s="208"/>
      <c r="RGT9" s="208"/>
      <c r="RGU9" s="208"/>
      <c r="RGV9" s="208"/>
      <c r="RGW9" s="208"/>
      <c r="RGX9" s="208"/>
      <c r="RGY9" s="208"/>
      <c r="RGZ9" s="208"/>
      <c r="RHA9" s="208"/>
      <c r="RHB9" s="208"/>
      <c r="RHC9" s="208"/>
      <c r="RHD9" s="208"/>
      <c r="RHE9" s="208"/>
      <c r="RHF9" s="208"/>
      <c r="RHG9" s="208"/>
      <c r="RHH9" s="208"/>
      <c r="RHI9" s="208"/>
      <c r="RHJ9" s="208"/>
      <c r="RHK9" s="208"/>
      <c r="RHL9" s="208"/>
      <c r="RHM9" s="208"/>
      <c r="RHN9" s="208"/>
      <c r="RHO9" s="208"/>
      <c r="RHP9" s="208"/>
      <c r="RHQ9" s="208"/>
      <c r="RHR9" s="208"/>
      <c r="RHS9" s="208"/>
      <c r="RHT9" s="208"/>
      <c r="RHU9" s="208"/>
      <c r="RHV9" s="208"/>
      <c r="RHW9" s="208"/>
      <c r="RHX9" s="208"/>
      <c r="RHY9" s="208"/>
      <c r="RHZ9" s="208"/>
      <c r="RIA9" s="208"/>
      <c r="RIB9" s="208"/>
      <c r="RIC9" s="208"/>
      <c r="RID9" s="208"/>
      <c r="RIE9" s="208"/>
      <c r="RIF9" s="208"/>
      <c r="RIG9" s="208"/>
      <c r="RIH9" s="208"/>
      <c r="RII9" s="208"/>
      <c r="RIJ9" s="208"/>
      <c r="RIK9" s="208"/>
      <c r="RIL9" s="208"/>
      <c r="RIM9" s="208"/>
      <c r="RIN9" s="208"/>
      <c r="RIO9" s="208"/>
      <c r="RIP9" s="208"/>
      <c r="RIQ9" s="208"/>
      <c r="RIR9" s="208"/>
      <c r="RIS9" s="208"/>
      <c r="RIT9" s="208"/>
      <c r="RIU9" s="208"/>
      <c r="RIV9" s="208"/>
      <c r="RIW9" s="208"/>
      <c r="RIX9" s="208"/>
      <c r="RIY9" s="208"/>
      <c r="RIZ9" s="208"/>
      <c r="RJA9" s="208"/>
      <c r="RJB9" s="208"/>
      <c r="RJC9" s="208"/>
      <c r="RJD9" s="208"/>
      <c r="RJE9" s="208"/>
      <c r="RJF9" s="208"/>
      <c r="RJG9" s="208"/>
      <c r="RJH9" s="208"/>
      <c r="RJI9" s="208"/>
      <c r="RJJ9" s="208"/>
      <c r="RJK9" s="208"/>
      <c r="RJL9" s="208"/>
      <c r="RJM9" s="208"/>
      <c r="RJN9" s="208"/>
      <c r="RJO9" s="208"/>
      <c r="RJP9" s="208"/>
      <c r="RJQ9" s="208"/>
      <c r="RJR9" s="208"/>
      <c r="RJS9" s="208"/>
      <c r="RJT9" s="208"/>
      <c r="RJU9" s="208"/>
      <c r="RJV9" s="208"/>
      <c r="RJW9" s="208"/>
      <c r="RJX9" s="208"/>
      <c r="RJY9" s="208"/>
      <c r="RJZ9" s="208"/>
      <c r="RKA9" s="208"/>
      <c r="RKB9" s="208"/>
      <c r="RKC9" s="208"/>
      <c r="RKD9" s="208"/>
      <c r="RKE9" s="208"/>
      <c r="RKF9" s="208"/>
      <c r="RKG9" s="208"/>
      <c r="RKH9" s="208"/>
      <c r="RKI9" s="208"/>
      <c r="RKJ9" s="208"/>
      <c r="RKK9" s="208"/>
      <c r="RKL9" s="208"/>
      <c r="RKM9" s="208"/>
      <c r="RKN9" s="208"/>
      <c r="RKO9" s="208"/>
      <c r="RKP9" s="208"/>
      <c r="RKQ9" s="208"/>
      <c r="RKR9" s="208"/>
      <c r="RKS9" s="208"/>
      <c r="RKT9" s="208"/>
      <c r="RKU9" s="208"/>
      <c r="RKV9" s="208"/>
      <c r="RKW9" s="208"/>
      <c r="RKX9" s="208"/>
      <c r="RKY9" s="208"/>
      <c r="RKZ9" s="208"/>
      <c r="RLA9" s="208"/>
      <c r="RLB9" s="208"/>
      <c r="RLC9" s="208"/>
      <c r="RLD9" s="208"/>
      <c r="RLE9" s="208"/>
      <c r="RLF9" s="208"/>
      <c r="RLG9" s="208"/>
      <c r="RLH9" s="208"/>
      <c r="RLI9" s="208"/>
      <c r="RLJ9" s="208"/>
      <c r="RLK9" s="208"/>
      <c r="RLL9" s="208"/>
      <c r="RLM9" s="208"/>
      <c r="RLN9" s="208"/>
      <c r="RLO9" s="208"/>
      <c r="RLP9" s="208"/>
      <c r="RLQ9" s="208"/>
      <c r="RLR9" s="208"/>
      <c r="RLS9" s="208"/>
      <c r="RLT9" s="208"/>
      <c r="RLU9" s="208"/>
      <c r="RLV9" s="208"/>
      <c r="RLW9" s="208"/>
      <c r="RLX9" s="208"/>
      <c r="RLY9" s="208"/>
      <c r="RLZ9" s="208"/>
      <c r="RMA9" s="208"/>
      <c r="RMB9" s="208"/>
      <c r="RMC9" s="208"/>
      <c r="RMD9" s="208"/>
      <c r="RME9" s="208"/>
      <c r="RMF9" s="208"/>
      <c r="RMG9" s="208"/>
      <c r="RMH9" s="208"/>
      <c r="RMI9" s="208"/>
      <c r="RMJ9" s="208"/>
      <c r="RMK9" s="208"/>
      <c r="RML9" s="208"/>
      <c r="RMM9" s="208"/>
      <c r="RMN9" s="208"/>
      <c r="RMO9" s="208"/>
      <c r="RMP9" s="208"/>
      <c r="RMQ9" s="208"/>
      <c r="RMR9" s="208"/>
      <c r="RMS9" s="208"/>
      <c r="RMT9" s="208"/>
      <c r="RMU9" s="208"/>
      <c r="RMV9" s="208"/>
      <c r="RMW9" s="208"/>
      <c r="RMX9" s="208"/>
      <c r="RMY9" s="208"/>
      <c r="RMZ9" s="208"/>
      <c r="RNA9" s="208"/>
      <c r="RNB9" s="208"/>
      <c r="RNC9" s="208"/>
      <c r="RND9" s="208"/>
      <c r="RNE9" s="208"/>
      <c r="RNF9" s="208"/>
      <c r="RNG9" s="208"/>
      <c r="RNH9" s="208"/>
      <c r="RNI9" s="208"/>
      <c r="RNJ9" s="208"/>
      <c r="RNK9" s="208"/>
      <c r="RNL9" s="208"/>
      <c r="RNM9" s="208"/>
      <c r="RNN9" s="208"/>
      <c r="RNO9" s="208"/>
      <c r="RNP9" s="208"/>
      <c r="RNQ9" s="208"/>
      <c r="RNR9" s="208"/>
      <c r="RNS9" s="208"/>
      <c r="RNT9" s="208"/>
      <c r="RNU9" s="208"/>
      <c r="RNV9" s="208"/>
      <c r="RNW9" s="208"/>
      <c r="RNX9" s="208"/>
      <c r="RNY9" s="208"/>
      <c r="RNZ9" s="208"/>
      <c r="ROA9" s="208"/>
      <c r="ROB9" s="208"/>
      <c r="ROC9" s="208"/>
      <c r="ROD9" s="208"/>
      <c r="ROE9" s="208"/>
      <c r="ROF9" s="208"/>
      <c r="ROG9" s="208"/>
      <c r="ROH9" s="208"/>
      <c r="ROI9" s="208"/>
      <c r="ROJ9" s="208"/>
      <c r="ROK9" s="208"/>
      <c r="ROL9" s="208"/>
      <c r="ROM9" s="208"/>
      <c r="RON9" s="208"/>
      <c r="ROO9" s="208"/>
      <c r="ROP9" s="208"/>
      <c r="ROQ9" s="208"/>
      <c r="ROR9" s="208"/>
      <c r="ROS9" s="208"/>
      <c r="ROT9" s="208"/>
      <c r="ROU9" s="208"/>
      <c r="ROV9" s="208"/>
      <c r="ROW9" s="208"/>
      <c r="ROX9" s="208"/>
      <c r="ROY9" s="208"/>
      <c r="ROZ9" s="208"/>
      <c r="RPA9" s="208"/>
      <c r="RPB9" s="208"/>
      <c r="RPC9" s="208"/>
      <c r="RPD9" s="208"/>
      <c r="RPE9" s="208"/>
      <c r="RPF9" s="208"/>
      <c r="RPG9" s="208"/>
      <c r="RPH9" s="208"/>
      <c r="RPI9" s="208"/>
      <c r="RPJ9" s="208"/>
      <c r="RPK9" s="208"/>
      <c r="RPL9" s="208"/>
      <c r="RPM9" s="208"/>
      <c r="RPN9" s="208"/>
      <c r="RPO9" s="208"/>
      <c r="RPP9" s="208"/>
      <c r="RPQ9" s="208"/>
      <c r="RPR9" s="208"/>
      <c r="RPS9" s="208"/>
      <c r="RPT9" s="208"/>
      <c r="RPU9" s="208"/>
      <c r="RPV9" s="208"/>
      <c r="RPW9" s="208"/>
      <c r="RPX9" s="208"/>
      <c r="RPY9" s="208"/>
      <c r="RPZ9" s="208"/>
      <c r="RQA9" s="208"/>
      <c r="RQB9" s="208"/>
      <c r="RQC9" s="208"/>
      <c r="RQD9" s="208"/>
      <c r="RQE9" s="208"/>
      <c r="RQF9" s="208"/>
      <c r="RQG9" s="208"/>
      <c r="RQH9" s="208"/>
      <c r="RQI9" s="208"/>
      <c r="RQJ9" s="208"/>
      <c r="RQK9" s="208"/>
      <c r="RQL9" s="208"/>
      <c r="RQM9" s="208"/>
      <c r="RQN9" s="208"/>
      <c r="RQO9" s="208"/>
      <c r="RQP9" s="208"/>
      <c r="RQQ9" s="208"/>
      <c r="RQR9" s="208"/>
      <c r="RQS9" s="208"/>
      <c r="RQT9" s="208"/>
      <c r="RQU9" s="208"/>
      <c r="RQV9" s="208"/>
      <c r="RQW9" s="208"/>
      <c r="RQX9" s="208"/>
      <c r="RQY9" s="208"/>
      <c r="RQZ9" s="208"/>
      <c r="RRA9" s="208"/>
      <c r="RRB9" s="208"/>
      <c r="RRC9" s="208"/>
      <c r="RRD9" s="208"/>
      <c r="RRE9" s="208"/>
      <c r="RRF9" s="208"/>
      <c r="RRG9" s="208"/>
      <c r="RRH9" s="208"/>
      <c r="RRI9" s="208"/>
      <c r="RRJ9" s="208"/>
      <c r="RRK9" s="208"/>
      <c r="RRL9" s="208"/>
      <c r="RRM9" s="208"/>
      <c r="RRN9" s="208"/>
      <c r="RRO9" s="208"/>
      <c r="RRP9" s="208"/>
      <c r="RRQ9" s="208"/>
      <c r="RRR9" s="208"/>
      <c r="RRS9" s="208"/>
      <c r="RRT9" s="208"/>
      <c r="RRU9" s="208"/>
      <c r="RRV9" s="208"/>
      <c r="RRW9" s="208"/>
      <c r="RRX9" s="208"/>
      <c r="RRY9" s="208"/>
      <c r="RRZ9" s="208"/>
      <c r="RSA9" s="208"/>
      <c r="RSB9" s="208"/>
      <c r="RSC9" s="208"/>
      <c r="RSD9" s="208"/>
      <c r="RSE9" s="208"/>
      <c r="RSF9" s="208"/>
      <c r="RSG9" s="208"/>
      <c r="RSH9" s="208"/>
      <c r="RSI9" s="208"/>
      <c r="RSJ9" s="208"/>
      <c r="RSK9" s="208"/>
      <c r="RSL9" s="208"/>
      <c r="RSM9" s="208"/>
      <c r="RSN9" s="208"/>
      <c r="RSO9" s="208"/>
      <c r="RSP9" s="208"/>
      <c r="RSQ9" s="208"/>
      <c r="RSR9" s="208"/>
      <c r="RSS9" s="208"/>
      <c r="RST9" s="208"/>
      <c r="RSU9" s="208"/>
      <c r="RSV9" s="208"/>
      <c r="RSW9" s="208"/>
      <c r="RSX9" s="208"/>
      <c r="RSY9" s="208"/>
      <c r="RSZ9" s="208"/>
      <c r="RTA9" s="208"/>
      <c r="RTB9" s="208"/>
      <c r="RTC9" s="208"/>
      <c r="RTD9" s="208"/>
      <c r="RTE9" s="208"/>
      <c r="RTF9" s="208"/>
      <c r="RTG9" s="208"/>
      <c r="RTH9" s="208"/>
      <c r="RTI9" s="208"/>
      <c r="RTJ9" s="208"/>
      <c r="RTK9" s="208"/>
      <c r="RTL9" s="208"/>
      <c r="RTM9" s="208"/>
      <c r="RTN9" s="208"/>
      <c r="RTO9" s="208"/>
      <c r="RTP9" s="208"/>
      <c r="RTQ9" s="208"/>
      <c r="RTR9" s="208"/>
      <c r="RTS9" s="208"/>
      <c r="RTT9" s="208"/>
      <c r="RTU9" s="208"/>
      <c r="RTV9" s="208"/>
      <c r="RTW9" s="208"/>
      <c r="RTX9" s="208"/>
      <c r="RTY9" s="208"/>
      <c r="RTZ9" s="208"/>
      <c r="RUA9" s="208"/>
      <c r="RUB9" s="208"/>
      <c r="RUC9" s="208"/>
      <c r="RUD9" s="208"/>
      <c r="RUE9" s="208"/>
      <c r="RUF9" s="208"/>
      <c r="RUG9" s="208"/>
      <c r="RUH9" s="208"/>
      <c r="RUI9" s="208"/>
      <c r="RUJ9" s="208"/>
      <c r="RUK9" s="208"/>
      <c r="RUL9" s="208"/>
      <c r="RUM9" s="208"/>
      <c r="RUN9" s="208"/>
      <c r="RUO9" s="208"/>
      <c r="RUP9" s="208"/>
      <c r="RUQ9" s="208"/>
      <c r="RUR9" s="208"/>
      <c r="RUS9" s="208"/>
      <c r="RUT9" s="208"/>
      <c r="RUU9" s="208"/>
      <c r="RUV9" s="208"/>
      <c r="RUW9" s="208"/>
      <c r="RUX9" s="208"/>
      <c r="RUY9" s="208"/>
      <c r="RUZ9" s="208"/>
      <c r="RVA9" s="208"/>
      <c r="RVB9" s="208"/>
      <c r="RVC9" s="208"/>
      <c r="RVD9" s="208"/>
      <c r="RVE9" s="208"/>
      <c r="RVF9" s="208"/>
      <c r="RVG9" s="208"/>
      <c r="RVH9" s="208"/>
      <c r="RVI9" s="208"/>
      <c r="RVJ9" s="208"/>
      <c r="RVK9" s="208"/>
      <c r="RVL9" s="208"/>
      <c r="RVM9" s="208"/>
      <c r="RVN9" s="208"/>
      <c r="RVO9" s="208"/>
      <c r="RVP9" s="208"/>
      <c r="RVQ9" s="208"/>
      <c r="RVR9" s="208"/>
      <c r="RVS9" s="208"/>
      <c r="RVT9" s="208"/>
      <c r="RVU9" s="208"/>
      <c r="RVV9" s="208"/>
      <c r="RVW9" s="208"/>
      <c r="RVX9" s="208"/>
      <c r="RVY9" s="208"/>
      <c r="RVZ9" s="208"/>
      <c r="RWA9" s="208"/>
      <c r="RWB9" s="208"/>
      <c r="RWC9" s="208"/>
      <c r="RWD9" s="208"/>
      <c r="RWE9" s="208"/>
      <c r="RWF9" s="208"/>
      <c r="RWG9" s="208"/>
      <c r="RWH9" s="208"/>
      <c r="RWI9" s="208"/>
      <c r="RWJ9" s="208"/>
      <c r="RWK9" s="208"/>
      <c r="RWL9" s="208"/>
      <c r="RWM9" s="208"/>
      <c r="RWN9" s="208"/>
      <c r="RWO9" s="208"/>
      <c r="RWP9" s="208"/>
      <c r="RWQ9" s="208"/>
      <c r="RWR9" s="208"/>
      <c r="RWS9" s="208"/>
      <c r="RWT9" s="208"/>
      <c r="RWU9" s="208"/>
      <c r="RWV9" s="208"/>
      <c r="RWW9" s="208"/>
      <c r="RWX9" s="208"/>
      <c r="RWY9" s="208"/>
      <c r="RWZ9" s="208"/>
      <c r="RXA9" s="208"/>
      <c r="RXB9" s="208"/>
      <c r="RXC9" s="208"/>
      <c r="RXD9" s="208"/>
      <c r="RXE9" s="208"/>
      <c r="RXF9" s="208"/>
      <c r="RXG9" s="208"/>
      <c r="RXH9" s="208"/>
      <c r="RXI9" s="208"/>
      <c r="RXJ9" s="208"/>
      <c r="RXK9" s="208"/>
      <c r="RXL9" s="208"/>
      <c r="RXM9" s="208"/>
      <c r="RXN9" s="208"/>
      <c r="RXO9" s="208"/>
      <c r="RXP9" s="208"/>
      <c r="RXQ9" s="208"/>
      <c r="RXR9" s="208"/>
      <c r="RXS9" s="208"/>
      <c r="RXT9" s="208"/>
      <c r="RXU9" s="208"/>
      <c r="RXV9" s="208"/>
      <c r="RXW9" s="208"/>
      <c r="RXX9" s="208"/>
      <c r="RXY9" s="208"/>
      <c r="RXZ9" s="208"/>
      <c r="RYA9" s="208"/>
      <c r="RYB9" s="208"/>
      <c r="RYC9" s="208"/>
      <c r="RYD9" s="208"/>
      <c r="RYE9" s="208"/>
      <c r="RYF9" s="208"/>
      <c r="RYG9" s="208"/>
      <c r="RYH9" s="208"/>
      <c r="RYI9" s="208"/>
      <c r="RYJ9" s="208"/>
      <c r="RYK9" s="208"/>
      <c r="RYL9" s="208"/>
      <c r="RYM9" s="208"/>
      <c r="RYN9" s="208"/>
      <c r="RYO9" s="208"/>
      <c r="RYP9" s="208"/>
      <c r="RYQ9" s="208"/>
      <c r="RYR9" s="208"/>
      <c r="RYS9" s="208"/>
      <c r="RYT9" s="208"/>
      <c r="RYU9" s="208"/>
      <c r="RYV9" s="208"/>
      <c r="RYW9" s="208"/>
      <c r="RYX9" s="208"/>
      <c r="RYY9" s="208"/>
      <c r="RYZ9" s="208"/>
      <c r="RZA9" s="208"/>
      <c r="RZB9" s="208"/>
      <c r="RZC9" s="208"/>
      <c r="RZD9" s="208"/>
      <c r="RZE9" s="208"/>
      <c r="RZF9" s="208"/>
      <c r="RZG9" s="208"/>
      <c r="RZH9" s="208"/>
      <c r="RZI9" s="208"/>
      <c r="RZJ9" s="208"/>
      <c r="RZK9" s="208"/>
      <c r="RZL9" s="208"/>
      <c r="RZM9" s="208"/>
      <c r="RZN9" s="208"/>
      <c r="RZO9" s="208"/>
      <c r="RZP9" s="208"/>
      <c r="RZQ9" s="208"/>
      <c r="RZR9" s="208"/>
      <c r="RZS9" s="208"/>
      <c r="RZT9" s="208"/>
      <c r="RZU9" s="208"/>
      <c r="RZV9" s="208"/>
      <c r="RZW9" s="208"/>
      <c r="RZX9" s="208"/>
      <c r="RZY9" s="208"/>
      <c r="RZZ9" s="208"/>
      <c r="SAA9" s="208"/>
      <c r="SAB9" s="208"/>
      <c r="SAC9" s="208"/>
      <c r="SAD9" s="208"/>
      <c r="SAE9" s="208"/>
      <c r="SAF9" s="208"/>
      <c r="SAG9" s="208"/>
      <c r="SAH9" s="208"/>
      <c r="SAI9" s="208"/>
      <c r="SAJ9" s="208"/>
      <c r="SAK9" s="208"/>
      <c r="SAL9" s="208"/>
      <c r="SAM9" s="208"/>
      <c r="SAN9" s="208"/>
      <c r="SAO9" s="208"/>
      <c r="SAP9" s="208"/>
      <c r="SAQ9" s="208"/>
      <c r="SAR9" s="208"/>
      <c r="SAS9" s="208"/>
      <c r="SAT9" s="208"/>
      <c r="SAU9" s="208"/>
      <c r="SAV9" s="208"/>
      <c r="SAW9" s="208"/>
      <c r="SAX9" s="208"/>
      <c r="SAY9" s="208"/>
      <c r="SAZ9" s="208"/>
      <c r="SBA9" s="208"/>
      <c r="SBB9" s="208"/>
      <c r="SBC9" s="208"/>
      <c r="SBD9" s="208"/>
      <c r="SBE9" s="208"/>
      <c r="SBF9" s="208"/>
      <c r="SBG9" s="208"/>
      <c r="SBH9" s="208"/>
      <c r="SBI9" s="208"/>
      <c r="SBJ9" s="208"/>
      <c r="SBK9" s="208"/>
      <c r="SBL9" s="208"/>
      <c r="SBM9" s="208"/>
      <c r="SBN9" s="208"/>
      <c r="SBO9" s="208"/>
      <c r="SBP9" s="208"/>
      <c r="SBQ9" s="208"/>
      <c r="SBR9" s="208"/>
      <c r="SBS9" s="208"/>
      <c r="SBT9" s="208"/>
      <c r="SBU9" s="208"/>
      <c r="SBV9" s="208"/>
      <c r="SBW9" s="208"/>
      <c r="SBX9" s="208"/>
      <c r="SBY9" s="208"/>
      <c r="SBZ9" s="208"/>
      <c r="SCA9" s="208"/>
      <c r="SCB9" s="208"/>
      <c r="SCC9" s="208"/>
      <c r="SCD9" s="208"/>
      <c r="SCE9" s="208"/>
      <c r="SCF9" s="208"/>
      <c r="SCG9" s="208"/>
      <c r="SCH9" s="208"/>
      <c r="SCI9" s="208"/>
      <c r="SCJ9" s="208"/>
      <c r="SCK9" s="208"/>
      <c r="SCL9" s="208"/>
      <c r="SCM9" s="208"/>
      <c r="SCN9" s="208"/>
      <c r="SCO9" s="208"/>
      <c r="SCP9" s="208"/>
      <c r="SCQ9" s="208"/>
      <c r="SCR9" s="208"/>
      <c r="SCS9" s="208"/>
      <c r="SCT9" s="208"/>
      <c r="SCU9" s="208"/>
      <c r="SCV9" s="208"/>
      <c r="SCW9" s="208"/>
      <c r="SCX9" s="208"/>
      <c r="SCY9" s="208"/>
      <c r="SCZ9" s="208"/>
      <c r="SDA9" s="208"/>
      <c r="SDB9" s="208"/>
      <c r="SDC9" s="208"/>
      <c r="SDD9" s="208"/>
      <c r="SDE9" s="208"/>
      <c r="SDF9" s="208"/>
      <c r="SDG9" s="208"/>
      <c r="SDH9" s="208"/>
      <c r="SDI9" s="208"/>
      <c r="SDJ9" s="208"/>
      <c r="SDK9" s="208"/>
      <c r="SDL9" s="208"/>
      <c r="SDM9" s="208"/>
      <c r="SDN9" s="208"/>
      <c r="SDO9" s="208"/>
      <c r="SDP9" s="208"/>
      <c r="SDQ9" s="208"/>
      <c r="SDR9" s="208"/>
      <c r="SDS9" s="208"/>
      <c r="SDT9" s="208"/>
      <c r="SDU9" s="208"/>
      <c r="SDV9" s="208"/>
      <c r="SDW9" s="208"/>
      <c r="SDX9" s="208"/>
      <c r="SDY9" s="208"/>
      <c r="SDZ9" s="208"/>
      <c r="SEA9" s="208"/>
      <c r="SEB9" s="208"/>
      <c r="SEC9" s="208"/>
      <c r="SED9" s="208"/>
      <c r="SEE9" s="208"/>
      <c r="SEF9" s="208"/>
      <c r="SEG9" s="208"/>
      <c r="SEH9" s="208"/>
      <c r="SEI9" s="208"/>
      <c r="SEJ9" s="208"/>
      <c r="SEK9" s="208"/>
      <c r="SEL9" s="208"/>
      <c r="SEM9" s="208"/>
      <c r="SEN9" s="208"/>
      <c r="SEO9" s="208"/>
      <c r="SEP9" s="208"/>
      <c r="SEQ9" s="208"/>
      <c r="SER9" s="208"/>
      <c r="SES9" s="208"/>
      <c r="SET9" s="208"/>
      <c r="SEU9" s="208"/>
      <c r="SEV9" s="208"/>
      <c r="SEW9" s="208"/>
      <c r="SEX9" s="208"/>
      <c r="SEY9" s="208"/>
      <c r="SEZ9" s="208"/>
      <c r="SFA9" s="208"/>
      <c r="SFB9" s="208"/>
      <c r="SFC9" s="208"/>
      <c r="SFD9" s="208"/>
      <c r="SFE9" s="208"/>
      <c r="SFF9" s="208"/>
      <c r="SFG9" s="208"/>
      <c r="SFH9" s="208"/>
      <c r="SFI9" s="208"/>
      <c r="SFJ9" s="208"/>
      <c r="SFK9" s="208"/>
      <c r="SFL9" s="208"/>
      <c r="SFM9" s="208"/>
      <c r="SFN9" s="208"/>
      <c r="SFO9" s="208"/>
      <c r="SFP9" s="208"/>
      <c r="SFQ9" s="208"/>
      <c r="SFR9" s="208"/>
      <c r="SFS9" s="208"/>
      <c r="SFT9" s="208"/>
      <c r="SFU9" s="208"/>
      <c r="SFV9" s="208"/>
      <c r="SFW9" s="208"/>
      <c r="SFX9" s="208"/>
      <c r="SFY9" s="208"/>
      <c r="SFZ9" s="208"/>
      <c r="SGA9" s="208"/>
      <c r="SGB9" s="208"/>
      <c r="SGC9" s="208"/>
      <c r="SGD9" s="208"/>
      <c r="SGE9" s="208"/>
      <c r="SGF9" s="208"/>
      <c r="SGG9" s="208"/>
      <c r="SGH9" s="208"/>
      <c r="SGI9" s="208"/>
      <c r="SGJ9" s="208"/>
      <c r="SGK9" s="208"/>
      <c r="SGL9" s="208"/>
      <c r="SGM9" s="208"/>
      <c r="SGN9" s="208"/>
      <c r="SGO9" s="208"/>
      <c r="SGP9" s="208"/>
      <c r="SGQ9" s="208"/>
      <c r="SGR9" s="208"/>
      <c r="SGS9" s="208"/>
      <c r="SGT9" s="208"/>
      <c r="SGU9" s="208"/>
      <c r="SGV9" s="208"/>
      <c r="SGW9" s="208"/>
      <c r="SGX9" s="208"/>
      <c r="SGY9" s="208"/>
      <c r="SGZ9" s="208"/>
      <c r="SHA9" s="208"/>
      <c r="SHB9" s="208"/>
      <c r="SHC9" s="208"/>
      <c r="SHD9" s="208"/>
      <c r="SHE9" s="208"/>
      <c r="SHF9" s="208"/>
      <c r="SHG9" s="208"/>
      <c r="SHH9" s="208"/>
      <c r="SHI9" s="208"/>
      <c r="SHJ9" s="208"/>
      <c r="SHK9" s="208"/>
      <c r="SHL9" s="208"/>
      <c r="SHM9" s="208"/>
      <c r="SHN9" s="208"/>
      <c r="SHO9" s="208"/>
      <c r="SHP9" s="208"/>
      <c r="SHQ9" s="208"/>
      <c r="SHR9" s="208"/>
      <c r="SHS9" s="208"/>
      <c r="SHT9" s="208"/>
      <c r="SHU9" s="208"/>
      <c r="SHV9" s="208"/>
      <c r="SHW9" s="208"/>
      <c r="SHX9" s="208"/>
      <c r="SHY9" s="208"/>
      <c r="SHZ9" s="208"/>
      <c r="SIA9" s="208"/>
      <c r="SIB9" s="208"/>
      <c r="SIC9" s="208"/>
      <c r="SID9" s="208"/>
      <c r="SIE9" s="208"/>
      <c r="SIF9" s="208"/>
      <c r="SIG9" s="208"/>
      <c r="SIH9" s="208"/>
      <c r="SII9" s="208"/>
      <c r="SIJ9" s="208"/>
      <c r="SIK9" s="208"/>
      <c r="SIL9" s="208"/>
      <c r="SIM9" s="208"/>
      <c r="SIN9" s="208"/>
      <c r="SIO9" s="208"/>
      <c r="SIP9" s="208"/>
      <c r="SIQ9" s="208"/>
      <c r="SIR9" s="208"/>
      <c r="SIS9" s="208"/>
      <c r="SIT9" s="208"/>
      <c r="SIU9" s="208"/>
      <c r="SIV9" s="208"/>
      <c r="SIW9" s="208"/>
      <c r="SIX9" s="208"/>
      <c r="SIY9" s="208"/>
      <c r="SIZ9" s="208"/>
      <c r="SJA9" s="208"/>
      <c r="SJB9" s="208"/>
      <c r="SJC9" s="208"/>
      <c r="SJD9" s="208"/>
      <c r="SJE9" s="208"/>
      <c r="SJF9" s="208"/>
      <c r="SJG9" s="208"/>
      <c r="SJH9" s="208"/>
      <c r="SJI9" s="208"/>
      <c r="SJJ9" s="208"/>
      <c r="SJK9" s="208"/>
      <c r="SJL9" s="208"/>
      <c r="SJM9" s="208"/>
      <c r="SJN9" s="208"/>
      <c r="SJO9" s="208"/>
      <c r="SJP9" s="208"/>
      <c r="SJQ9" s="208"/>
      <c r="SJR9" s="208"/>
      <c r="SJS9" s="208"/>
      <c r="SJT9" s="208"/>
      <c r="SJU9" s="208"/>
      <c r="SJV9" s="208"/>
      <c r="SJW9" s="208"/>
      <c r="SJX9" s="208"/>
      <c r="SJY9" s="208"/>
      <c r="SJZ9" s="208"/>
      <c r="SKA9" s="208"/>
      <c r="SKB9" s="208"/>
      <c r="SKC9" s="208"/>
      <c r="SKD9" s="208"/>
      <c r="SKE9" s="208"/>
      <c r="SKF9" s="208"/>
      <c r="SKG9" s="208"/>
      <c r="SKH9" s="208"/>
      <c r="SKI9" s="208"/>
      <c r="SKJ9" s="208"/>
      <c r="SKK9" s="208"/>
      <c r="SKL9" s="208"/>
      <c r="SKM9" s="208"/>
      <c r="SKN9" s="208"/>
      <c r="SKO9" s="208"/>
      <c r="SKP9" s="208"/>
      <c r="SKQ9" s="208"/>
      <c r="SKR9" s="208"/>
      <c r="SKS9" s="208"/>
      <c r="SKT9" s="208"/>
      <c r="SKU9" s="208"/>
      <c r="SKV9" s="208"/>
      <c r="SKW9" s="208"/>
      <c r="SKX9" s="208"/>
      <c r="SKY9" s="208"/>
      <c r="SKZ9" s="208"/>
      <c r="SLA9" s="208"/>
      <c r="SLB9" s="208"/>
      <c r="SLC9" s="208"/>
      <c r="SLD9" s="208"/>
      <c r="SLE9" s="208"/>
      <c r="SLF9" s="208"/>
      <c r="SLG9" s="208"/>
      <c r="SLH9" s="208"/>
      <c r="SLI9" s="208"/>
      <c r="SLJ9" s="208"/>
      <c r="SLK9" s="208"/>
      <c r="SLL9" s="208"/>
      <c r="SLM9" s="208"/>
      <c r="SLN9" s="208"/>
      <c r="SLO9" s="208"/>
      <c r="SLP9" s="208"/>
      <c r="SLQ9" s="208"/>
      <c r="SLR9" s="208"/>
      <c r="SLS9" s="208"/>
      <c r="SLT9" s="208"/>
      <c r="SLU9" s="208"/>
      <c r="SLV9" s="208"/>
      <c r="SLW9" s="208"/>
      <c r="SLX9" s="208"/>
      <c r="SLY9" s="208"/>
      <c r="SLZ9" s="208"/>
      <c r="SMA9" s="208"/>
      <c r="SMB9" s="208"/>
      <c r="SMC9" s="208"/>
      <c r="SMD9" s="208"/>
      <c r="SME9" s="208"/>
      <c r="SMF9" s="208"/>
      <c r="SMG9" s="208"/>
      <c r="SMH9" s="208"/>
      <c r="SMI9" s="208"/>
      <c r="SMJ9" s="208"/>
      <c r="SMK9" s="208"/>
      <c r="SML9" s="208"/>
      <c r="SMM9" s="208"/>
      <c r="SMN9" s="208"/>
      <c r="SMO9" s="208"/>
      <c r="SMP9" s="208"/>
      <c r="SMQ9" s="208"/>
      <c r="SMR9" s="208"/>
      <c r="SMS9" s="208"/>
      <c r="SMT9" s="208"/>
      <c r="SMU9" s="208"/>
      <c r="SMV9" s="208"/>
      <c r="SMW9" s="208"/>
      <c r="SMX9" s="208"/>
      <c r="SMY9" s="208"/>
      <c r="SMZ9" s="208"/>
      <c r="SNA9" s="208"/>
      <c r="SNB9" s="208"/>
      <c r="SNC9" s="208"/>
      <c r="SND9" s="208"/>
      <c r="SNE9" s="208"/>
      <c r="SNF9" s="208"/>
      <c r="SNG9" s="208"/>
      <c r="SNH9" s="208"/>
      <c r="SNI9" s="208"/>
      <c r="SNJ9" s="208"/>
      <c r="SNK9" s="208"/>
      <c r="SNL9" s="208"/>
      <c r="SNM9" s="208"/>
      <c r="SNN9" s="208"/>
      <c r="SNO9" s="208"/>
      <c r="SNP9" s="208"/>
      <c r="SNQ9" s="208"/>
      <c r="SNR9" s="208"/>
      <c r="SNS9" s="208"/>
      <c r="SNT9" s="208"/>
      <c r="SNU9" s="208"/>
      <c r="SNV9" s="208"/>
      <c r="SNW9" s="208"/>
      <c r="SNX9" s="208"/>
      <c r="SNY9" s="208"/>
      <c r="SNZ9" s="208"/>
      <c r="SOA9" s="208"/>
      <c r="SOB9" s="208"/>
      <c r="SOC9" s="208"/>
      <c r="SOD9" s="208"/>
      <c r="SOE9" s="208"/>
      <c r="SOF9" s="208"/>
      <c r="SOG9" s="208"/>
      <c r="SOH9" s="208"/>
      <c r="SOI9" s="208"/>
      <c r="SOJ9" s="208"/>
      <c r="SOK9" s="208"/>
      <c r="SOL9" s="208"/>
      <c r="SOM9" s="208"/>
      <c r="SON9" s="208"/>
      <c r="SOO9" s="208"/>
      <c r="SOP9" s="208"/>
      <c r="SOQ9" s="208"/>
      <c r="SOR9" s="208"/>
      <c r="SOS9" s="208"/>
      <c r="SOT9" s="208"/>
      <c r="SOU9" s="208"/>
      <c r="SOV9" s="208"/>
      <c r="SOW9" s="208"/>
      <c r="SOX9" s="208"/>
      <c r="SOY9" s="208"/>
      <c r="SOZ9" s="208"/>
      <c r="SPA9" s="208"/>
      <c r="SPB9" s="208"/>
      <c r="SPC9" s="208"/>
      <c r="SPD9" s="208"/>
      <c r="SPE9" s="208"/>
      <c r="SPF9" s="208"/>
      <c r="SPG9" s="208"/>
      <c r="SPH9" s="208"/>
      <c r="SPI9" s="208"/>
      <c r="SPJ9" s="208"/>
      <c r="SPK9" s="208"/>
      <c r="SPL9" s="208"/>
      <c r="SPM9" s="208"/>
      <c r="SPN9" s="208"/>
      <c r="SPO9" s="208"/>
      <c r="SPP9" s="208"/>
      <c r="SPQ9" s="208"/>
      <c r="SPR9" s="208"/>
      <c r="SPS9" s="208"/>
      <c r="SPT9" s="208"/>
      <c r="SPU9" s="208"/>
      <c r="SPV9" s="208"/>
      <c r="SPW9" s="208"/>
      <c r="SPX9" s="208"/>
      <c r="SPY9" s="208"/>
      <c r="SPZ9" s="208"/>
      <c r="SQA9" s="208"/>
      <c r="SQB9" s="208"/>
      <c r="SQC9" s="208"/>
      <c r="SQD9" s="208"/>
      <c r="SQE9" s="208"/>
      <c r="SQF9" s="208"/>
      <c r="SQG9" s="208"/>
      <c r="SQH9" s="208"/>
      <c r="SQI9" s="208"/>
      <c r="SQJ9" s="208"/>
      <c r="SQK9" s="208"/>
      <c r="SQL9" s="208"/>
      <c r="SQM9" s="208"/>
      <c r="SQN9" s="208"/>
      <c r="SQO9" s="208"/>
      <c r="SQP9" s="208"/>
      <c r="SQQ9" s="208"/>
      <c r="SQR9" s="208"/>
      <c r="SQS9" s="208"/>
      <c r="SQT9" s="208"/>
      <c r="SQU9" s="208"/>
      <c r="SQV9" s="208"/>
      <c r="SQW9" s="208"/>
      <c r="SQX9" s="208"/>
      <c r="SQY9" s="208"/>
      <c r="SQZ9" s="208"/>
      <c r="SRA9" s="208"/>
      <c r="SRB9" s="208"/>
      <c r="SRC9" s="208"/>
      <c r="SRD9" s="208"/>
      <c r="SRE9" s="208"/>
      <c r="SRF9" s="208"/>
      <c r="SRG9" s="208"/>
      <c r="SRH9" s="208"/>
      <c r="SRI9" s="208"/>
      <c r="SRJ9" s="208"/>
      <c r="SRK9" s="208"/>
      <c r="SRL9" s="208"/>
      <c r="SRM9" s="208"/>
      <c r="SRN9" s="208"/>
      <c r="SRO9" s="208"/>
      <c r="SRP9" s="208"/>
      <c r="SRQ9" s="208"/>
      <c r="SRR9" s="208"/>
      <c r="SRS9" s="208"/>
      <c r="SRT9" s="208"/>
      <c r="SRU9" s="208"/>
      <c r="SRV9" s="208"/>
      <c r="SRW9" s="208"/>
      <c r="SRX9" s="208"/>
      <c r="SRY9" s="208"/>
      <c r="SRZ9" s="208"/>
      <c r="SSA9" s="208"/>
      <c r="SSB9" s="208"/>
      <c r="SSC9" s="208"/>
      <c r="SSD9" s="208"/>
      <c r="SSE9" s="208"/>
      <c r="SSF9" s="208"/>
      <c r="SSG9" s="208"/>
      <c r="SSH9" s="208"/>
      <c r="SSI9" s="208"/>
      <c r="SSJ9" s="208"/>
      <c r="SSK9" s="208"/>
      <c r="SSL9" s="208"/>
      <c r="SSM9" s="208"/>
      <c r="SSN9" s="208"/>
      <c r="SSO9" s="208"/>
      <c r="SSP9" s="208"/>
      <c r="SSQ9" s="208"/>
      <c r="SSR9" s="208"/>
      <c r="SSS9" s="208"/>
      <c r="SST9" s="208"/>
      <c r="SSU9" s="208"/>
      <c r="SSV9" s="208"/>
      <c r="SSW9" s="208"/>
      <c r="SSX9" s="208"/>
      <c r="SSY9" s="208"/>
      <c r="SSZ9" s="208"/>
      <c r="STA9" s="208"/>
      <c r="STB9" s="208"/>
      <c r="STC9" s="208"/>
      <c r="STD9" s="208"/>
      <c r="STE9" s="208"/>
      <c r="STF9" s="208"/>
      <c r="STG9" s="208"/>
      <c r="STH9" s="208"/>
      <c r="STI9" s="208"/>
      <c r="STJ9" s="208"/>
      <c r="STK9" s="208"/>
      <c r="STL9" s="208"/>
      <c r="STM9" s="208"/>
      <c r="STN9" s="208"/>
      <c r="STO9" s="208"/>
      <c r="STP9" s="208"/>
      <c r="STQ9" s="208"/>
      <c r="STR9" s="208"/>
      <c r="STS9" s="208"/>
      <c r="STT9" s="208"/>
      <c r="STU9" s="208"/>
      <c r="STV9" s="208"/>
      <c r="STW9" s="208"/>
      <c r="STX9" s="208"/>
      <c r="STY9" s="208"/>
      <c r="STZ9" s="208"/>
      <c r="SUA9" s="208"/>
      <c r="SUB9" s="208"/>
      <c r="SUC9" s="208"/>
      <c r="SUD9" s="208"/>
      <c r="SUE9" s="208"/>
      <c r="SUF9" s="208"/>
      <c r="SUG9" s="208"/>
      <c r="SUH9" s="208"/>
      <c r="SUI9" s="208"/>
      <c r="SUJ9" s="208"/>
      <c r="SUK9" s="208"/>
      <c r="SUL9" s="208"/>
      <c r="SUM9" s="208"/>
      <c r="SUN9" s="208"/>
      <c r="SUO9" s="208"/>
      <c r="SUP9" s="208"/>
      <c r="SUQ9" s="208"/>
      <c r="SUR9" s="208"/>
      <c r="SUS9" s="208"/>
      <c r="SUT9" s="208"/>
      <c r="SUU9" s="208"/>
      <c r="SUV9" s="208"/>
      <c r="SUW9" s="208"/>
      <c r="SUX9" s="208"/>
      <c r="SUY9" s="208"/>
      <c r="SUZ9" s="208"/>
      <c r="SVA9" s="208"/>
      <c r="SVB9" s="208"/>
      <c r="SVC9" s="208"/>
      <c r="SVD9" s="208"/>
      <c r="SVE9" s="208"/>
      <c r="SVF9" s="208"/>
      <c r="SVG9" s="208"/>
      <c r="SVH9" s="208"/>
      <c r="SVI9" s="208"/>
      <c r="SVJ9" s="208"/>
      <c r="SVK9" s="208"/>
      <c r="SVL9" s="208"/>
      <c r="SVM9" s="208"/>
      <c r="SVN9" s="208"/>
      <c r="SVO9" s="208"/>
      <c r="SVP9" s="208"/>
      <c r="SVQ9" s="208"/>
      <c r="SVR9" s="208"/>
      <c r="SVS9" s="208"/>
      <c r="SVT9" s="208"/>
      <c r="SVU9" s="208"/>
      <c r="SVV9" s="208"/>
      <c r="SVW9" s="208"/>
      <c r="SVX9" s="208"/>
      <c r="SVY9" s="208"/>
      <c r="SVZ9" s="208"/>
      <c r="SWA9" s="208"/>
      <c r="SWB9" s="208"/>
      <c r="SWC9" s="208"/>
      <c r="SWD9" s="208"/>
      <c r="SWE9" s="208"/>
      <c r="SWF9" s="208"/>
      <c r="SWG9" s="208"/>
      <c r="SWH9" s="208"/>
      <c r="SWI9" s="208"/>
      <c r="SWJ9" s="208"/>
      <c r="SWK9" s="208"/>
      <c r="SWL9" s="208"/>
      <c r="SWM9" s="208"/>
      <c r="SWN9" s="208"/>
      <c r="SWO9" s="208"/>
      <c r="SWP9" s="208"/>
      <c r="SWQ9" s="208"/>
      <c r="SWR9" s="208"/>
      <c r="SWS9" s="208"/>
      <c r="SWT9" s="208"/>
      <c r="SWU9" s="208"/>
      <c r="SWV9" s="208"/>
      <c r="SWW9" s="208"/>
      <c r="SWX9" s="208"/>
      <c r="SWY9" s="208"/>
      <c r="SWZ9" s="208"/>
      <c r="SXA9" s="208"/>
      <c r="SXB9" s="208"/>
      <c r="SXC9" s="208"/>
      <c r="SXD9" s="208"/>
      <c r="SXE9" s="208"/>
      <c r="SXF9" s="208"/>
      <c r="SXG9" s="208"/>
      <c r="SXH9" s="208"/>
      <c r="SXI9" s="208"/>
      <c r="SXJ9" s="208"/>
      <c r="SXK9" s="208"/>
      <c r="SXL9" s="208"/>
      <c r="SXM9" s="208"/>
      <c r="SXN9" s="208"/>
      <c r="SXO9" s="208"/>
      <c r="SXP9" s="208"/>
      <c r="SXQ9" s="208"/>
      <c r="SXR9" s="208"/>
      <c r="SXS9" s="208"/>
      <c r="SXT9" s="208"/>
      <c r="SXU9" s="208"/>
      <c r="SXV9" s="208"/>
      <c r="SXW9" s="208"/>
      <c r="SXX9" s="208"/>
      <c r="SXY9" s="208"/>
      <c r="SXZ9" s="208"/>
      <c r="SYA9" s="208"/>
      <c r="SYB9" s="208"/>
      <c r="SYC9" s="208"/>
      <c r="SYD9" s="208"/>
      <c r="SYE9" s="208"/>
      <c r="SYF9" s="208"/>
      <c r="SYG9" s="208"/>
      <c r="SYH9" s="208"/>
      <c r="SYI9" s="208"/>
      <c r="SYJ9" s="208"/>
      <c r="SYK9" s="208"/>
      <c r="SYL9" s="208"/>
      <c r="SYM9" s="208"/>
      <c r="SYN9" s="208"/>
      <c r="SYO9" s="208"/>
      <c r="SYP9" s="208"/>
      <c r="SYQ9" s="208"/>
      <c r="SYR9" s="208"/>
      <c r="SYS9" s="208"/>
      <c r="SYT9" s="208"/>
      <c r="SYU9" s="208"/>
      <c r="SYV9" s="208"/>
      <c r="SYW9" s="208"/>
      <c r="SYX9" s="208"/>
      <c r="SYY9" s="208"/>
      <c r="SYZ9" s="208"/>
      <c r="SZA9" s="208"/>
      <c r="SZB9" s="208"/>
      <c r="SZC9" s="208"/>
      <c r="SZD9" s="208"/>
      <c r="SZE9" s="208"/>
      <c r="SZF9" s="208"/>
      <c r="SZG9" s="208"/>
      <c r="SZH9" s="208"/>
      <c r="SZI9" s="208"/>
      <c r="SZJ9" s="208"/>
      <c r="SZK9" s="208"/>
      <c r="SZL9" s="208"/>
      <c r="SZM9" s="208"/>
      <c r="SZN9" s="208"/>
      <c r="SZO9" s="208"/>
      <c r="SZP9" s="208"/>
      <c r="SZQ9" s="208"/>
      <c r="SZR9" s="208"/>
      <c r="SZS9" s="208"/>
      <c r="SZT9" s="208"/>
      <c r="SZU9" s="208"/>
      <c r="SZV9" s="208"/>
      <c r="SZW9" s="208"/>
      <c r="SZX9" s="208"/>
      <c r="SZY9" s="208"/>
      <c r="SZZ9" s="208"/>
      <c r="TAA9" s="208"/>
      <c r="TAB9" s="208"/>
      <c r="TAC9" s="208"/>
      <c r="TAD9" s="208"/>
      <c r="TAE9" s="208"/>
      <c r="TAF9" s="208"/>
      <c r="TAG9" s="208"/>
      <c r="TAH9" s="208"/>
      <c r="TAI9" s="208"/>
      <c r="TAJ9" s="208"/>
      <c r="TAK9" s="208"/>
      <c r="TAL9" s="208"/>
      <c r="TAM9" s="208"/>
      <c r="TAN9" s="208"/>
      <c r="TAO9" s="208"/>
      <c r="TAP9" s="208"/>
      <c r="TAQ9" s="208"/>
      <c r="TAR9" s="208"/>
      <c r="TAS9" s="208"/>
      <c r="TAT9" s="208"/>
      <c r="TAU9" s="208"/>
      <c r="TAV9" s="208"/>
      <c r="TAW9" s="208"/>
      <c r="TAX9" s="208"/>
      <c r="TAY9" s="208"/>
      <c r="TAZ9" s="208"/>
      <c r="TBA9" s="208"/>
      <c r="TBB9" s="208"/>
      <c r="TBC9" s="208"/>
      <c r="TBD9" s="208"/>
      <c r="TBE9" s="208"/>
      <c r="TBF9" s="208"/>
      <c r="TBG9" s="208"/>
      <c r="TBH9" s="208"/>
      <c r="TBI9" s="208"/>
      <c r="TBJ9" s="208"/>
      <c r="TBK9" s="208"/>
      <c r="TBL9" s="208"/>
      <c r="TBM9" s="208"/>
      <c r="TBN9" s="208"/>
      <c r="TBO9" s="208"/>
      <c r="TBP9" s="208"/>
      <c r="TBQ9" s="208"/>
      <c r="TBR9" s="208"/>
      <c r="TBS9" s="208"/>
      <c r="TBT9" s="208"/>
      <c r="TBU9" s="208"/>
      <c r="TBV9" s="208"/>
      <c r="TBW9" s="208"/>
      <c r="TBX9" s="208"/>
      <c r="TBY9" s="208"/>
      <c r="TBZ9" s="208"/>
      <c r="TCA9" s="208"/>
      <c r="TCB9" s="208"/>
      <c r="TCC9" s="208"/>
      <c r="TCD9" s="208"/>
      <c r="TCE9" s="208"/>
      <c r="TCF9" s="208"/>
      <c r="TCG9" s="208"/>
      <c r="TCH9" s="208"/>
      <c r="TCI9" s="208"/>
      <c r="TCJ9" s="208"/>
      <c r="TCK9" s="208"/>
      <c r="TCL9" s="208"/>
      <c r="TCM9" s="208"/>
      <c r="TCN9" s="208"/>
      <c r="TCO9" s="208"/>
      <c r="TCP9" s="208"/>
      <c r="TCQ9" s="208"/>
      <c r="TCR9" s="208"/>
      <c r="TCS9" s="208"/>
      <c r="TCT9" s="208"/>
      <c r="TCU9" s="208"/>
      <c r="TCV9" s="208"/>
      <c r="TCW9" s="208"/>
      <c r="TCX9" s="208"/>
      <c r="TCY9" s="208"/>
      <c r="TCZ9" s="208"/>
      <c r="TDA9" s="208"/>
      <c r="TDB9" s="208"/>
      <c r="TDC9" s="208"/>
      <c r="TDD9" s="208"/>
      <c r="TDE9" s="208"/>
      <c r="TDF9" s="208"/>
      <c r="TDG9" s="208"/>
      <c r="TDH9" s="208"/>
      <c r="TDI9" s="208"/>
      <c r="TDJ9" s="208"/>
      <c r="TDK9" s="208"/>
      <c r="TDL9" s="208"/>
      <c r="TDM9" s="208"/>
      <c r="TDN9" s="208"/>
      <c r="TDO9" s="208"/>
      <c r="TDP9" s="208"/>
      <c r="TDQ9" s="208"/>
      <c r="TDR9" s="208"/>
      <c r="TDS9" s="208"/>
      <c r="TDT9" s="208"/>
      <c r="TDU9" s="208"/>
      <c r="TDV9" s="208"/>
      <c r="TDW9" s="208"/>
      <c r="TDX9" s="208"/>
      <c r="TDY9" s="208"/>
      <c r="TDZ9" s="208"/>
      <c r="TEA9" s="208"/>
      <c r="TEB9" s="208"/>
      <c r="TEC9" s="208"/>
      <c r="TED9" s="208"/>
      <c r="TEE9" s="208"/>
      <c r="TEF9" s="208"/>
      <c r="TEG9" s="208"/>
      <c r="TEH9" s="208"/>
      <c r="TEI9" s="208"/>
      <c r="TEJ9" s="208"/>
      <c r="TEK9" s="208"/>
      <c r="TEL9" s="208"/>
      <c r="TEM9" s="208"/>
      <c r="TEN9" s="208"/>
      <c r="TEO9" s="208"/>
      <c r="TEP9" s="208"/>
      <c r="TEQ9" s="208"/>
      <c r="TER9" s="208"/>
      <c r="TES9" s="208"/>
      <c r="TET9" s="208"/>
      <c r="TEU9" s="208"/>
      <c r="TEV9" s="208"/>
      <c r="TEW9" s="208"/>
      <c r="TEX9" s="208"/>
      <c r="TEY9" s="208"/>
      <c r="TEZ9" s="208"/>
      <c r="TFA9" s="208"/>
      <c r="TFB9" s="208"/>
      <c r="TFC9" s="208"/>
      <c r="TFD9" s="208"/>
      <c r="TFE9" s="208"/>
      <c r="TFF9" s="208"/>
      <c r="TFG9" s="208"/>
      <c r="TFH9" s="208"/>
      <c r="TFI9" s="208"/>
      <c r="TFJ9" s="208"/>
      <c r="TFK9" s="208"/>
      <c r="TFL9" s="208"/>
      <c r="TFM9" s="208"/>
      <c r="TFN9" s="208"/>
      <c r="TFO9" s="208"/>
      <c r="TFP9" s="208"/>
      <c r="TFQ9" s="208"/>
      <c r="TFR9" s="208"/>
      <c r="TFS9" s="208"/>
      <c r="TFT9" s="208"/>
      <c r="TFU9" s="208"/>
      <c r="TFV9" s="208"/>
      <c r="TFW9" s="208"/>
      <c r="TFX9" s="208"/>
      <c r="TFY9" s="208"/>
      <c r="TFZ9" s="208"/>
      <c r="TGA9" s="208"/>
      <c r="TGB9" s="208"/>
      <c r="TGC9" s="208"/>
      <c r="TGD9" s="208"/>
      <c r="TGE9" s="208"/>
      <c r="TGF9" s="208"/>
      <c r="TGG9" s="208"/>
      <c r="TGH9" s="208"/>
      <c r="TGI9" s="208"/>
      <c r="TGJ9" s="208"/>
      <c r="TGK9" s="208"/>
      <c r="TGL9" s="208"/>
      <c r="TGM9" s="208"/>
      <c r="TGN9" s="208"/>
      <c r="TGO9" s="208"/>
      <c r="TGP9" s="208"/>
      <c r="TGQ9" s="208"/>
      <c r="TGR9" s="208"/>
      <c r="TGS9" s="208"/>
      <c r="TGT9" s="208"/>
      <c r="TGU9" s="208"/>
      <c r="TGV9" s="208"/>
      <c r="TGW9" s="208"/>
      <c r="TGX9" s="208"/>
      <c r="TGY9" s="208"/>
      <c r="TGZ9" s="208"/>
      <c r="THA9" s="208"/>
      <c r="THB9" s="208"/>
      <c r="THC9" s="208"/>
      <c r="THD9" s="208"/>
      <c r="THE9" s="208"/>
      <c r="THF9" s="208"/>
      <c r="THG9" s="208"/>
      <c r="THH9" s="208"/>
      <c r="THI9" s="208"/>
      <c r="THJ9" s="208"/>
      <c r="THK9" s="208"/>
      <c r="THL9" s="208"/>
      <c r="THM9" s="208"/>
      <c r="THN9" s="208"/>
      <c r="THO9" s="208"/>
      <c r="THP9" s="208"/>
      <c r="THQ9" s="208"/>
      <c r="THR9" s="208"/>
      <c r="THS9" s="208"/>
      <c r="THT9" s="208"/>
      <c r="THU9" s="208"/>
      <c r="THV9" s="208"/>
      <c r="THW9" s="208"/>
      <c r="THX9" s="208"/>
      <c r="THY9" s="208"/>
      <c r="THZ9" s="208"/>
      <c r="TIA9" s="208"/>
      <c r="TIB9" s="208"/>
      <c r="TIC9" s="208"/>
      <c r="TID9" s="208"/>
      <c r="TIE9" s="208"/>
      <c r="TIF9" s="208"/>
      <c r="TIG9" s="208"/>
      <c r="TIH9" s="208"/>
      <c r="TII9" s="208"/>
      <c r="TIJ9" s="208"/>
      <c r="TIK9" s="208"/>
      <c r="TIL9" s="208"/>
      <c r="TIM9" s="208"/>
      <c r="TIN9" s="208"/>
      <c r="TIO9" s="208"/>
      <c r="TIP9" s="208"/>
      <c r="TIQ9" s="208"/>
      <c r="TIR9" s="208"/>
      <c r="TIS9" s="208"/>
      <c r="TIT9" s="208"/>
      <c r="TIU9" s="208"/>
      <c r="TIV9" s="208"/>
      <c r="TIW9" s="208"/>
      <c r="TIX9" s="208"/>
      <c r="TIY9" s="208"/>
      <c r="TIZ9" s="208"/>
      <c r="TJA9" s="208"/>
      <c r="TJB9" s="208"/>
      <c r="TJC9" s="208"/>
      <c r="TJD9" s="208"/>
      <c r="TJE9" s="208"/>
      <c r="TJF9" s="208"/>
      <c r="TJG9" s="208"/>
      <c r="TJH9" s="208"/>
      <c r="TJI9" s="208"/>
      <c r="TJJ9" s="208"/>
      <c r="TJK9" s="208"/>
      <c r="TJL9" s="208"/>
      <c r="TJM9" s="208"/>
      <c r="TJN9" s="208"/>
      <c r="TJO9" s="208"/>
      <c r="TJP9" s="208"/>
      <c r="TJQ9" s="208"/>
      <c r="TJR9" s="208"/>
      <c r="TJS9" s="208"/>
      <c r="TJT9" s="208"/>
      <c r="TJU9" s="208"/>
      <c r="TJV9" s="208"/>
      <c r="TJW9" s="208"/>
      <c r="TJX9" s="208"/>
      <c r="TJY9" s="208"/>
      <c r="TJZ9" s="208"/>
      <c r="TKA9" s="208"/>
      <c r="TKB9" s="208"/>
      <c r="TKC9" s="208"/>
      <c r="TKD9" s="208"/>
      <c r="TKE9" s="208"/>
      <c r="TKF9" s="208"/>
      <c r="TKG9" s="208"/>
      <c r="TKH9" s="208"/>
      <c r="TKI9" s="208"/>
      <c r="TKJ9" s="208"/>
      <c r="TKK9" s="208"/>
      <c r="TKL9" s="208"/>
      <c r="TKM9" s="208"/>
      <c r="TKN9" s="208"/>
      <c r="TKO9" s="208"/>
      <c r="TKP9" s="208"/>
      <c r="TKQ9" s="208"/>
      <c r="TKR9" s="208"/>
      <c r="TKS9" s="208"/>
      <c r="TKT9" s="208"/>
      <c r="TKU9" s="208"/>
      <c r="TKV9" s="208"/>
      <c r="TKW9" s="208"/>
      <c r="TKX9" s="208"/>
      <c r="TKY9" s="208"/>
      <c r="TKZ9" s="208"/>
      <c r="TLA9" s="208"/>
      <c r="TLB9" s="208"/>
      <c r="TLC9" s="208"/>
      <c r="TLD9" s="208"/>
      <c r="TLE9" s="208"/>
      <c r="TLF9" s="208"/>
      <c r="TLG9" s="208"/>
      <c r="TLH9" s="208"/>
      <c r="TLI9" s="208"/>
      <c r="TLJ9" s="208"/>
      <c r="TLK9" s="208"/>
      <c r="TLL9" s="208"/>
      <c r="TLM9" s="208"/>
      <c r="TLN9" s="208"/>
      <c r="TLO9" s="208"/>
      <c r="TLP9" s="208"/>
      <c r="TLQ9" s="208"/>
      <c r="TLR9" s="208"/>
      <c r="TLS9" s="208"/>
      <c r="TLT9" s="208"/>
      <c r="TLU9" s="208"/>
      <c r="TLV9" s="208"/>
      <c r="TLW9" s="208"/>
      <c r="TLX9" s="208"/>
      <c r="TLY9" s="208"/>
      <c r="TLZ9" s="208"/>
      <c r="TMA9" s="208"/>
      <c r="TMB9" s="208"/>
      <c r="TMC9" s="208"/>
      <c r="TMD9" s="208"/>
      <c r="TME9" s="208"/>
      <c r="TMF9" s="208"/>
      <c r="TMG9" s="208"/>
      <c r="TMH9" s="208"/>
      <c r="TMI9" s="208"/>
      <c r="TMJ9" s="208"/>
      <c r="TMK9" s="208"/>
      <c r="TML9" s="208"/>
      <c r="TMM9" s="208"/>
      <c r="TMN9" s="208"/>
      <c r="TMO9" s="208"/>
      <c r="TMP9" s="208"/>
      <c r="TMQ9" s="208"/>
      <c r="TMR9" s="208"/>
      <c r="TMS9" s="208"/>
      <c r="TMT9" s="208"/>
      <c r="TMU9" s="208"/>
      <c r="TMV9" s="208"/>
      <c r="TMW9" s="208"/>
      <c r="TMX9" s="208"/>
      <c r="TMY9" s="208"/>
      <c r="TMZ9" s="208"/>
      <c r="TNA9" s="208"/>
      <c r="TNB9" s="208"/>
      <c r="TNC9" s="208"/>
      <c r="TND9" s="208"/>
      <c r="TNE9" s="208"/>
      <c r="TNF9" s="208"/>
      <c r="TNG9" s="208"/>
      <c r="TNH9" s="208"/>
      <c r="TNI9" s="208"/>
      <c r="TNJ9" s="208"/>
      <c r="TNK9" s="208"/>
      <c r="TNL9" s="208"/>
      <c r="TNM9" s="208"/>
      <c r="TNN9" s="208"/>
      <c r="TNO9" s="208"/>
      <c r="TNP9" s="208"/>
      <c r="TNQ9" s="208"/>
      <c r="TNR9" s="208"/>
      <c r="TNS9" s="208"/>
      <c r="TNT9" s="208"/>
      <c r="TNU9" s="208"/>
      <c r="TNV9" s="208"/>
      <c r="TNW9" s="208"/>
      <c r="TNX9" s="208"/>
      <c r="TNY9" s="208"/>
      <c r="TNZ9" s="208"/>
      <c r="TOA9" s="208"/>
      <c r="TOB9" s="208"/>
      <c r="TOC9" s="208"/>
      <c r="TOD9" s="208"/>
      <c r="TOE9" s="208"/>
      <c r="TOF9" s="208"/>
      <c r="TOG9" s="208"/>
      <c r="TOH9" s="208"/>
      <c r="TOI9" s="208"/>
      <c r="TOJ9" s="208"/>
      <c r="TOK9" s="208"/>
      <c r="TOL9" s="208"/>
      <c r="TOM9" s="208"/>
      <c r="TON9" s="208"/>
      <c r="TOO9" s="208"/>
      <c r="TOP9" s="208"/>
      <c r="TOQ9" s="208"/>
      <c r="TOR9" s="208"/>
      <c r="TOS9" s="208"/>
      <c r="TOT9" s="208"/>
      <c r="TOU9" s="208"/>
      <c r="TOV9" s="208"/>
      <c r="TOW9" s="208"/>
      <c r="TOX9" s="208"/>
      <c r="TOY9" s="208"/>
      <c r="TOZ9" s="208"/>
      <c r="TPA9" s="208"/>
      <c r="TPB9" s="208"/>
      <c r="TPC9" s="208"/>
      <c r="TPD9" s="208"/>
      <c r="TPE9" s="208"/>
      <c r="TPF9" s="208"/>
      <c r="TPG9" s="208"/>
      <c r="TPH9" s="208"/>
      <c r="TPI9" s="208"/>
      <c r="TPJ9" s="208"/>
      <c r="TPK9" s="208"/>
      <c r="TPL9" s="208"/>
      <c r="TPM9" s="208"/>
      <c r="TPN9" s="208"/>
      <c r="TPO9" s="208"/>
      <c r="TPP9" s="208"/>
      <c r="TPQ9" s="208"/>
      <c r="TPR9" s="208"/>
      <c r="TPS9" s="208"/>
      <c r="TPT9" s="208"/>
      <c r="TPU9" s="208"/>
      <c r="TPV9" s="208"/>
      <c r="TPW9" s="208"/>
      <c r="TPX9" s="208"/>
      <c r="TPY9" s="208"/>
      <c r="TPZ9" s="208"/>
      <c r="TQA9" s="208"/>
      <c r="TQB9" s="208"/>
      <c r="TQC9" s="208"/>
      <c r="TQD9" s="208"/>
      <c r="TQE9" s="208"/>
      <c r="TQF9" s="208"/>
      <c r="TQG9" s="208"/>
      <c r="TQH9" s="208"/>
      <c r="TQI9" s="208"/>
      <c r="TQJ9" s="208"/>
      <c r="TQK9" s="208"/>
      <c r="TQL9" s="208"/>
      <c r="TQM9" s="208"/>
      <c r="TQN9" s="208"/>
      <c r="TQO9" s="208"/>
      <c r="TQP9" s="208"/>
      <c r="TQQ9" s="208"/>
      <c r="TQR9" s="208"/>
      <c r="TQS9" s="208"/>
      <c r="TQT9" s="208"/>
      <c r="TQU9" s="208"/>
      <c r="TQV9" s="208"/>
      <c r="TQW9" s="208"/>
      <c r="TQX9" s="208"/>
      <c r="TQY9" s="208"/>
      <c r="TQZ9" s="208"/>
      <c r="TRA9" s="208"/>
      <c r="TRB9" s="208"/>
      <c r="TRC9" s="208"/>
      <c r="TRD9" s="208"/>
      <c r="TRE9" s="208"/>
      <c r="TRF9" s="208"/>
      <c r="TRG9" s="208"/>
      <c r="TRH9" s="208"/>
      <c r="TRI9" s="208"/>
      <c r="TRJ9" s="208"/>
      <c r="TRK9" s="208"/>
      <c r="TRL9" s="208"/>
      <c r="TRM9" s="208"/>
      <c r="TRN9" s="208"/>
      <c r="TRO9" s="208"/>
      <c r="TRP9" s="208"/>
      <c r="TRQ9" s="208"/>
      <c r="TRR9" s="208"/>
      <c r="TRS9" s="208"/>
      <c r="TRT9" s="208"/>
      <c r="TRU9" s="208"/>
      <c r="TRV9" s="208"/>
      <c r="TRW9" s="208"/>
      <c r="TRX9" s="208"/>
      <c r="TRY9" s="208"/>
      <c r="TRZ9" s="208"/>
      <c r="TSA9" s="208"/>
      <c r="TSB9" s="208"/>
      <c r="TSC9" s="208"/>
      <c r="TSD9" s="208"/>
      <c r="TSE9" s="208"/>
      <c r="TSF9" s="208"/>
      <c r="TSG9" s="208"/>
      <c r="TSH9" s="208"/>
      <c r="TSI9" s="208"/>
      <c r="TSJ9" s="208"/>
      <c r="TSK9" s="208"/>
      <c r="TSL9" s="208"/>
      <c r="TSM9" s="208"/>
      <c r="TSN9" s="208"/>
      <c r="TSO9" s="208"/>
      <c r="TSP9" s="208"/>
      <c r="TSQ9" s="208"/>
      <c r="TSR9" s="208"/>
      <c r="TSS9" s="208"/>
      <c r="TST9" s="208"/>
      <c r="TSU9" s="208"/>
      <c r="TSV9" s="208"/>
      <c r="TSW9" s="208"/>
      <c r="TSX9" s="208"/>
      <c r="TSY9" s="208"/>
      <c r="TSZ9" s="208"/>
      <c r="TTA9" s="208"/>
      <c r="TTB9" s="208"/>
      <c r="TTC9" s="208"/>
      <c r="TTD9" s="208"/>
      <c r="TTE9" s="208"/>
      <c r="TTF9" s="208"/>
      <c r="TTG9" s="208"/>
      <c r="TTH9" s="208"/>
      <c r="TTI9" s="208"/>
      <c r="TTJ9" s="208"/>
      <c r="TTK9" s="208"/>
      <c r="TTL9" s="208"/>
      <c r="TTM9" s="208"/>
      <c r="TTN9" s="208"/>
      <c r="TTO9" s="208"/>
      <c r="TTP9" s="208"/>
      <c r="TTQ9" s="208"/>
      <c r="TTR9" s="208"/>
      <c r="TTS9" s="208"/>
      <c r="TTT9" s="208"/>
      <c r="TTU9" s="208"/>
      <c r="TTV9" s="208"/>
      <c r="TTW9" s="208"/>
      <c r="TTX9" s="208"/>
      <c r="TTY9" s="208"/>
      <c r="TTZ9" s="208"/>
      <c r="TUA9" s="208"/>
      <c r="TUB9" s="208"/>
      <c r="TUC9" s="208"/>
      <c r="TUD9" s="208"/>
      <c r="TUE9" s="208"/>
      <c r="TUF9" s="208"/>
      <c r="TUG9" s="208"/>
      <c r="TUH9" s="208"/>
      <c r="TUI9" s="208"/>
      <c r="TUJ9" s="208"/>
      <c r="TUK9" s="208"/>
      <c r="TUL9" s="208"/>
      <c r="TUM9" s="208"/>
      <c r="TUN9" s="208"/>
      <c r="TUO9" s="208"/>
      <c r="TUP9" s="208"/>
      <c r="TUQ9" s="208"/>
      <c r="TUR9" s="208"/>
      <c r="TUS9" s="208"/>
      <c r="TUT9" s="208"/>
      <c r="TUU9" s="208"/>
      <c r="TUV9" s="208"/>
      <c r="TUW9" s="208"/>
      <c r="TUX9" s="208"/>
      <c r="TUY9" s="208"/>
      <c r="TUZ9" s="208"/>
      <c r="TVA9" s="208"/>
      <c r="TVB9" s="208"/>
      <c r="TVC9" s="208"/>
      <c r="TVD9" s="208"/>
      <c r="TVE9" s="208"/>
      <c r="TVF9" s="208"/>
      <c r="TVG9" s="208"/>
      <c r="TVH9" s="208"/>
      <c r="TVI9" s="208"/>
      <c r="TVJ9" s="208"/>
      <c r="TVK9" s="208"/>
      <c r="TVL9" s="208"/>
      <c r="TVM9" s="208"/>
      <c r="TVN9" s="208"/>
      <c r="TVO9" s="208"/>
      <c r="TVP9" s="208"/>
      <c r="TVQ9" s="208"/>
      <c r="TVR9" s="208"/>
      <c r="TVS9" s="208"/>
      <c r="TVT9" s="208"/>
      <c r="TVU9" s="208"/>
      <c r="TVV9" s="208"/>
      <c r="TVW9" s="208"/>
      <c r="TVX9" s="208"/>
      <c r="TVY9" s="208"/>
      <c r="TVZ9" s="208"/>
      <c r="TWA9" s="208"/>
      <c r="TWB9" s="208"/>
      <c r="TWC9" s="208"/>
      <c r="TWD9" s="208"/>
      <c r="TWE9" s="208"/>
      <c r="TWF9" s="208"/>
      <c r="TWG9" s="208"/>
      <c r="TWH9" s="208"/>
      <c r="TWI9" s="208"/>
      <c r="TWJ9" s="208"/>
      <c r="TWK9" s="208"/>
      <c r="TWL9" s="208"/>
      <c r="TWM9" s="208"/>
      <c r="TWN9" s="208"/>
      <c r="TWO9" s="208"/>
      <c r="TWP9" s="208"/>
      <c r="TWQ9" s="208"/>
      <c r="TWR9" s="208"/>
      <c r="TWS9" s="208"/>
      <c r="TWT9" s="208"/>
      <c r="TWU9" s="208"/>
      <c r="TWV9" s="208"/>
      <c r="TWW9" s="208"/>
      <c r="TWX9" s="208"/>
      <c r="TWY9" s="208"/>
      <c r="TWZ9" s="208"/>
      <c r="TXA9" s="208"/>
      <c r="TXB9" s="208"/>
      <c r="TXC9" s="208"/>
      <c r="TXD9" s="208"/>
      <c r="TXE9" s="208"/>
      <c r="TXF9" s="208"/>
      <c r="TXG9" s="208"/>
      <c r="TXH9" s="208"/>
      <c r="TXI9" s="208"/>
      <c r="TXJ9" s="208"/>
      <c r="TXK9" s="208"/>
      <c r="TXL9" s="208"/>
      <c r="TXM9" s="208"/>
      <c r="TXN9" s="208"/>
      <c r="TXO9" s="208"/>
      <c r="TXP9" s="208"/>
      <c r="TXQ9" s="208"/>
      <c r="TXR9" s="208"/>
      <c r="TXS9" s="208"/>
      <c r="TXT9" s="208"/>
      <c r="TXU9" s="208"/>
      <c r="TXV9" s="208"/>
      <c r="TXW9" s="208"/>
      <c r="TXX9" s="208"/>
      <c r="TXY9" s="208"/>
      <c r="TXZ9" s="208"/>
      <c r="TYA9" s="208"/>
      <c r="TYB9" s="208"/>
      <c r="TYC9" s="208"/>
      <c r="TYD9" s="208"/>
      <c r="TYE9" s="208"/>
      <c r="TYF9" s="208"/>
      <c r="TYG9" s="208"/>
      <c r="TYH9" s="208"/>
      <c r="TYI9" s="208"/>
      <c r="TYJ9" s="208"/>
      <c r="TYK9" s="208"/>
      <c r="TYL9" s="208"/>
      <c r="TYM9" s="208"/>
      <c r="TYN9" s="208"/>
      <c r="TYO9" s="208"/>
      <c r="TYP9" s="208"/>
      <c r="TYQ9" s="208"/>
      <c r="TYR9" s="208"/>
      <c r="TYS9" s="208"/>
      <c r="TYT9" s="208"/>
      <c r="TYU9" s="208"/>
      <c r="TYV9" s="208"/>
      <c r="TYW9" s="208"/>
      <c r="TYX9" s="208"/>
      <c r="TYY9" s="208"/>
      <c r="TYZ9" s="208"/>
      <c r="TZA9" s="208"/>
      <c r="TZB9" s="208"/>
      <c r="TZC9" s="208"/>
      <c r="TZD9" s="208"/>
      <c r="TZE9" s="208"/>
      <c r="TZF9" s="208"/>
      <c r="TZG9" s="208"/>
      <c r="TZH9" s="208"/>
      <c r="TZI9" s="208"/>
      <c r="TZJ9" s="208"/>
      <c r="TZK9" s="208"/>
      <c r="TZL9" s="208"/>
      <c r="TZM9" s="208"/>
      <c r="TZN9" s="208"/>
      <c r="TZO9" s="208"/>
      <c r="TZP9" s="208"/>
      <c r="TZQ9" s="208"/>
      <c r="TZR9" s="208"/>
      <c r="TZS9" s="208"/>
      <c r="TZT9" s="208"/>
      <c r="TZU9" s="208"/>
      <c r="TZV9" s="208"/>
      <c r="TZW9" s="208"/>
      <c r="TZX9" s="208"/>
      <c r="TZY9" s="208"/>
      <c r="TZZ9" s="208"/>
      <c r="UAA9" s="208"/>
      <c r="UAB9" s="208"/>
      <c r="UAC9" s="208"/>
      <c r="UAD9" s="208"/>
      <c r="UAE9" s="208"/>
      <c r="UAF9" s="208"/>
      <c r="UAG9" s="208"/>
      <c r="UAH9" s="208"/>
      <c r="UAI9" s="208"/>
      <c r="UAJ9" s="208"/>
      <c r="UAK9" s="208"/>
      <c r="UAL9" s="208"/>
      <c r="UAM9" s="208"/>
      <c r="UAN9" s="208"/>
      <c r="UAO9" s="208"/>
      <c r="UAP9" s="208"/>
      <c r="UAQ9" s="208"/>
      <c r="UAR9" s="208"/>
      <c r="UAS9" s="208"/>
      <c r="UAT9" s="208"/>
      <c r="UAU9" s="208"/>
      <c r="UAV9" s="208"/>
      <c r="UAW9" s="208"/>
      <c r="UAX9" s="208"/>
      <c r="UAY9" s="208"/>
      <c r="UAZ9" s="208"/>
      <c r="UBA9" s="208"/>
      <c r="UBB9" s="208"/>
      <c r="UBC9" s="208"/>
      <c r="UBD9" s="208"/>
      <c r="UBE9" s="208"/>
      <c r="UBF9" s="208"/>
      <c r="UBG9" s="208"/>
      <c r="UBH9" s="208"/>
      <c r="UBI9" s="208"/>
      <c r="UBJ9" s="208"/>
      <c r="UBK9" s="208"/>
      <c r="UBL9" s="208"/>
      <c r="UBM9" s="208"/>
      <c r="UBN9" s="208"/>
      <c r="UBO9" s="208"/>
      <c r="UBP9" s="208"/>
      <c r="UBQ9" s="208"/>
      <c r="UBR9" s="208"/>
      <c r="UBS9" s="208"/>
      <c r="UBT9" s="208"/>
      <c r="UBU9" s="208"/>
      <c r="UBV9" s="208"/>
      <c r="UBW9" s="208"/>
      <c r="UBX9" s="208"/>
      <c r="UBY9" s="208"/>
      <c r="UBZ9" s="208"/>
      <c r="UCA9" s="208"/>
      <c r="UCB9" s="208"/>
      <c r="UCC9" s="208"/>
      <c r="UCD9" s="208"/>
      <c r="UCE9" s="208"/>
      <c r="UCF9" s="208"/>
      <c r="UCG9" s="208"/>
      <c r="UCH9" s="208"/>
      <c r="UCI9" s="208"/>
      <c r="UCJ9" s="208"/>
      <c r="UCK9" s="208"/>
      <c r="UCL9" s="208"/>
      <c r="UCM9" s="208"/>
      <c r="UCN9" s="208"/>
      <c r="UCO9" s="208"/>
      <c r="UCP9" s="208"/>
      <c r="UCQ9" s="208"/>
      <c r="UCR9" s="208"/>
      <c r="UCS9" s="208"/>
      <c r="UCT9" s="208"/>
      <c r="UCU9" s="208"/>
      <c r="UCV9" s="208"/>
      <c r="UCW9" s="208"/>
      <c r="UCX9" s="208"/>
      <c r="UCY9" s="208"/>
      <c r="UCZ9" s="208"/>
      <c r="UDA9" s="208"/>
      <c r="UDB9" s="208"/>
      <c r="UDC9" s="208"/>
      <c r="UDD9" s="208"/>
      <c r="UDE9" s="208"/>
      <c r="UDF9" s="208"/>
      <c r="UDG9" s="208"/>
      <c r="UDH9" s="208"/>
      <c r="UDI9" s="208"/>
      <c r="UDJ9" s="208"/>
      <c r="UDK9" s="208"/>
      <c r="UDL9" s="208"/>
      <c r="UDM9" s="208"/>
      <c r="UDN9" s="208"/>
      <c r="UDO9" s="208"/>
      <c r="UDP9" s="208"/>
      <c r="UDQ9" s="208"/>
      <c r="UDR9" s="208"/>
      <c r="UDS9" s="208"/>
      <c r="UDT9" s="208"/>
      <c r="UDU9" s="208"/>
      <c r="UDV9" s="208"/>
      <c r="UDW9" s="208"/>
      <c r="UDX9" s="208"/>
      <c r="UDY9" s="208"/>
      <c r="UDZ9" s="208"/>
      <c r="UEA9" s="208"/>
      <c r="UEB9" s="208"/>
      <c r="UEC9" s="208"/>
      <c r="UED9" s="208"/>
      <c r="UEE9" s="208"/>
      <c r="UEF9" s="208"/>
      <c r="UEG9" s="208"/>
      <c r="UEH9" s="208"/>
      <c r="UEI9" s="208"/>
      <c r="UEJ9" s="208"/>
      <c r="UEK9" s="208"/>
      <c r="UEL9" s="208"/>
      <c r="UEM9" s="208"/>
      <c r="UEN9" s="208"/>
      <c r="UEO9" s="208"/>
      <c r="UEP9" s="208"/>
      <c r="UEQ9" s="208"/>
      <c r="UER9" s="208"/>
      <c r="UES9" s="208"/>
      <c r="UET9" s="208"/>
      <c r="UEU9" s="208"/>
      <c r="UEV9" s="208"/>
      <c r="UEW9" s="208"/>
      <c r="UEX9" s="208"/>
      <c r="UEY9" s="208"/>
      <c r="UEZ9" s="208"/>
      <c r="UFA9" s="208"/>
      <c r="UFB9" s="208"/>
      <c r="UFC9" s="208"/>
      <c r="UFD9" s="208"/>
      <c r="UFE9" s="208"/>
      <c r="UFF9" s="208"/>
      <c r="UFG9" s="208"/>
      <c r="UFH9" s="208"/>
      <c r="UFI9" s="208"/>
      <c r="UFJ9" s="208"/>
      <c r="UFK9" s="208"/>
      <c r="UFL9" s="208"/>
      <c r="UFM9" s="208"/>
      <c r="UFN9" s="208"/>
      <c r="UFO9" s="208"/>
      <c r="UFP9" s="208"/>
      <c r="UFQ9" s="208"/>
      <c r="UFR9" s="208"/>
      <c r="UFS9" s="208"/>
      <c r="UFT9" s="208"/>
      <c r="UFU9" s="208"/>
      <c r="UFV9" s="208"/>
      <c r="UFW9" s="208"/>
      <c r="UFX9" s="208"/>
      <c r="UFY9" s="208"/>
      <c r="UFZ9" s="208"/>
      <c r="UGA9" s="208"/>
      <c r="UGB9" s="208"/>
      <c r="UGC9" s="208"/>
      <c r="UGD9" s="208"/>
      <c r="UGE9" s="208"/>
      <c r="UGF9" s="208"/>
      <c r="UGG9" s="208"/>
      <c r="UGH9" s="208"/>
      <c r="UGI9" s="208"/>
      <c r="UGJ9" s="208"/>
      <c r="UGK9" s="208"/>
      <c r="UGL9" s="208"/>
      <c r="UGM9" s="208"/>
      <c r="UGN9" s="208"/>
      <c r="UGO9" s="208"/>
      <c r="UGP9" s="208"/>
      <c r="UGQ9" s="208"/>
      <c r="UGR9" s="208"/>
      <c r="UGS9" s="208"/>
      <c r="UGT9" s="208"/>
      <c r="UGU9" s="208"/>
      <c r="UGV9" s="208"/>
      <c r="UGW9" s="208"/>
      <c r="UGX9" s="208"/>
      <c r="UGY9" s="208"/>
      <c r="UGZ9" s="208"/>
      <c r="UHA9" s="208"/>
      <c r="UHB9" s="208"/>
      <c r="UHC9" s="208"/>
      <c r="UHD9" s="208"/>
      <c r="UHE9" s="208"/>
      <c r="UHF9" s="208"/>
      <c r="UHG9" s="208"/>
      <c r="UHH9" s="208"/>
      <c r="UHI9" s="208"/>
      <c r="UHJ9" s="208"/>
      <c r="UHK9" s="208"/>
      <c r="UHL9" s="208"/>
      <c r="UHM9" s="208"/>
      <c r="UHN9" s="208"/>
      <c r="UHO9" s="208"/>
      <c r="UHP9" s="208"/>
      <c r="UHQ9" s="208"/>
      <c r="UHR9" s="208"/>
      <c r="UHS9" s="208"/>
      <c r="UHT9" s="208"/>
      <c r="UHU9" s="208"/>
      <c r="UHV9" s="208"/>
      <c r="UHW9" s="208"/>
      <c r="UHX9" s="208"/>
      <c r="UHY9" s="208"/>
      <c r="UHZ9" s="208"/>
      <c r="UIA9" s="208"/>
      <c r="UIB9" s="208"/>
      <c r="UIC9" s="208"/>
      <c r="UID9" s="208"/>
      <c r="UIE9" s="208"/>
      <c r="UIF9" s="208"/>
      <c r="UIG9" s="208"/>
      <c r="UIH9" s="208"/>
      <c r="UII9" s="208"/>
      <c r="UIJ9" s="208"/>
      <c r="UIK9" s="208"/>
      <c r="UIL9" s="208"/>
      <c r="UIM9" s="208"/>
      <c r="UIN9" s="208"/>
      <c r="UIO9" s="208"/>
      <c r="UIP9" s="208"/>
      <c r="UIQ9" s="208"/>
      <c r="UIR9" s="208"/>
      <c r="UIS9" s="208"/>
      <c r="UIT9" s="208"/>
      <c r="UIU9" s="208"/>
      <c r="UIV9" s="208"/>
      <c r="UIW9" s="208"/>
      <c r="UIX9" s="208"/>
      <c r="UIY9" s="208"/>
      <c r="UIZ9" s="208"/>
      <c r="UJA9" s="208"/>
      <c r="UJB9" s="208"/>
      <c r="UJC9" s="208"/>
      <c r="UJD9" s="208"/>
      <c r="UJE9" s="208"/>
      <c r="UJF9" s="208"/>
      <c r="UJG9" s="208"/>
      <c r="UJH9" s="208"/>
      <c r="UJI9" s="208"/>
      <c r="UJJ9" s="208"/>
      <c r="UJK9" s="208"/>
      <c r="UJL9" s="208"/>
      <c r="UJM9" s="208"/>
      <c r="UJN9" s="208"/>
      <c r="UJO9" s="208"/>
      <c r="UJP9" s="208"/>
      <c r="UJQ9" s="208"/>
      <c r="UJR9" s="208"/>
      <c r="UJS9" s="208"/>
      <c r="UJT9" s="208"/>
      <c r="UJU9" s="208"/>
      <c r="UJV9" s="208"/>
      <c r="UJW9" s="208"/>
      <c r="UJX9" s="208"/>
      <c r="UJY9" s="208"/>
      <c r="UJZ9" s="208"/>
      <c r="UKA9" s="208"/>
      <c r="UKB9" s="208"/>
      <c r="UKC9" s="208"/>
      <c r="UKD9" s="208"/>
      <c r="UKE9" s="208"/>
      <c r="UKF9" s="208"/>
      <c r="UKG9" s="208"/>
      <c r="UKH9" s="208"/>
      <c r="UKI9" s="208"/>
      <c r="UKJ9" s="208"/>
      <c r="UKK9" s="208"/>
      <c r="UKL9" s="208"/>
      <c r="UKM9" s="208"/>
      <c r="UKN9" s="208"/>
      <c r="UKO9" s="208"/>
      <c r="UKP9" s="208"/>
      <c r="UKQ9" s="208"/>
      <c r="UKR9" s="208"/>
      <c r="UKS9" s="208"/>
      <c r="UKT9" s="208"/>
      <c r="UKU9" s="208"/>
      <c r="UKV9" s="208"/>
      <c r="UKW9" s="208"/>
      <c r="UKX9" s="208"/>
      <c r="UKY9" s="208"/>
      <c r="UKZ9" s="208"/>
      <c r="ULA9" s="208"/>
      <c r="ULB9" s="208"/>
      <c r="ULC9" s="208"/>
      <c r="ULD9" s="208"/>
      <c r="ULE9" s="208"/>
      <c r="ULF9" s="208"/>
      <c r="ULG9" s="208"/>
      <c r="ULH9" s="208"/>
      <c r="ULI9" s="208"/>
      <c r="ULJ9" s="208"/>
      <c r="ULK9" s="208"/>
      <c r="ULL9" s="208"/>
      <c r="ULM9" s="208"/>
      <c r="ULN9" s="208"/>
      <c r="ULO9" s="208"/>
      <c r="ULP9" s="208"/>
      <c r="ULQ9" s="208"/>
      <c r="ULR9" s="208"/>
      <c r="ULS9" s="208"/>
      <c r="ULT9" s="208"/>
      <c r="ULU9" s="208"/>
      <c r="ULV9" s="208"/>
      <c r="ULW9" s="208"/>
      <c r="ULX9" s="208"/>
      <c r="ULY9" s="208"/>
      <c r="ULZ9" s="208"/>
      <c r="UMA9" s="208"/>
      <c r="UMB9" s="208"/>
      <c r="UMC9" s="208"/>
      <c r="UMD9" s="208"/>
      <c r="UME9" s="208"/>
      <c r="UMF9" s="208"/>
      <c r="UMG9" s="208"/>
      <c r="UMH9" s="208"/>
      <c r="UMI9" s="208"/>
      <c r="UMJ9" s="208"/>
      <c r="UMK9" s="208"/>
      <c r="UML9" s="208"/>
      <c r="UMM9" s="208"/>
      <c r="UMN9" s="208"/>
      <c r="UMO9" s="208"/>
      <c r="UMP9" s="208"/>
      <c r="UMQ9" s="208"/>
      <c r="UMR9" s="208"/>
      <c r="UMS9" s="208"/>
      <c r="UMT9" s="208"/>
      <c r="UMU9" s="208"/>
      <c r="UMV9" s="208"/>
      <c r="UMW9" s="208"/>
      <c r="UMX9" s="208"/>
      <c r="UMY9" s="208"/>
      <c r="UMZ9" s="208"/>
      <c r="UNA9" s="208"/>
      <c r="UNB9" s="208"/>
      <c r="UNC9" s="208"/>
      <c r="UND9" s="208"/>
      <c r="UNE9" s="208"/>
      <c r="UNF9" s="208"/>
      <c r="UNG9" s="208"/>
      <c r="UNH9" s="208"/>
      <c r="UNI9" s="208"/>
      <c r="UNJ9" s="208"/>
      <c r="UNK9" s="208"/>
      <c r="UNL9" s="208"/>
      <c r="UNM9" s="208"/>
      <c r="UNN9" s="208"/>
      <c r="UNO9" s="208"/>
      <c r="UNP9" s="208"/>
      <c r="UNQ9" s="208"/>
      <c r="UNR9" s="208"/>
      <c r="UNS9" s="208"/>
      <c r="UNT9" s="208"/>
      <c r="UNU9" s="208"/>
      <c r="UNV9" s="208"/>
      <c r="UNW9" s="208"/>
      <c r="UNX9" s="208"/>
      <c r="UNY9" s="208"/>
      <c r="UNZ9" s="208"/>
      <c r="UOA9" s="208"/>
      <c r="UOB9" s="208"/>
      <c r="UOC9" s="208"/>
      <c r="UOD9" s="208"/>
      <c r="UOE9" s="208"/>
      <c r="UOF9" s="208"/>
      <c r="UOG9" s="208"/>
      <c r="UOH9" s="208"/>
      <c r="UOI9" s="208"/>
      <c r="UOJ9" s="208"/>
      <c r="UOK9" s="208"/>
      <c r="UOL9" s="208"/>
      <c r="UOM9" s="208"/>
      <c r="UON9" s="208"/>
      <c r="UOO9" s="208"/>
      <c r="UOP9" s="208"/>
      <c r="UOQ9" s="208"/>
      <c r="UOR9" s="208"/>
      <c r="UOS9" s="208"/>
      <c r="UOT9" s="208"/>
      <c r="UOU9" s="208"/>
      <c r="UOV9" s="208"/>
      <c r="UOW9" s="208"/>
      <c r="UOX9" s="208"/>
      <c r="UOY9" s="208"/>
      <c r="UOZ9" s="208"/>
      <c r="UPA9" s="208"/>
      <c r="UPB9" s="208"/>
      <c r="UPC9" s="208"/>
      <c r="UPD9" s="208"/>
      <c r="UPE9" s="208"/>
      <c r="UPF9" s="208"/>
      <c r="UPG9" s="208"/>
      <c r="UPH9" s="208"/>
      <c r="UPI9" s="208"/>
      <c r="UPJ9" s="208"/>
      <c r="UPK9" s="208"/>
      <c r="UPL9" s="208"/>
      <c r="UPM9" s="208"/>
      <c r="UPN9" s="208"/>
      <c r="UPO9" s="208"/>
      <c r="UPP9" s="208"/>
      <c r="UPQ9" s="208"/>
      <c r="UPR9" s="208"/>
      <c r="UPS9" s="208"/>
      <c r="UPT9" s="208"/>
      <c r="UPU9" s="208"/>
      <c r="UPV9" s="208"/>
      <c r="UPW9" s="208"/>
      <c r="UPX9" s="208"/>
      <c r="UPY9" s="208"/>
      <c r="UPZ9" s="208"/>
      <c r="UQA9" s="208"/>
      <c r="UQB9" s="208"/>
      <c r="UQC9" s="208"/>
      <c r="UQD9" s="208"/>
      <c r="UQE9" s="208"/>
      <c r="UQF9" s="208"/>
      <c r="UQG9" s="208"/>
      <c r="UQH9" s="208"/>
      <c r="UQI9" s="208"/>
      <c r="UQJ9" s="208"/>
      <c r="UQK9" s="208"/>
      <c r="UQL9" s="208"/>
      <c r="UQM9" s="208"/>
      <c r="UQN9" s="208"/>
      <c r="UQO9" s="208"/>
      <c r="UQP9" s="208"/>
      <c r="UQQ9" s="208"/>
      <c r="UQR9" s="208"/>
      <c r="UQS9" s="208"/>
      <c r="UQT9" s="208"/>
      <c r="UQU9" s="208"/>
      <c r="UQV9" s="208"/>
      <c r="UQW9" s="208"/>
      <c r="UQX9" s="208"/>
      <c r="UQY9" s="208"/>
      <c r="UQZ9" s="208"/>
      <c r="URA9" s="208"/>
      <c r="URB9" s="208"/>
      <c r="URC9" s="208"/>
      <c r="URD9" s="208"/>
      <c r="URE9" s="208"/>
      <c r="URF9" s="208"/>
      <c r="URG9" s="208"/>
      <c r="URH9" s="208"/>
      <c r="URI9" s="208"/>
      <c r="URJ9" s="208"/>
      <c r="URK9" s="208"/>
      <c r="URL9" s="208"/>
      <c r="URM9" s="208"/>
      <c r="URN9" s="208"/>
      <c r="URO9" s="208"/>
      <c r="URP9" s="208"/>
      <c r="URQ9" s="208"/>
      <c r="URR9" s="208"/>
      <c r="URS9" s="208"/>
      <c r="URT9" s="208"/>
      <c r="URU9" s="208"/>
      <c r="URV9" s="208"/>
      <c r="URW9" s="208"/>
      <c r="URX9" s="208"/>
      <c r="URY9" s="208"/>
      <c r="URZ9" s="208"/>
      <c r="USA9" s="208"/>
      <c r="USB9" s="208"/>
      <c r="USC9" s="208"/>
      <c r="USD9" s="208"/>
      <c r="USE9" s="208"/>
      <c r="USF9" s="208"/>
      <c r="USG9" s="208"/>
      <c r="USH9" s="208"/>
      <c r="USI9" s="208"/>
      <c r="USJ9" s="208"/>
      <c r="USK9" s="208"/>
      <c r="USL9" s="208"/>
      <c r="USM9" s="208"/>
      <c r="USN9" s="208"/>
      <c r="USO9" s="208"/>
      <c r="USP9" s="208"/>
      <c r="USQ9" s="208"/>
      <c r="USR9" s="208"/>
      <c r="USS9" s="208"/>
      <c r="UST9" s="208"/>
      <c r="USU9" s="208"/>
      <c r="USV9" s="208"/>
      <c r="USW9" s="208"/>
      <c r="USX9" s="208"/>
      <c r="USY9" s="208"/>
      <c r="USZ9" s="208"/>
      <c r="UTA9" s="208"/>
      <c r="UTB9" s="208"/>
      <c r="UTC9" s="208"/>
      <c r="UTD9" s="208"/>
      <c r="UTE9" s="208"/>
      <c r="UTF9" s="208"/>
      <c r="UTG9" s="208"/>
      <c r="UTH9" s="208"/>
      <c r="UTI9" s="208"/>
      <c r="UTJ9" s="208"/>
      <c r="UTK9" s="208"/>
      <c r="UTL9" s="208"/>
      <c r="UTM9" s="208"/>
      <c r="UTN9" s="208"/>
      <c r="UTO9" s="208"/>
      <c r="UTP9" s="208"/>
      <c r="UTQ9" s="208"/>
      <c r="UTR9" s="208"/>
      <c r="UTS9" s="208"/>
      <c r="UTT9" s="208"/>
      <c r="UTU9" s="208"/>
      <c r="UTV9" s="208"/>
      <c r="UTW9" s="208"/>
      <c r="UTX9" s="208"/>
      <c r="UTY9" s="208"/>
      <c r="UTZ9" s="208"/>
      <c r="UUA9" s="208"/>
      <c r="UUB9" s="208"/>
      <c r="UUC9" s="208"/>
      <c r="UUD9" s="208"/>
      <c r="UUE9" s="208"/>
      <c r="UUF9" s="208"/>
      <c r="UUG9" s="208"/>
      <c r="UUH9" s="208"/>
      <c r="UUI9" s="208"/>
      <c r="UUJ9" s="208"/>
      <c r="UUK9" s="208"/>
      <c r="UUL9" s="208"/>
      <c r="UUM9" s="208"/>
      <c r="UUN9" s="208"/>
      <c r="UUO9" s="208"/>
      <c r="UUP9" s="208"/>
      <c r="UUQ9" s="208"/>
      <c r="UUR9" s="208"/>
      <c r="UUS9" s="208"/>
      <c r="UUT9" s="208"/>
      <c r="UUU9" s="208"/>
      <c r="UUV9" s="208"/>
      <c r="UUW9" s="208"/>
      <c r="UUX9" s="208"/>
      <c r="UUY9" s="208"/>
      <c r="UUZ9" s="208"/>
      <c r="UVA9" s="208"/>
      <c r="UVB9" s="208"/>
      <c r="UVC9" s="208"/>
      <c r="UVD9" s="208"/>
      <c r="UVE9" s="208"/>
      <c r="UVF9" s="208"/>
      <c r="UVG9" s="208"/>
      <c r="UVH9" s="208"/>
      <c r="UVI9" s="208"/>
      <c r="UVJ9" s="208"/>
      <c r="UVK9" s="208"/>
      <c r="UVL9" s="208"/>
      <c r="UVM9" s="208"/>
      <c r="UVN9" s="208"/>
      <c r="UVO9" s="208"/>
      <c r="UVP9" s="208"/>
      <c r="UVQ9" s="208"/>
      <c r="UVR9" s="208"/>
      <c r="UVS9" s="208"/>
      <c r="UVT9" s="208"/>
      <c r="UVU9" s="208"/>
      <c r="UVV9" s="208"/>
      <c r="UVW9" s="208"/>
      <c r="UVX9" s="208"/>
      <c r="UVY9" s="208"/>
      <c r="UVZ9" s="208"/>
      <c r="UWA9" s="208"/>
      <c r="UWB9" s="208"/>
      <c r="UWC9" s="208"/>
      <c r="UWD9" s="208"/>
      <c r="UWE9" s="208"/>
      <c r="UWF9" s="208"/>
      <c r="UWG9" s="208"/>
      <c r="UWH9" s="208"/>
      <c r="UWI9" s="208"/>
      <c r="UWJ9" s="208"/>
      <c r="UWK9" s="208"/>
      <c r="UWL9" s="208"/>
      <c r="UWM9" s="208"/>
      <c r="UWN9" s="208"/>
      <c r="UWO9" s="208"/>
      <c r="UWP9" s="208"/>
      <c r="UWQ9" s="208"/>
      <c r="UWR9" s="208"/>
      <c r="UWS9" s="208"/>
      <c r="UWT9" s="208"/>
      <c r="UWU9" s="208"/>
      <c r="UWV9" s="208"/>
      <c r="UWW9" s="208"/>
      <c r="UWX9" s="208"/>
      <c r="UWY9" s="208"/>
      <c r="UWZ9" s="208"/>
      <c r="UXA9" s="208"/>
      <c r="UXB9" s="208"/>
      <c r="UXC9" s="208"/>
      <c r="UXD9" s="208"/>
      <c r="UXE9" s="208"/>
      <c r="UXF9" s="208"/>
      <c r="UXG9" s="208"/>
      <c r="UXH9" s="208"/>
      <c r="UXI9" s="208"/>
      <c r="UXJ9" s="208"/>
      <c r="UXK9" s="208"/>
      <c r="UXL9" s="208"/>
      <c r="UXM9" s="208"/>
      <c r="UXN9" s="208"/>
      <c r="UXO9" s="208"/>
      <c r="UXP9" s="208"/>
      <c r="UXQ9" s="208"/>
      <c r="UXR9" s="208"/>
      <c r="UXS9" s="208"/>
      <c r="UXT9" s="208"/>
      <c r="UXU9" s="208"/>
      <c r="UXV9" s="208"/>
      <c r="UXW9" s="208"/>
      <c r="UXX9" s="208"/>
      <c r="UXY9" s="208"/>
      <c r="UXZ9" s="208"/>
      <c r="UYA9" s="208"/>
      <c r="UYB9" s="208"/>
      <c r="UYC9" s="208"/>
      <c r="UYD9" s="208"/>
      <c r="UYE9" s="208"/>
      <c r="UYF9" s="208"/>
      <c r="UYG9" s="208"/>
      <c r="UYH9" s="208"/>
      <c r="UYI9" s="208"/>
      <c r="UYJ9" s="208"/>
      <c r="UYK9" s="208"/>
      <c r="UYL9" s="208"/>
      <c r="UYM9" s="208"/>
      <c r="UYN9" s="208"/>
      <c r="UYO9" s="208"/>
      <c r="UYP9" s="208"/>
      <c r="UYQ9" s="208"/>
      <c r="UYR9" s="208"/>
      <c r="UYS9" s="208"/>
      <c r="UYT9" s="208"/>
      <c r="UYU9" s="208"/>
      <c r="UYV9" s="208"/>
      <c r="UYW9" s="208"/>
      <c r="UYX9" s="208"/>
      <c r="UYY9" s="208"/>
      <c r="UYZ9" s="208"/>
      <c r="UZA9" s="208"/>
      <c r="UZB9" s="208"/>
      <c r="UZC9" s="208"/>
      <c r="UZD9" s="208"/>
      <c r="UZE9" s="208"/>
      <c r="UZF9" s="208"/>
      <c r="UZG9" s="208"/>
      <c r="UZH9" s="208"/>
      <c r="UZI9" s="208"/>
      <c r="UZJ9" s="208"/>
      <c r="UZK9" s="208"/>
      <c r="UZL9" s="208"/>
      <c r="UZM9" s="208"/>
      <c r="UZN9" s="208"/>
      <c r="UZO9" s="208"/>
      <c r="UZP9" s="208"/>
      <c r="UZQ9" s="208"/>
      <c r="UZR9" s="208"/>
      <c r="UZS9" s="208"/>
      <c r="UZT9" s="208"/>
      <c r="UZU9" s="208"/>
      <c r="UZV9" s="208"/>
      <c r="UZW9" s="208"/>
      <c r="UZX9" s="208"/>
      <c r="UZY9" s="208"/>
      <c r="UZZ9" s="208"/>
      <c r="VAA9" s="208"/>
      <c r="VAB9" s="208"/>
      <c r="VAC9" s="208"/>
      <c r="VAD9" s="208"/>
      <c r="VAE9" s="208"/>
      <c r="VAF9" s="208"/>
      <c r="VAG9" s="208"/>
      <c r="VAH9" s="208"/>
      <c r="VAI9" s="208"/>
      <c r="VAJ9" s="208"/>
      <c r="VAK9" s="208"/>
      <c r="VAL9" s="208"/>
      <c r="VAM9" s="208"/>
      <c r="VAN9" s="208"/>
      <c r="VAO9" s="208"/>
      <c r="VAP9" s="208"/>
      <c r="VAQ9" s="208"/>
      <c r="VAR9" s="208"/>
      <c r="VAS9" s="208"/>
      <c r="VAT9" s="208"/>
      <c r="VAU9" s="208"/>
      <c r="VAV9" s="208"/>
      <c r="VAW9" s="208"/>
      <c r="VAX9" s="208"/>
      <c r="VAY9" s="208"/>
      <c r="VAZ9" s="208"/>
      <c r="VBA9" s="208"/>
      <c r="VBB9" s="208"/>
      <c r="VBC9" s="208"/>
      <c r="VBD9" s="208"/>
      <c r="VBE9" s="208"/>
      <c r="VBF9" s="208"/>
      <c r="VBG9" s="208"/>
      <c r="VBH9" s="208"/>
      <c r="VBI9" s="208"/>
      <c r="VBJ9" s="208"/>
      <c r="VBK9" s="208"/>
      <c r="VBL9" s="208"/>
      <c r="VBM9" s="208"/>
      <c r="VBN9" s="208"/>
      <c r="VBO9" s="208"/>
      <c r="VBP9" s="208"/>
      <c r="VBQ9" s="208"/>
      <c r="VBR9" s="208"/>
      <c r="VBS9" s="208"/>
      <c r="VBT9" s="208"/>
      <c r="VBU9" s="208"/>
      <c r="VBV9" s="208"/>
      <c r="VBW9" s="208"/>
      <c r="VBX9" s="208"/>
      <c r="VBY9" s="208"/>
      <c r="VBZ9" s="208"/>
      <c r="VCA9" s="208"/>
      <c r="VCB9" s="208"/>
      <c r="VCC9" s="208"/>
      <c r="VCD9" s="208"/>
      <c r="VCE9" s="208"/>
      <c r="VCF9" s="208"/>
      <c r="VCG9" s="208"/>
      <c r="VCH9" s="208"/>
      <c r="VCI9" s="208"/>
      <c r="VCJ9" s="208"/>
      <c r="VCK9" s="208"/>
      <c r="VCL9" s="208"/>
      <c r="VCM9" s="208"/>
      <c r="VCN9" s="208"/>
      <c r="VCO9" s="208"/>
      <c r="VCP9" s="208"/>
      <c r="VCQ9" s="208"/>
      <c r="VCR9" s="208"/>
      <c r="VCS9" s="208"/>
      <c r="VCT9" s="208"/>
      <c r="VCU9" s="208"/>
      <c r="VCV9" s="208"/>
      <c r="VCW9" s="208"/>
      <c r="VCX9" s="208"/>
      <c r="VCY9" s="208"/>
      <c r="VCZ9" s="208"/>
      <c r="VDA9" s="208"/>
      <c r="VDB9" s="208"/>
      <c r="VDC9" s="208"/>
      <c r="VDD9" s="208"/>
      <c r="VDE9" s="208"/>
      <c r="VDF9" s="208"/>
      <c r="VDG9" s="208"/>
      <c r="VDH9" s="208"/>
      <c r="VDI9" s="208"/>
      <c r="VDJ9" s="208"/>
      <c r="VDK9" s="208"/>
      <c r="VDL9" s="208"/>
      <c r="VDM9" s="208"/>
      <c r="VDN9" s="208"/>
      <c r="VDO9" s="208"/>
      <c r="VDP9" s="208"/>
      <c r="VDQ9" s="208"/>
      <c r="VDR9" s="208"/>
      <c r="VDS9" s="208"/>
      <c r="VDT9" s="208"/>
      <c r="VDU9" s="208"/>
      <c r="VDV9" s="208"/>
      <c r="VDW9" s="208"/>
      <c r="VDX9" s="208"/>
      <c r="VDY9" s="208"/>
      <c r="VDZ9" s="208"/>
      <c r="VEA9" s="208"/>
      <c r="VEB9" s="208"/>
      <c r="VEC9" s="208"/>
      <c r="VED9" s="208"/>
      <c r="VEE9" s="208"/>
      <c r="VEF9" s="208"/>
      <c r="VEG9" s="208"/>
      <c r="VEH9" s="208"/>
      <c r="VEI9" s="208"/>
      <c r="VEJ9" s="208"/>
      <c r="VEK9" s="208"/>
      <c r="VEL9" s="208"/>
      <c r="VEM9" s="208"/>
      <c r="VEN9" s="208"/>
      <c r="VEO9" s="208"/>
      <c r="VEP9" s="208"/>
      <c r="VEQ9" s="208"/>
      <c r="VER9" s="208"/>
      <c r="VES9" s="208"/>
      <c r="VET9" s="208"/>
      <c r="VEU9" s="208"/>
      <c r="VEV9" s="208"/>
      <c r="VEW9" s="208"/>
      <c r="VEX9" s="208"/>
      <c r="VEY9" s="208"/>
      <c r="VEZ9" s="208"/>
      <c r="VFA9" s="208"/>
      <c r="VFB9" s="208"/>
      <c r="VFC9" s="208"/>
      <c r="VFD9" s="208"/>
      <c r="VFE9" s="208"/>
      <c r="VFF9" s="208"/>
      <c r="VFG9" s="208"/>
      <c r="VFH9" s="208"/>
      <c r="VFI9" s="208"/>
      <c r="VFJ9" s="208"/>
      <c r="VFK9" s="208"/>
      <c r="VFL9" s="208"/>
      <c r="VFM9" s="208"/>
      <c r="VFN9" s="208"/>
      <c r="VFO9" s="208"/>
      <c r="VFP9" s="208"/>
      <c r="VFQ9" s="208"/>
      <c r="VFR9" s="208"/>
      <c r="VFS9" s="208"/>
      <c r="VFT9" s="208"/>
      <c r="VFU9" s="208"/>
      <c r="VFV9" s="208"/>
      <c r="VFW9" s="208"/>
      <c r="VFX9" s="208"/>
      <c r="VFY9" s="208"/>
      <c r="VFZ9" s="208"/>
      <c r="VGA9" s="208"/>
      <c r="VGB9" s="208"/>
      <c r="VGC9" s="208"/>
      <c r="VGD9" s="208"/>
      <c r="VGE9" s="208"/>
      <c r="VGF9" s="208"/>
      <c r="VGG9" s="208"/>
      <c r="VGH9" s="208"/>
      <c r="VGI9" s="208"/>
      <c r="VGJ9" s="208"/>
      <c r="VGK9" s="208"/>
      <c r="VGL9" s="208"/>
      <c r="VGM9" s="208"/>
      <c r="VGN9" s="208"/>
      <c r="VGO9" s="208"/>
      <c r="VGP9" s="208"/>
      <c r="VGQ9" s="208"/>
      <c r="VGR9" s="208"/>
      <c r="VGS9" s="208"/>
      <c r="VGT9" s="208"/>
      <c r="VGU9" s="208"/>
      <c r="VGV9" s="208"/>
      <c r="VGW9" s="208"/>
      <c r="VGX9" s="208"/>
      <c r="VGY9" s="208"/>
      <c r="VGZ9" s="208"/>
      <c r="VHA9" s="208"/>
      <c r="VHB9" s="208"/>
      <c r="VHC9" s="208"/>
      <c r="VHD9" s="208"/>
      <c r="VHE9" s="208"/>
      <c r="VHF9" s="208"/>
      <c r="VHG9" s="208"/>
      <c r="VHH9" s="208"/>
      <c r="VHI9" s="208"/>
      <c r="VHJ9" s="208"/>
      <c r="VHK9" s="208"/>
      <c r="VHL9" s="208"/>
      <c r="VHM9" s="208"/>
      <c r="VHN9" s="208"/>
      <c r="VHO9" s="208"/>
      <c r="VHP9" s="208"/>
      <c r="VHQ9" s="208"/>
      <c r="VHR9" s="208"/>
      <c r="VHS9" s="208"/>
      <c r="VHT9" s="208"/>
      <c r="VHU9" s="208"/>
      <c r="VHV9" s="208"/>
      <c r="VHW9" s="208"/>
      <c r="VHX9" s="208"/>
      <c r="VHY9" s="208"/>
      <c r="VHZ9" s="208"/>
      <c r="VIA9" s="208"/>
      <c r="VIB9" s="208"/>
      <c r="VIC9" s="208"/>
      <c r="VID9" s="208"/>
      <c r="VIE9" s="208"/>
      <c r="VIF9" s="208"/>
      <c r="VIG9" s="208"/>
      <c r="VIH9" s="208"/>
      <c r="VII9" s="208"/>
      <c r="VIJ9" s="208"/>
      <c r="VIK9" s="208"/>
      <c r="VIL9" s="208"/>
      <c r="VIM9" s="208"/>
      <c r="VIN9" s="208"/>
      <c r="VIO9" s="208"/>
      <c r="VIP9" s="208"/>
      <c r="VIQ9" s="208"/>
      <c r="VIR9" s="208"/>
      <c r="VIS9" s="208"/>
      <c r="VIT9" s="208"/>
      <c r="VIU9" s="208"/>
      <c r="VIV9" s="208"/>
      <c r="VIW9" s="208"/>
      <c r="VIX9" s="208"/>
      <c r="VIY9" s="208"/>
      <c r="VIZ9" s="208"/>
      <c r="VJA9" s="208"/>
      <c r="VJB9" s="208"/>
      <c r="VJC9" s="208"/>
      <c r="VJD9" s="208"/>
      <c r="VJE9" s="208"/>
      <c r="VJF9" s="208"/>
      <c r="VJG9" s="208"/>
      <c r="VJH9" s="208"/>
      <c r="VJI9" s="208"/>
      <c r="VJJ9" s="208"/>
      <c r="VJK9" s="208"/>
      <c r="VJL9" s="208"/>
      <c r="VJM9" s="208"/>
      <c r="VJN9" s="208"/>
      <c r="VJO9" s="208"/>
      <c r="VJP9" s="208"/>
      <c r="VJQ9" s="208"/>
      <c r="VJR9" s="208"/>
      <c r="VJS9" s="208"/>
      <c r="VJT9" s="208"/>
      <c r="VJU9" s="208"/>
      <c r="VJV9" s="208"/>
      <c r="VJW9" s="208"/>
      <c r="VJX9" s="208"/>
      <c r="VJY9" s="208"/>
      <c r="VJZ9" s="208"/>
      <c r="VKA9" s="208"/>
      <c r="VKB9" s="208"/>
      <c r="VKC9" s="208"/>
      <c r="VKD9" s="208"/>
      <c r="VKE9" s="208"/>
      <c r="VKF9" s="208"/>
      <c r="VKG9" s="208"/>
      <c r="VKH9" s="208"/>
      <c r="VKI9" s="208"/>
      <c r="VKJ9" s="208"/>
      <c r="VKK9" s="208"/>
      <c r="VKL9" s="208"/>
      <c r="VKM9" s="208"/>
      <c r="VKN9" s="208"/>
      <c r="VKO9" s="208"/>
      <c r="VKP9" s="208"/>
      <c r="VKQ9" s="208"/>
      <c r="VKR9" s="208"/>
      <c r="VKS9" s="208"/>
      <c r="VKT9" s="208"/>
      <c r="VKU9" s="208"/>
      <c r="VKV9" s="208"/>
      <c r="VKW9" s="208"/>
      <c r="VKX9" s="208"/>
      <c r="VKY9" s="208"/>
      <c r="VKZ9" s="208"/>
      <c r="VLA9" s="208"/>
      <c r="VLB9" s="208"/>
      <c r="VLC9" s="208"/>
      <c r="VLD9" s="208"/>
      <c r="VLE9" s="208"/>
      <c r="VLF9" s="208"/>
      <c r="VLG9" s="208"/>
      <c r="VLH9" s="208"/>
      <c r="VLI9" s="208"/>
      <c r="VLJ9" s="208"/>
      <c r="VLK9" s="208"/>
      <c r="VLL9" s="208"/>
      <c r="VLM9" s="208"/>
      <c r="VLN9" s="208"/>
      <c r="VLO9" s="208"/>
      <c r="VLP9" s="208"/>
      <c r="VLQ9" s="208"/>
      <c r="VLR9" s="208"/>
      <c r="VLS9" s="208"/>
      <c r="VLT9" s="208"/>
      <c r="VLU9" s="208"/>
      <c r="VLV9" s="208"/>
      <c r="VLW9" s="208"/>
      <c r="VLX9" s="208"/>
      <c r="VLY9" s="208"/>
      <c r="VLZ9" s="208"/>
      <c r="VMA9" s="208"/>
      <c r="VMB9" s="208"/>
      <c r="VMC9" s="208"/>
      <c r="VMD9" s="208"/>
      <c r="VME9" s="208"/>
      <c r="VMF9" s="208"/>
      <c r="VMG9" s="208"/>
      <c r="VMH9" s="208"/>
      <c r="VMI9" s="208"/>
      <c r="VMJ9" s="208"/>
      <c r="VMK9" s="208"/>
      <c r="VML9" s="208"/>
      <c r="VMM9" s="208"/>
      <c r="VMN9" s="208"/>
      <c r="VMO9" s="208"/>
      <c r="VMP9" s="208"/>
      <c r="VMQ9" s="208"/>
      <c r="VMR9" s="208"/>
      <c r="VMS9" s="208"/>
      <c r="VMT9" s="208"/>
      <c r="VMU9" s="208"/>
      <c r="VMV9" s="208"/>
      <c r="VMW9" s="208"/>
      <c r="VMX9" s="208"/>
      <c r="VMY9" s="208"/>
      <c r="VMZ9" s="208"/>
      <c r="VNA9" s="208"/>
      <c r="VNB9" s="208"/>
      <c r="VNC9" s="208"/>
      <c r="VND9" s="208"/>
      <c r="VNE9" s="208"/>
      <c r="VNF9" s="208"/>
      <c r="VNG9" s="208"/>
      <c r="VNH9" s="208"/>
      <c r="VNI9" s="208"/>
      <c r="VNJ9" s="208"/>
      <c r="VNK9" s="208"/>
      <c r="VNL9" s="208"/>
      <c r="VNM9" s="208"/>
      <c r="VNN9" s="208"/>
      <c r="VNO9" s="208"/>
      <c r="VNP9" s="208"/>
      <c r="VNQ9" s="208"/>
      <c r="VNR9" s="208"/>
      <c r="VNS9" s="208"/>
      <c r="VNT9" s="208"/>
      <c r="VNU9" s="208"/>
      <c r="VNV9" s="208"/>
      <c r="VNW9" s="208"/>
      <c r="VNX9" s="208"/>
      <c r="VNY9" s="208"/>
      <c r="VNZ9" s="208"/>
      <c r="VOA9" s="208"/>
      <c r="VOB9" s="208"/>
      <c r="VOC9" s="208"/>
      <c r="VOD9" s="208"/>
      <c r="VOE9" s="208"/>
      <c r="VOF9" s="208"/>
      <c r="VOG9" s="208"/>
      <c r="VOH9" s="208"/>
      <c r="VOI9" s="208"/>
      <c r="VOJ9" s="208"/>
      <c r="VOK9" s="208"/>
      <c r="VOL9" s="208"/>
      <c r="VOM9" s="208"/>
      <c r="VON9" s="208"/>
      <c r="VOO9" s="208"/>
      <c r="VOP9" s="208"/>
      <c r="VOQ9" s="208"/>
      <c r="VOR9" s="208"/>
      <c r="VOS9" s="208"/>
      <c r="VOT9" s="208"/>
      <c r="VOU9" s="208"/>
      <c r="VOV9" s="208"/>
      <c r="VOW9" s="208"/>
      <c r="VOX9" s="208"/>
      <c r="VOY9" s="208"/>
      <c r="VOZ9" s="208"/>
      <c r="VPA9" s="208"/>
      <c r="VPB9" s="208"/>
      <c r="VPC9" s="208"/>
      <c r="VPD9" s="208"/>
      <c r="VPE9" s="208"/>
      <c r="VPF9" s="208"/>
      <c r="VPG9" s="208"/>
      <c r="VPH9" s="208"/>
      <c r="VPI9" s="208"/>
      <c r="VPJ9" s="208"/>
      <c r="VPK9" s="208"/>
      <c r="VPL9" s="208"/>
      <c r="VPM9" s="208"/>
      <c r="VPN9" s="208"/>
      <c r="VPO9" s="208"/>
      <c r="VPP9" s="208"/>
      <c r="VPQ9" s="208"/>
      <c r="VPR9" s="208"/>
      <c r="VPS9" s="208"/>
      <c r="VPT9" s="208"/>
      <c r="VPU9" s="208"/>
      <c r="VPV9" s="208"/>
      <c r="VPW9" s="208"/>
      <c r="VPX9" s="208"/>
      <c r="VPY9" s="208"/>
      <c r="VPZ9" s="208"/>
      <c r="VQA9" s="208"/>
      <c r="VQB9" s="208"/>
      <c r="VQC9" s="208"/>
      <c r="VQD9" s="208"/>
      <c r="VQE9" s="208"/>
      <c r="VQF9" s="208"/>
      <c r="VQG9" s="208"/>
      <c r="VQH9" s="208"/>
      <c r="VQI9" s="208"/>
      <c r="VQJ9" s="208"/>
      <c r="VQK9" s="208"/>
      <c r="VQL9" s="208"/>
      <c r="VQM9" s="208"/>
      <c r="VQN9" s="208"/>
      <c r="VQO9" s="208"/>
      <c r="VQP9" s="208"/>
      <c r="VQQ9" s="208"/>
      <c r="VQR9" s="208"/>
      <c r="VQS9" s="208"/>
      <c r="VQT9" s="208"/>
      <c r="VQU9" s="208"/>
      <c r="VQV9" s="208"/>
      <c r="VQW9" s="208"/>
      <c r="VQX9" s="208"/>
      <c r="VQY9" s="208"/>
      <c r="VQZ9" s="208"/>
      <c r="VRA9" s="208"/>
      <c r="VRB9" s="208"/>
      <c r="VRC9" s="208"/>
      <c r="VRD9" s="208"/>
      <c r="VRE9" s="208"/>
      <c r="VRF9" s="208"/>
      <c r="VRG9" s="208"/>
      <c r="VRH9" s="208"/>
      <c r="VRI9" s="208"/>
      <c r="VRJ9" s="208"/>
      <c r="VRK9" s="208"/>
      <c r="VRL9" s="208"/>
      <c r="VRM9" s="208"/>
      <c r="VRN9" s="208"/>
      <c r="VRO9" s="208"/>
      <c r="VRP9" s="208"/>
      <c r="VRQ9" s="208"/>
      <c r="VRR9" s="208"/>
      <c r="VRS9" s="208"/>
      <c r="VRT9" s="208"/>
      <c r="VRU9" s="208"/>
      <c r="VRV9" s="208"/>
      <c r="VRW9" s="208"/>
      <c r="VRX9" s="208"/>
      <c r="VRY9" s="208"/>
      <c r="VRZ9" s="208"/>
      <c r="VSA9" s="208"/>
      <c r="VSB9" s="208"/>
      <c r="VSC9" s="208"/>
      <c r="VSD9" s="208"/>
      <c r="VSE9" s="208"/>
      <c r="VSF9" s="208"/>
      <c r="VSG9" s="208"/>
      <c r="VSH9" s="208"/>
      <c r="VSI9" s="208"/>
      <c r="VSJ9" s="208"/>
      <c r="VSK9" s="208"/>
      <c r="VSL9" s="208"/>
      <c r="VSM9" s="208"/>
      <c r="VSN9" s="208"/>
      <c r="VSO9" s="208"/>
      <c r="VSP9" s="208"/>
      <c r="VSQ9" s="208"/>
      <c r="VSR9" s="208"/>
      <c r="VSS9" s="208"/>
      <c r="VST9" s="208"/>
      <c r="VSU9" s="208"/>
      <c r="VSV9" s="208"/>
      <c r="VSW9" s="208"/>
      <c r="VSX9" s="208"/>
      <c r="VSY9" s="208"/>
      <c r="VSZ9" s="208"/>
      <c r="VTA9" s="208"/>
      <c r="VTB9" s="208"/>
      <c r="VTC9" s="208"/>
      <c r="VTD9" s="208"/>
      <c r="VTE9" s="208"/>
      <c r="VTF9" s="208"/>
      <c r="VTG9" s="208"/>
      <c r="VTH9" s="208"/>
      <c r="VTI9" s="208"/>
      <c r="VTJ9" s="208"/>
      <c r="VTK9" s="208"/>
      <c r="VTL9" s="208"/>
      <c r="VTM9" s="208"/>
      <c r="VTN9" s="208"/>
      <c r="VTO9" s="208"/>
      <c r="VTP9" s="208"/>
      <c r="VTQ9" s="208"/>
      <c r="VTR9" s="208"/>
      <c r="VTS9" s="208"/>
      <c r="VTT9" s="208"/>
      <c r="VTU9" s="208"/>
      <c r="VTV9" s="208"/>
      <c r="VTW9" s="208"/>
      <c r="VTX9" s="208"/>
      <c r="VTY9" s="208"/>
      <c r="VTZ9" s="208"/>
      <c r="VUA9" s="208"/>
      <c r="VUB9" s="208"/>
      <c r="VUC9" s="208"/>
      <c r="VUD9" s="208"/>
      <c r="VUE9" s="208"/>
      <c r="VUF9" s="208"/>
      <c r="VUG9" s="208"/>
      <c r="VUH9" s="208"/>
      <c r="VUI9" s="208"/>
      <c r="VUJ9" s="208"/>
      <c r="VUK9" s="208"/>
      <c r="VUL9" s="208"/>
      <c r="VUM9" s="208"/>
      <c r="VUN9" s="208"/>
      <c r="VUO9" s="208"/>
      <c r="VUP9" s="208"/>
      <c r="VUQ9" s="208"/>
      <c r="VUR9" s="208"/>
      <c r="VUS9" s="208"/>
      <c r="VUT9" s="208"/>
      <c r="VUU9" s="208"/>
      <c r="VUV9" s="208"/>
      <c r="VUW9" s="208"/>
      <c r="VUX9" s="208"/>
      <c r="VUY9" s="208"/>
      <c r="VUZ9" s="208"/>
      <c r="VVA9" s="208"/>
      <c r="VVB9" s="208"/>
      <c r="VVC9" s="208"/>
      <c r="VVD9" s="208"/>
      <c r="VVE9" s="208"/>
      <c r="VVF9" s="208"/>
      <c r="VVG9" s="208"/>
      <c r="VVH9" s="208"/>
      <c r="VVI9" s="208"/>
      <c r="VVJ9" s="208"/>
      <c r="VVK9" s="208"/>
      <c r="VVL9" s="208"/>
      <c r="VVM9" s="208"/>
      <c r="VVN9" s="208"/>
      <c r="VVO9" s="208"/>
      <c r="VVP9" s="208"/>
      <c r="VVQ9" s="208"/>
      <c r="VVR9" s="208"/>
      <c r="VVS9" s="208"/>
      <c r="VVT9" s="208"/>
      <c r="VVU9" s="208"/>
      <c r="VVV9" s="208"/>
      <c r="VVW9" s="208"/>
      <c r="VVX9" s="208"/>
      <c r="VVY9" s="208"/>
      <c r="VVZ9" s="208"/>
      <c r="VWA9" s="208"/>
      <c r="VWB9" s="208"/>
      <c r="VWC9" s="208"/>
      <c r="VWD9" s="208"/>
      <c r="VWE9" s="208"/>
      <c r="VWF9" s="208"/>
      <c r="VWG9" s="208"/>
      <c r="VWH9" s="208"/>
      <c r="VWI9" s="208"/>
      <c r="VWJ9" s="208"/>
      <c r="VWK9" s="208"/>
      <c r="VWL9" s="208"/>
      <c r="VWM9" s="208"/>
      <c r="VWN9" s="208"/>
      <c r="VWO9" s="208"/>
      <c r="VWP9" s="208"/>
      <c r="VWQ9" s="208"/>
      <c r="VWR9" s="208"/>
      <c r="VWS9" s="208"/>
      <c r="VWT9" s="208"/>
      <c r="VWU9" s="208"/>
      <c r="VWV9" s="208"/>
      <c r="VWW9" s="208"/>
      <c r="VWX9" s="208"/>
      <c r="VWY9" s="208"/>
      <c r="VWZ9" s="208"/>
      <c r="VXA9" s="208"/>
      <c r="VXB9" s="208"/>
      <c r="VXC9" s="208"/>
      <c r="VXD9" s="208"/>
      <c r="VXE9" s="208"/>
      <c r="VXF9" s="208"/>
      <c r="VXG9" s="208"/>
      <c r="VXH9" s="208"/>
      <c r="VXI9" s="208"/>
      <c r="VXJ9" s="208"/>
      <c r="VXK9" s="208"/>
      <c r="VXL9" s="208"/>
      <c r="VXM9" s="208"/>
      <c r="VXN9" s="208"/>
      <c r="VXO9" s="208"/>
      <c r="VXP9" s="208"/>
      <c r="VXQ9" s="208"/>
      <c r="VXR9" s="208"/>
      <c r="VXS9" s="208"/>
      <c r="VXT9" s="208"/>
      <c r="VXU9" s="208"/>
      <c r="VXV9" s="208"/>
      <c r="VXW9" s="208"/>
      <c r="VXX9" s="208"/>
      <c r="VXY9" s="208"/>
      <c r="VXZ9" s="208"/>
      <c r="VYA9" s="208"/>
      <c r="VYB9" s="208"/>
      <c r="VYC9" s="208"/>
      <c r="VYD9" s="208"/>
      <c r="VYE9" s="208"/>
      <c r="VYF9" s="208"/>
      <c r="VYG9" s="208"/>
      <c r="VYH9" s="208"/>
      <c r="VYI9" s="208"/>
      <c r="VYJ9" s="208"/>
      <c r="VYK9" s="208"/>
      <c r="VYL9" s="208"/>
      <c r="VYM9" s="208"/>
      <c r="VYN9" s="208"/>
      <c r="VYO9" s="208"/>
      <c r="VYP9" s="208"/>
      <c r="VYQ9" s="208"/>
      <c r="VYR9" s="208"/>
      <c r="VYS9" s="208"/>
      <c r="VYT9" s="208"/>
      <c r="VYU9" s="208"/>
      <c r="VYV9" s="208"/>
      <c r="VYW9" s="208"/>
      <c r="VYX9" s="208"/>
      <c r="VYY9" s="208"/>
      <c r="VYZ9" s="208"/>
      <c r="VZA9" s="208"/>
      <c r="VZB9" s="208"/>
      <c r="VZC9" s="208"/>
      <c r="VZD9" s="208"/>
      <c r="VZE9" s="208"/>
      <c r="VZF9" s="208"/>
      <c r="VZG9" s="208"/>
      <c r="VZH9" s="208"/>
      <c r="VZI9" s="208"/>
      <c r="VZJ9" s="208"/>
      <c r="VZK9" s="208"/>
      <c r="VZL9" s="208"/>
      <c r="VZM9" s="208"/>
      <c r="VZN9" s="208"/>
      <c r="VZO9" s="208"/>
      <c r="VZP9" s="208"/>
      <c r="VZQ9" s="208"/>
      <c r="VZR9" s="208"/>
      <c r="VZS9" s="208"/>
      <c r="VZT9" s="208"/>
      <c r="VZU9" s="208"/>
      <c r="VZV9" s="208"/>
      <c r="VZW9" s="208"/>
      <c r="VZX9" s="208"/>
      <c r="VZY9" s="208"/>
      <c r="VZZ9" s="208"/>
      <c r="WAA9" s="208"/>
      <c r="WAB9" s="208"/>
      <c r="WAC9" s="208"/>
      <c r="WAD9" s="208"/>
      <c r="WAE9" s="208"/>
      <c r="WAF9" s="208"/>
      <c r="WAG9" s="208"/>
      <c r="WAH9" s="208"/>
      <c r="WAI9" s="208"/>
      <c r="WAJ9" s="208"/>
      <c r="WAK9" s="208"/>
      <c r="WAL9" s="208"/>
      <c r="WAM9" s="208"/>
      <c r="WAN9" s="208"/>
      <c r="WAO9" s="208"/>
      <c r="WAP9" s="208"/>
      <c r="WAQ9" s="208"/>
      <c r="WAR9" s="208"/>
      <c r="WAS9" s="208"/>
      <c r="WAT9" s="208"/>
      <c r="WAU9" s="208"/>
      <c r="WAV9" s="208"/>
      <c r="WAW9" s="208"/>
      <c r="WAX9" s="208"/>
      <c r="WAY9" s="208"/>
      <c r="WAZ9" s="208"/>
      <c r="WBA9" s="208"/>
      <c r="WBB9" s="208"/>
      <c r="WBC9" s="208"/>
      <c r="WBD9" s="208"/>
      <c r="WBE9" s="208"/>
      <c r="WBF9" s="208"/>
      <c r="WBG9" s="208"/>
      <c r="WBH9" s="208"/>
      <c r="WBI9" s="208"/>
      <c r="WBJ9" s="208"/>
      <c r="WBK9" s="208"/>
      <c r="WBL9" s="208"/>
      <c r="WBM9" s="208"/>
      <c r="WBN9" s="208"/>
      <c r="WBO9" s="208"/>
      <c r="WBP9" s="208"/>
      <c r="WBQ9" s="208"/>
      <c r="WBR9" s="208"/>
      <c r="WBS9" s="208"/>
      <c r="WBT9" s="208"/>
      <c r="WBU9" s="208"/>
      <c r="WBV9" s="208"/>
      <c r="WBW9" s="208"/>
      <c r="WBX9" s="208"/>
      <c r="WBY9" s="208"/>
      <c r="WBZ9" s="208"/>
      <c r="WCA9" s="208"/>
      <c r="WCB9" s="208"/>
      <c r="WCC9" s="208"/>
      <c r="WCD9" s="208"/>
      <c r="WCE9" s="208"/>
      <c r="WCF9" s="208"/>
      <c r="WCG9" s="208"/>
      <c r="WCH9" s="208"/>
      <c r="WCI9" s="208"/>
      <c r="WCJ9" s="208"/>
      <c r="WCK9" s="208"/>
      <c r="WCL9" s="208"/>
      <c r="WCM9" s="208"/>
      <c r="WCN9" s="208"/>
      <c r="WCO9" s="208"/>
      <c r="WCP9" s="208"/>
      <c r="WCQ9" s="208"/>
      <c r="WCR9" s="208"/>
      <c r="WCS9" s="208"/>
      <c r="WCT9" s="208"/>
      <c r="WCU9" s="208"/>
      <c r="WCV9" s="208"/>
      <c r="WCW9" s="208"/>
      <c r="WCX9" s="208"/>
      <c r="WCY9" s="208"/>
      <c r="WCZ9" s="208"/>
      <c r="WDA9" s="208"/>
      <c r="WDB9" s="208"/>
      <c r="WDC9" s="208"/>
      <c r="WDD9" s="208"/>
      <c r="WDE9" s="208"/>
      <c r="WDF9" s="208"/>
      <c r="WDG9" s="208"/>
      <c r="WDH9" s="208"/>
      <c r="WDI9" s="208"/>
      <c r="WDJ9" s="208"/>
      <c r="WDK9" s="208"/>
      <c r="WDL9" s="208"/>
      <c r="WDM9" s="208"/>
      <c r="WDN9" s="208"/>
      <c r="WDO9" s="208"/>
      <c r="WDP9" s="208"/>
      <c r="WDQ9" s="208"/>
      <c r="WDR9" s="208"/>
      <c r="WDS9" s="208"/>
      <c r="WDT9" s="208"/>
      <c r="WDU9" s="208"/>
      <c r="WDV9" s="208"/>
      <c r="WDW9" s="208"/>
      <c r="WDX9" s="208"/>
      <c r="WDY9" s="208"/>
      <c r="WDZ9" s="208"/>
      <c r="WEA9" s="208"/>
      <c r="WEB9" s="208"/>
      <c r="WEC9" s="208"/>
      <c r="WED9" s="208"/>
      <c r="WEE9" s="208"/>
      <c r="WEF9" s="208"/>
      <c r="WEG9" s="208"/>
      <c r="WEH9" s="208"/>
      <c r="WEI9" s="208"/>
      <c r="WEJ9" s="208"/>
      <c r="WEK9" s="208"/>
      <c r="WEL9" s="208"/>
      <c r="WEM9" s="208"/>
      <c r="WEN9" s="208"/>
      <c r="WEO9" s="208"/>
      <c r="WEP9" s="208"/>
      <c r="WEQ9" s="208"/>
      <c r="WER9" s="208"/>
      <c r="WES9" s="208"/>
      <c r="WET9" s="208"/>
      <c r="WEU9" s="208"/>
      <c r="WEV9" s="208"/>
      <c r="WEW9" s="208"/>
      <c r="WEX9" s="208"/>
      <c r="WEY9" s="208"/>
      <c r="WEZ9" s="208"/>
      <c r="WFA9" s="208"/>
      <c r="WFB9" s="208"/>
      <c r="WFC9" s="208"/>
      <c r="WFD9" s="208"/>
      <c r="WFE9" s="208"/>
      <c r="WFF9" s="208"/>
      <c r="WFG9" s="208"/>
      <c r="WFH9" s="208"/>
      <c r="WFI9" s="208"/>
      <c r="WFJ9" s="208"/>
      <c r="WFK9" s="208"/>
      <c r="WFL9" s="208"/>
      <c r="WFM9" s="208"/>
      <c r="WFN9" s="208"/>
      <c r="WFO9" s="208"/>
      <c r="WFP9" s="208"/>
      <c r="WFQ9" s="208"/>
      <c r="WFR9" s="208"/>
      <c r="WFS9" s="208"/>
      <c r="WFT9" s="208"/>
      <c r="WFU9" s="208"/>
      <c r="WFV9" s="208"/>
      <c r="WFW9" s="208"/>
      <c r="WFX9" s="208"/>
      <c r="WFY9" s="208"/>
      <c r="WFZ9" s="208"/>
      <c r="WGA9" s="208"/>
      <c r="WGB9" s="208"/>
      <c r="WGC9" s="208"/>
      <c r="WGD9" s="208"/>
      <c r="WGE9" s="208"/>
      <c r="WGF9" s="208"/>
      <c r="WGG9" s="208"/>
      <c r="WGH9" s="208"/>
      <c r="WGI9" s="208"/>
      <c r="WGJ9" s="208"/>
      <c r="WGK9" s="208"/>
      <c r="WGL9" s="208"/>
      <c r="WGM9" s="208"/>
      <c r="WGN9" s="208"/>
      <c r="WGO9" s="208"/>
      <c r="WGP9" s="208"/>
      <c r="WGQ9" s="208"/>
      <c r="WGR9" s="208"/>
      <c r="WGS9" s="208"/>
      <c r="WGT9" s="208"/>
      <c r="WGU9" s="208"/>
      <c r="WGV9" s="208"/>
      <c r="WGW9" s="208"/>
      <c r="WGX9" s="208"/>
      <c r="WGY9" s="208"/>
      <c r="WGZ9" s="208"/>
      <c r="WHA9" s="208"/>
      <c r="WHB9" s="208"/>
      <c r="WHC9" s="208"/>
      <c r="WHD9" s="208"/>
      <c r="WHE9" s="208"/>
      <c r="WHF9" s="208"/>
      <c r="WHG9" s="208"/>
      <c r="WHH9" s="208"/>
      <c r="WHI9" s="208"/>
      <c r="WHJ9" s="208"/>
      <c r="WHK9" s="208"/>
      <c r="WHL9" s="208"/>
      <c r="WHM9" s="208"/>
      <c r="WHN9" s="208"/>
      <c r="WHO9" s="208"/>
      <c r="WHP9" s="208"/>
      <c r="WHQ9" s="208"/>
      <c r="WHR9" s="208"/>
      <c r="WHS9" s="208"/>
      <c r="WHT9" s="208"/>
      <c r="WHU9" s="208"/>
      <c r="WHV9" s="208"/>
      <c r="WHW9" s="208"/>
      <c r="WHX9" s="208"/>
      <c r="WHY9" s="208"/>
      <c r="WHZ9" s="208"/>
      <c r="WIA9" s="208"/>
      <c r="WIB9" s="208"/>
      <c r="WIC9" s="208"/>
      <c r="WID9" s="208"/>
      <c r="WIE9" s="208"/>
      <c r="WIF9" s="208"/>
      <c r="WIG9" s="208"/>
      <c r="WIH9" s="208"/>
      <c r="WII9" s="208"/>
      <c r="WIJ9" s="208"/>
      <c r="WIK9" s="208"/>
      <c r="WIL9" s="208"/>
      <c r="WIM9" s="208"/>
      <c r="WIN9" s="208"/>
      <c r="WIO9" s="208"/>
      <c r="WIP9" s="208"/>
      <c r="WIQ9" s="208"/>
      <c r="WIR9" s="208"/>
      <c r="WIS9" s="208"/>
      <c r="WIT9" s="208"/>
      <c r="WIU9" s="208"/>
      <c r="WIV9" s="208"/>
      <c r="WIW9" s="208"/>
      <c r="WIX9" s="208"/>
      <c r="WIY9" s="208"/>
      <c r="WIZ9" s="208"/>
      <c r="WJA9" s="208"/>
      <c r="WJB9" s="208"/>
      <c r="WJC9" s="208"/>
      <c r="WJD9" s="208"/>
      <c r="WJE9" s="208"/>
      <c r="WJF9" s="208"/>
      <c r="WJG9" s="208"/>
      <c r="WJH9" s="208"/>
      <c r="WJI9" s="208"/>
      <c r="WJJ9" s="208"/>
      <c r="WJK9" s="208"/>
      <c r="WJL9" s="208"/>
      <c r="WJM9" s="208"/>
      <c r="WJN9" s="208"/>
      <c r="WJO9" s="208"/>
      <c r="WJP9" s="208"/>
      <c r="WJQ9" s="208"/>
      <c r="WJR9" s="208"/>
      <c r="WJS9" s="208"/>
      <c r="WJT9" s="208"/>
      <c r="WJU9" s="208"/>
      <c r="WJV9" s="208"/>
      <c r="WJW9" s="208"/>
      <c r="WJX9" s="208"/>
      <c r="WJY9" s="208"/>
      <c r="WJZ9" s="208"/>
      <c r="WKA9" s="208"/>
      <c r="WKB9" s="208"/>
      <c r="WKC9" s="208"/>
      <c r="WKD9" s="208"/>
      <c r="WKE9" s="208"/>
      <c r="WKF9" s="208"/>
      <c r="WKG9" s="208"/>
      <c r="WKH9" s="208"/>
      <c r="WKI9" s="208"/>
      <c r="WKJ9" s="208"/>
      <c r="WKK9" s="208"/>
      <c r="WKL9" s="208"/>
      <c r="WKM9" s="208"/>
      <c r="WKN9" s="208"/>
      <c r="WKO9" s="208"/>
      <c r="WKP9" s="208"/>
      <c r="WKQ9" s="208"/>
      <c r="WKR9" s="208"/>
      <c r="WKS9" s="208"/>
      <c r="WKT9" s="208"/>
      <c r="WKU9" s="208"/>
      <c r="WKV9" s="208"/>
      <c r="WKW9" s="208"/>
      <c r="WKX9" s="208"/>
      <c r="WKY9" s="208"/>
      <c r="WKZ9" s="208"/>
      <c r="WLA9" s="208"/>
      <c r="WLB9" s="208"/>
      <c r="WLC9" s="208"/>
      <c r="WLD9" s="208"/>
      <c r="WLE9" s="208"/>
      <c r="WLF9" s="208"/>
      <c r="WLG9" s="208"/>
      <c r="WLH9" s="208"/>
      <c r="WLI9" s="208"/>
      <c r="WLJ9" s="208"/>
      <c r="WLK9" s="208"/>
      <c r="WLL9" s="208"/>
      <c r="WLM9" s="208"/>
      <c r="WLN9" s="208"/>
      <c r="WLO9" s="208"/>
      <c r="WLP9" s="208"/>
      <c r="WLQ9" s="208"/>
      <c r="WLR9" s="208"/>
      <c r="WLS9" s="208"/>
      <c r="WLT9" s="208"/>
      <c r="WLU9" s="208"/>
      <c r="WLV9" s="208"/>
      <c r="WLW9" s="208"/>
      <c r="WLX9" s="208"/>
      <c r="WLY9" s="208"/>
      <c r="WLZ9" s="208"/>
      <c r="WMA9" s="208"/>
      <c r="WMB9" s="208"/>
      <c r="WMC9" s="208"/>
      <c r="WMD9" s="208"/>
      <c r="WME9" s="208"/>
      <c r="WMF9" s="208"/>
      <c r="WMG9" s="208"/>
      <c r="WMH9" s="208"/>
      <c r="WMI9" s="208"/>
      <c r="WMJ9" s="208"/>
      <c r="WMK9" s="208"/>
      <c r="WML9" s="208"/>
      <c r="WMM9" s="208"/>
      <c r="WMN9" s="208"/>
      <c r="WMO9" s="208"/>
      <c r="WMP9" s="208"/>
      <c r="WMQ9" s="208"/>
      <c r="WMR9" s="208"/>
      <c r="WMS9" s="208"/>
      <c r="WMT9" s="208"/>
      <c r="WMU9" s="208"/>
      <c r="WMV9" s="208"/>
      <c r="WMW9" s="208"/>
      <c r="WMX9" s="208"/>
      <c r="WMY9" s="208"/>
      <c r="WMZ9" s="208"/>
      <c r="WNA9" s="208"/>
      <c r="WNB9" s="208"/>
      <c r="WNC9" s="208"/>
      <c r="WND9" s="208"/>
      <c r="WNE9" s="208"/>
      <c r="WNF9" s="208"/>
      <c r="WNG9" s="208"/>
      <c r="WNH9" s="208"/>
      <c r="WNI9" s="208"/>
      <c r="WNJ9" s="208"/>
      <c r="WNK9" s="208"/>
      <c r="WNL9" s="208"/>
      <c r="WNM9" s="208"/>
      <c r="WNN9" s="208"/>
      <c r="WNO9" s="208"/>
      <c r="WNP9" s="208"/>
      <c r="WNQ9" s="208"/>
      <c r="WNR9" s="208"/>
      <c r="WNS9" s="208"/>
      <c r="WNT9" s="208"/>
      <c r="WNU9" s="208"/>
      <c r="WNV9" s="208"/>
      <c r="WNW9" s="208"/>
      <c r="WNX9" s="208"/>
      <c r="WNY9" s="208"/>
      <c r="WNZ9" s="208"/>
      <c r="WOA9" s="208"/>
      <c r="WOB9" s="208"/>
      <c r="WOC9" s="208"/>
      <c r="WOD9" s="208"/>
      <c r="WOE9" s="208"/>
      <c r="WOF9" s="208"/>
      <c r="WOG9" s="208"/>
      <c r="WOH9" s="208"/>
      <c r="WOI9" s="208"/>
      <c r="WOJ9" s="208"/>
      <c r="WOK9" s="208"/>
      <c r="WOL9" s="208"/>
      <c r="WOM9" s="208"/>
      <c r="WON9" s="208"/>
      <c r="WOO9" s="208"/>
      <c r="WOP9" s="208"/>
      <c r="WOQ9" s="208"/>
      <c r="WOR9" s="208"/>
      <c r="WOS9" s="208"/>
      <c r="WOT9" s="208"/>
      <c r="WOU9" s="208"/>
      <c r="WOV9" s="208"/>
      <c r="WOW9" s="208"/>
      <c r="WOX9" s="208"/>
      <c r="WOY9" s="208"/>
      <c r="WOZ9" s="208"/>
      <c r="WPA9" s="208"/>
      <c r="WPB9" s="208"/>
      <c r="WPC9" s="208"/>
      <c r="WPD9" s="208"/>
      <c r="WPE9" s="208"/>
      <c r="WPF9" s="208"/>
      <c r="WPG9" s="208"/>
      <c r="WPH9" s="208"/>
      <c r="WPI9" s="208"/>
      <c r="WPJ9" s="208"/>
      <c r="WPK9" s="208"/>
      <c r="WPL9" s="208"/>
      <c r="WPM9" s="208"/>
      <c r="WPN9" s="208"/>
      <c r="WPO9" s="208"/>
      <c r="WPP9" s="208"/>
      <c r="WPQ9" s="208"/>
      <c r="WPR9" s="208"/>
      <c r="WPS9" s="208"/>
      <c r="WPT9" s="208"/>
      <c r="WPU9" s="208"/>
      <c r="WPV9" s="208"/>
      <c r="WPW9" s="208"/>
      <c r="WPX9" s="208"/>
      <c r="WPY9" s="208"/>
      <c r="WPZ9" s="208"/>
      <c r="WQA9" s="208"/>
      <c r="WQB9" s="208"/>
      <c r="WQC9" s="208"/>
      <c r="WQD9" s="208"/>
      <c r="WQE9" s="208"/>
      <c r="WQF9" s="208"/>
      <c r="WQG9" s="208"/>
      <c r="WQH9" s="208"/>
      <c r="WQI9" s="208"/>
      <c r="WQJ9" s="208"/>
      <c r="WQK9" s="208"/>
      <c r="WQL9" s="208"/>
      <c r="WQM9" s="208"/>
      <c r="WQN9" s="208"/>
      <c r="WQO9" s="208"/>
      <c r="WQP9" s="208"/>
      <c r="WQQ9" s="208"/>
      <c r="WQR9" s="208"/>
      <c r="WQS9" s="208"/>
      <c r="WQT9" s="208"/>
      <c r="WQU9" s="208"/>
      <c r="WQV9" s="208"/>
      <c r="WQW9" s="208"/>
      <c r="WQX9" s="208"/>
      <c r="WQY9" s="208"/>
      <c r="WQZ9" s="208"/>
      <c r="WRA9" s="208"/>
      <c r="WRB9" s="208"/>
      <c r="WRC9" s="208"/>
      <c r="WRD9" s="208"/>
      <c r="WRE9" s="208"/>
      <c r="WRF9" s="208"/>
      <c r="WRG9" s="208"/>
      <c r="WRH9" s="208"/>
      <c r="WRI9" s="208"/>
      <c r="WRJ9" s="208"/>
      <c r="WRK9" s="208"/>
      <c r="WRL9" s="208"/>
      <c r="WRM9" s="208"/>
      <c r="WRN9" s="208"/>
      <c r="WRO9" s="208"/>
      <c r="WRP9" s="208"/>
      <c r="WRQ9" s="208"/>
      <c r="WRR9" s="208"/>
      <c r="WRS9" s="208"/>
      <c r="WRT9" s="208"/>
      <c r="WRU9" s="208"/>
      <c r="WRV9" s="208"/>
      <c r="WRW9" s="208"/>
      <c r="WRX9" s="208"/>
      <c r="WRY9" s="208"/>
      <c r="WRZ9" s="208"/>
      <c r="WSA9" s="208"/>
      <c r="WSB9" s="208"/>
      <c r="WSC9" s="208"/>
      <c r="WSD9" s="208"/>
      <c r="WSE9" s="208"/>
      <c r="WSF9" s="208"/>
      <c r="WSG9" s="208"/>
      <c r="WSH9" s="208"/>
      <c r="WSI9" s="208"/>
      <c r="WSJ9" s="208"/>
      <c r="WSK9" s="208"/>
      <c r="WSL9" s="208"/>
      <c r="WSM9" s="208"/>
      <c r="WSN9" s="208"/>
      <c r="WSO9" s="208"/>
      <c r="WSP9" s="208"/>
      <c r="WSQ9" s="208"/>
      <c r="WSR9" s="208"/>
      <c r="WSS9" s="208"/>
      <c r="WST9" s="208"/>
      <c r="WSU9" s="208"/>
      <c r="WSV9" s="208"/>
      <c r="WSW9" s="208"/>
      <c r="WSX9" s="208"/>
      <c r="WSY9" s="208"/>
      <c r="WSZ9" s="208"/>
      <c r="WTA9" s="208"/>
      <c r="WTB9" s="208"/>
      <c r="WTC9" s="208"/>
      <c r="WTD9" s="208"/>
      <c r="WTE9" s="208"/>
      <c r="WTF9" s="208"/>
      <c r="WTG9" s="208"/>
      <c r="WTH9" s="208"/>
      <c r="WTI9" s="208"/>
      <c r="WTJ9" s="208"/>
      <c r="WTK9" s="208"/>
      <c r="WTL9" s="208"/>
      <c r="WTM9" s="208"/>
      <c r="WTN9" s="208"/>
      <c r="WTO9" s="208"/>
      <c r="WTP9" s="208"/>
      <c r="WTQ9" s="208"/>
      <c r="WTR9" s="208"/>
      <c r="WTS9" s="208"/>
      <c r="WTT9" s="208"/>
      <c r="WTU9" s="208"/>
      <c r="WTV9" s="208"/>
      <c r="WTW9" s="208"/>
      <c r="WTX9" s="208"/>
      <c r="WTY9" s="208"/>
      <c r="WTZ9" s="208"/>
      <c r="WUA9" s="208"/>
      <c r="WUB9" s="208"/>
      <c r="WUC9" s="208"/>
      <c r="WUD9" s="208"/>
      <c r="WUE9" s="208"/>
      <c r="WUF9" s="208"/>
      <c r="WUG9" s="208"/>
      <c r="WUH9" s="208"/>
      <c r="WUI9" s="208"/>
      <c r="WUJ9" s="208"/>
      <c r="WUK9" s="208"/>
      <c r="WUL9" s="208"/>
      <c r="WUM9" s="208"/>
      <c r="WUN9" s="208"/>
      <c r="WUO9" s="208"/>
      <c r="WUP9" s="208"/>
      <c r="WUQ9" s="208"/>
      <c r="WUR9" s="208"/>
      <c r="WUS9" s="208"/>
      <c r="WUT9" s="208"/>
      <c r="WUU9" s="208"/>
      <c r="WUV9" s="208"/>
      <c r="WUW9" s="208"/>
      <c r="WUX9" s="208"/>
      <c r="WUY9" s="208"/>
      <c r="WUZ9" s="208"/>
      <c r="WVA9" s="208"/>
      <c r="WVB9" s="208"/>
      <c r="WVC9" s="208"/>
      <c r="WVD9" s="208"/>
      <c r="WVE9" s="208"/>
      <c r="WVF9" s="208"/>
      <c r="WVG9" s="208"/>
      <c r="WVH9" s="208"/>
      <c r="WVI9" s="208"/>
      <c r="WVJ9" s="208"/>
      <c r="WVK9" s="208"/>
      <c r="WVL9" s="208"/>
      <c r="WVM9" s="208"/>
      <c r="WVN9" s="208"/>
      <c r="WVO9" s="208"/>
      <c r="WVP9" s="208"/>
      <c r="WVQ9" s="208"/>
      <c r="WVR9" s="208"/>
      <c r="WVS9" s="208"/>
      <c r="WVT9" s="208"/>
      <c r="WVU9" s="208"/>
      <c r="WVV9" s="208"/>
      <c r="WVW9" s="208"/>
      <c r="WVX9" s="208"/>
      <c r="WVY9" s="208"/>
      <c r="WVZ9" s="208"/>
      <c r="WWA9" s="208"/>
      <c r="WWB9" s="208"/>
      <c r="WWC9" s="208"/>
      <c r="WWD9" s="208"/>
      <c r="WWE9" s="208"/>
      <c r="WWF9" s="208"/>
      <c r="WWG9" s="208"/>
      <c r="WWH9" s="208"/>
      <c r="WWI9" s="208"/>
      <c r="WWJ9" s="208"/>
      <c r="WWK9" s="208"/>
      <c r="WWL9" s="208"/>
      <c r="WWM9" s="208"/>
      <c r="WWN9" s="208"/>
      <c r="WWO9" s="208"/>
      <c r="WWP9" s="208"/>
      <c r="WWQ9" s="208"/>
      <c r="WWR9" s="208"/>
      <c r="WWS9" s="208"/>
      <c r="WWT9" s="208"/>
      <c r="WWU9" s="208"/>
      <c r="WWV9" s="208"/>
      <c r="WWW9" s="208"/>
      <c r="WWX9" s="208"/>
      <c r="WWY9" s="208"/>
      <c r="WWZ9" s="208"/>
      <c r="WXA9" s="208"/>
      <c r="WXB9" s="208"/>
      <c r="WXC9" s="208"/>
      <c r="WXD9" s="208"/>
      <c r="WXE9" s="208"/>
      <c r="WXF9" s="208"/>
      <c r="WXG9" s="208"/>
      <c r="WXH9" s="208"/>
      <c r="WXI9" s="208"/>
      <c r="WXJ9" s="208"/>
      <c r="WXK9" s="208"/>
      <c r="WXL9" s="208"/>
      <c r="WXM9" s="208"/>
      <c r="WXN9" s="208"/>
      <c r="WXO9" s="208"/>
      <c r="WXP9" s="208"/>
      <c r="WXQ9" s="208"/>
      <c r="WXR9" s="208"/>
      <c r="WXS9" s="208"/>
      <c r="WXT9" s="208"/>
      <c r="WXU9" s="208"/>
      <c r="WXV9" s="208"/>
      <c r="WXW9" s="208"/>
      <c r="WXX9" s="208"/>
      <c r="WXY9" s="208"/>
      <c r="WXZ9" s="208"/>
      <c r="WYA9" s="208"/>
      <c r="WYB9" s="208"/>
      <c r="WYC9" s="208"/>
      <c r="WYD9" s="208"/>
      <c r="WYE9" s="208"/>
      <c r="WYF9" s="208"/>
      <c r="WYG9" s="208"/>
      <c r="WYH9" s="208"/>
      <c r="WYI9" s="208"/>
      <c r="WYJ9" s="208"/>
      <c r="WYK9" s="208"/>
      <c r="WYL9" s="208"/>
      <c r="WYM9" s="208"/>
      <c r="WYN9" s="208"/>
      <c r="WYO9" s="208"/>
      <c r="WYP9" s="208"/>
      <c r="WYQ9" s="208"/>
      <c r="WYR9" s="208"/>
      <c r="WYS9" s="208"/>
      <c r="WYT9" s="208"/>
      <c r="WYU9" s="208"/>
      <c r="WYV9" s="208"/>
      <c r="WYW9" s="208"/>
      <c r="WYX9" s="208"/>
      <c r="WYY9" s="208"/>
      <c r="WYZ9" s="208"/>
      <c r="WZA9" s="208"/>
      <c r="WZB9" s="208"/>
      <c r="WZC9" s="208"/>
      <c r="WZD9" s="208"/>
      <c r="WZE9" s="208"/>
      <c r="WZF9" s="208"/>
      <c r="WZG9" s="208"/>
      <c r="WZH9" s="208"/>
      <c r="WZI9" s="208"/>
      <c r="WZJ9" s="208"/>
      <c r="WZK9" s="208"/>
      <c r="WZL9" s="208"/>
      <c r="WZM9" s="208"/>
      <c r="WZN9" s="208"/>
      <c r="WZO9" s="208"/>
      <c r="WZP9" s="208"/>
      <c r="WZQ9" s="208"/>
      <c r="WZR9" s="208"/>
      <c r="WZS9" s="208"/>
      <c r="WZT9" s="208"/>
      <c r="WZU9" s="208"/>
      <c r="WZV9" s="208"/>
      <c r="WZW9" s="208"/>
      <c r="WZX9" s="208"/>
      <c r="WZY9" s="208"/>
      <c r="WZZ9" s="208"/>
      <c r="XAA9" s="208"/>
      <c r="XAB9" s="208"/>
      <c r="XAC9" s="208"/>
      <c r="XAD9" s="208"/>
      <c r="XAE9" s="208"/>
      <c r="XAF9" s="208"/>
      <c r="XAG9" s="208"/>
      <c r="XAH9" s="208"/>
      <c r="XAI9" s="208"/>
      <c r="XAJ9" s="208"/>
      <c r="XAK9" s="208"/>
      <c r="XAL9" s="208"/>
      <c r="XAM9" s="208"/>
      <c r="XAN9" s="208"/>
      <c r="XAO9" s="208"/>
      <c r="XAP9" s="208"/>
      <c r="XAQ9" s="208"/>
      <c r="XAR9" s="208"/>
      <c r="XAS9" s="208"/>
      <c r="XAT9" s="208"/>
      <c r="XAU9" s="208"/>
      <c r="XAV9" s="208"/>
      <c r="XAW9" s="208"/>
      <c r="XAX9" s="208"/>
      <c r="XAY9" s="208"/>
      <c r="XAZ9" s="208"/>
      <c r="XBA9" s="208"/>
      <c r="XBB9" s="208"/>
      <c r="XBC9" s="208"/>
      <c r="XBD9" s="208"/>
      <c r="XBE9" s="208"/>
      <c r="XBF9" s="208"/>
      <c r="XBG9" s="208"/>
      <c r="XBH9" s="208"/>
      <c r="XBI9" s="208"/>
      <c r="XBJ9" s="208"/>
      <c r="XBK9" s="208"/>
      <c r="XBL9" s="208"/>
      <c r="XBM9" s="208"/>
      <c r="XBN9" s="208"/>
      <c r="XBO9" s="208"/>
      <c r="XBP9" s="208"/>
      <c r="XBQ9" s="208"/>
      <c r="XBR9" s="208"/>
      <c r="XBS9" s="208"/>
      <c r="XBT9" s="208"/>
      <c r="XBU9" s="208"/>
      <c r="XBV9" s="208"/>
      <c r="XBW9" s="208"/>
      <c r="XBX9" s="208"/>
      <c r="XBY9" s="208"/>
      <c r="XBZ9" s="208"/>
      <c r="XCA9" s="208"/>
      <c r="XCB9" s="208"/>
      <c r="XCC9" s="208"/>
      <c r="XCD9" s="208"/>
      <c r="XCE9" s="208"/>
      <c r="XCF9" s="208"/>
      <c r="XCG9" s="208"/>
      <c r="XCH9" s="208"/>
      <c r="XCI9" s="208"/>
      <c r="XCJ9" s="208"/>
      <c r="XCK9" s="208"/>
      <c r="XCL9" s="208"/>
      <c r="XCM9" s="208"/>
      <c r="XCN9" s="208"/>
      <c r="XCO9" s="208"/>
      <c r="XCP9" s="208"/>
      <c r="XCQ9" s="208"/>
      <c r="XCR9" s="208"/>
      <c r="XCS9" s="208"/>
      <c r="XCT9" s="208"/>
      <c r="XCU9" s="208"/>
      <c r="XCV9" s="208"/>
      <c r="XCW9" s="208"/>
      <c r="XCX9" s="208"/>
      <c r="XCY9" s="208"/>
      <c r="XCZ9" s="208"/>
      <c r="XDA9" s="208"/>
      <c r="XDB9" s="208"/>
      <c r="XDC9" s="208"/>
      <c r="XDD9" s="208"/>
      <c r="XDE9" s="208"/>
      <c r="XDF9" s="208"/>
      <c r="XDG9" s="208"/>
      <c r="XDH9" s="208"/>
      <c r="XDI9" s="208"/>
      <c r="XDJ9" s="208"/>
      <c r="XDK9" s="208"/>
      <c r="XDL9" s="208"/>
      <c r="XDM9" s="208"/>
      <c r="XDN9" s="208"/>
      <c r="XDO9" s="208"/>
      <c r="XDP9" s="208"/>
      <c r="XDQ9" s="208"/>
      <c r="XDR9" s="208"/>
      <c r="XDS9" s="208"/>
      <c r="XDT9" s="208"/>
      <c r="XDU9" s="208"/>
      <c r="XDV9" s="208"/>
      <c r="XDW9" s="208"/>
      <c r="XDX9" s="208"/>
      <c r="XDY9" s="208"/>
      <c r="XDZ9" s="208"/>
      <c r="XEA9" s="208"/>
      <c r="XEB9" s="208"/>
      <c r="XEC9" s="208"/>
      <c r="XED9" s="208"/>
      <c r="XEE9" s="208"/>
      <c r="XEF9" s="208"/>
      <c r="XEG9" s="208"/>
      <c r="XEH9" s="208"/>
      <c r="XEI9" s="208"/>
      <c r="XEJ9" s="208"/>
      <c r="XEK9" s="208"/>
      <c r="XEL9" s="208"/>
      <c r="XEM9" s="208"/>
      <c r="XEN9" s="208"/>
      <c r="XEO9" s="208"/>
      <c r="XEP9" s="208"/>
      <c r="XEQ9" s="208"/>
      <c r="XER9" s="208"/>
      <c r="XES9" s="208"/>
      <c r="XET9" s="208"/>
      <c r="XEU9" s="208"/>
      <c r="XEV9" s="208"/>
      <c r="XEW9" s="208"/>
      <c r="XEX9" s="208"/>
      <c r="XEY9" s="208"/>
      <c r="XEZ9" s="208"/>
      <c r="XFA9" s="208"/>
      <c r="XFB9" s="208"/>
      <c r="XFC9" s="208"/>
      <c r="XFD9" s="44"/>
    </row>
    <row r="10" spans="1:16384" ht="18.95" customHeight="1" x14ac:dyDescent="0.2">
      <c r="A10" s="45"/>
      <c r="B10" s="45"/>
      <c r="C10" s="45"/>
      <c r="D10" s="41"/>
      <c r="E10" s="42"/>
    </row>
    <row r="11" spans="1:16384" ht="18.95" customHeight="1" x14ac:dyDescent="0.2">
      <c r="A11" s="208" t="str">
        <f>'Rate Case Constants'!C10</f>
        <v>CASE NO. 2018-00295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  <c r="IT11" s="208"/>
      <c r="IU11" s="208"/>
      <c r="IV11" s="208"/>
      <c r="IW11" s="208"/>
      <c r="IX11" s="208"/>
      <c r="IY11" s="208"/>
      <c r="IZ11" s="208"/>
      <c r="JA11" s="208"/>
      <c r="JB11" s="208"/>
      <c r="JC11" s="208"/>
      <c r="JD11" s="208"/>
      <c r="JE11" s="208"/>
      <c r="JF11" s="208"/>
      <c r="JG11" s="208"/>
      <c r="JH11" s="208"/>
      <c r="JI11" s="208"/>
      <c r="JJ11" s="208"/>
      <c r="JK11" s="208"/>
      <c r="JL11" s="208"/>
      <c r="JM11" s="208"/>
      <c r="JN11" s="208"/>
      <c r="JO11" s="208"/>
      <c r="JP11" s="208"/>
      <c r="JQ11" s="208"/>
      <c r="JR11" s="208"/>
      <c r="JS11" s="208"/>
      <c r="JT11" s="208"/>
      <c r="JU11" s="208"/>
      <c r="JV11" s="208"/>
      <c r="JW11" s="208"/>
      <c r="JX11" s="208"/>
      <c r="JY11" s="208"/>
      <c r="JZ11" s="208"/>
      <c r="KA11" s="208"/>
      <c r="KB11" s="208"/>
      <c r="KC11" s="208"/>
      <c r="KD11" s="208"/>
      <c r="KE11" s="208"/>
      <c r="KF11" s="208"/>
      <c r="KG11" s="208"/>
      <c r="KH11" s="208"/>
      <c r="KI11" s="208"/>
      <c r="KJ11" s="208"/>
      <c r="KK11" s="208"/>
      <c r="KL11" s="208"/>
      <c r="KM11" s="208"/>
      <c r="KN11" s="208"/>
      <c r="KO11" s="208"/>
      <c r="KP11" s="208"/>
      <c r="KQ11" s="208"/>
      <c r="KR11" s="208"/>
      <c r="KS11" s="208"/>
      <c r="KT11" s="208"/>
      <c r="KU11" s="208"/>
      <c r="KV11" s="208"/>
      <c r="KW11" s="208"/>
      <c r="KX11" s="208"/>
      <c r="KY11" s="208"/>
      <c r="KZ11" s="208"/>
      <c r="LA11" s="208"/>
      <c r="LB11" s="208"/>
      <c r="LC11" s="208"/>
      <c r="LD11" s="208"/>
      <c r="LE11" s="208"/>
      <c r="LF11" s="208"/>
      <c r="LG11" s="208"/>
      <c r="LH11" s="208"/>
      <c r="LI11" s="208"/>
      <c r="LJ11" s="208"/>
      <c r="LK11" s="208"/>
      <c r="LL11" s="208"/>
      <c r="LM11" s="208"/>
      <c r="LN11" s="208"/>
      <c r="LO11" s="208"/>
      <c r="LP11" s="208"/>
      <c r="LQ11" s="208"/>
      <c r="LR11" s="208"/>
      <c r="LS11" s="208"/>
      <c r="LT11" s="208"/>
      <c r="LU11" s="208"/>
      <c r="LV11" s="208"/>
      <c r="LW11" s="208"/>
      <c r="LX11" s="208"/>
      <c r="LY11" s="208"/>
      <c r="LZ11" s="208"/>
      <c r="MA11" s="208"/>
      <c r="MB11" s="208"/>
      <c r="MC11" s="208"/>
      <c r="MD11" s="208"/>
      <c r="ME11" s="208"/>
      <c r="MF11" s="208"/>
      <c r="MG11" s="208"/>
      <c r="MH11" s="208"/>
      <c r="MI11" s="208"/>
      <c r="MJ11" s="208"/>
      <c r="MK11" s="208"/>
      <c r="ML11" s="208"/>
      <c r="MM11" s="208"/>
      <c r="MN11" s="208"/>
      <c r="MO11" s="208"/>
      <c r="MP11" s="208"/>
      <c r="MQ11" s="208"/>
      <c r="MR11" s="208"/>
      <c r="MS11" s="208"/>
      <c r="MT11" s="208"/>
      <c r="MU11" s="208"/>
      <c r="MV11" s="208"/>
      <c r="MW11" s="208"/>
      <c r="MX11" s="208"/>
      <c r="MY11" s="208"/>
      <c r="MZ11" s="208"/>
      <c r="NA11" s="208"/>
      <c r="NB11" s="208"/>
      <c r="NC11" s="208"/>
      <c r="ND11" s="208"/>
      <c r="NE11" s="208"/>
      <c r="NF11" s="208"/>
      <c r="NG11" s="208"/>
      <c r="NH11" s="208"/>
      <c r="NI11" s="208"/>
      <c r="NJ11" s="208"/>
      <c r="NK11" s="208"/>
      <c r="NL11" s="208"/>
      <c r="NM11" s="208"/>
      <c r="NN11" s="208"/>
      <c r="NO11" s="208"/>
      <c r="NP11" s="208"/>
      <c r="NQ11" s="208"/>
      <c r="NR11" s="208"/>
      <c r="NS11" s="208"/>
      <c r="NT11" s="208"/>
      <c r="NU11" s="208"/>
      <c r="NV11" s="208"/>
      <c r="NW11" s="208"/>
      <c r="NX11" s="208"/>
      <c r="NY11" s="208"/>
      <c r="NZ11" s="208"/>
      <c r="OA11" s="208"/>
      <c r="OB11" s="208"/>
      <c r="OC11" s="208"/>
      <c r="OD11" s="208"/>
      <c r="OE11" s="208"/>
      <c r="OF11" s="208"/>
      <c r="OG11" s="208"/>
      <c r="OH11" s="208"/>
      <c r="OI11" s="208"/>
      <c r="OJ11" s="208"/>
      <c r="OK11" s="208"/>
      <c r="OL11" s="208"/>
      <c r="OM11" s="208"/>
      <c r="ON11" s="208"/>
      <c r="OO11" s="208"/>
      <c r="OP11" s="208"/>
      <c r="OQ11" s="208"/>
      <c r="OR11" s="208"/>
      <c r="OS11" s="208"/>
      <c r="OT11" s="208"/>
      <c r="OU11" s="208"/>
      <c r="OV11" s="208"/>
      <c r="OW11" s="208"/>
      <c r="OX11" s="208"/>
      <c r="OY11" s="208"/>
      <c r="OZ11" s="208"/>
      <c r="PA11" s="208"/>
      <c r="PB11" s="208"/>
      <c r="PC11" s="208"/>
      <c r="PD11" s="208"/>
      <c r="PE11" s="208"/>
      <c r="PF11" s="208"/>
      <c r="PG11" s="208"/>
      <c r="PH11" s="208"/>
      <c r="PI11" s="208"/>
      <c r="PJ11" s="208"/>
      <c r="PK11" s="208"/>
      <c r="PL11" s="208"/>
      <c r="PM11" s="208"/>
      <c r="PN11" s="208"/>
      <c r="PO11" s="208"/>
      <c r="PP11" s="208"/>
      <c r="PQ11" s="208"/>
      <c r="PR11" s="208"/>
      <c r="PS11" s="208"/>
      <c r="PT11" s="208"/>
      <c r="PU11" s="208"/>
      <c r="PV11" s="208"/>
      <c r="PW11" s="208"/>
      <c r="PX11" s="208"/>
      <c r="PY11" s="208"/>
      <c r="PZ11" s="208"/>
      <c r="QA11" s="208"/>
      <c r="QB11" s="208"/>
      <c r="QC11" s="208"/>
      <c r="QD11" s="208"/>
      <c r="QE11" s="208"/>
      <c r="QF11" s="208"/>
      <c r="QG11" s="208"/>
      <c r="QH11" s="208"/>
      <c r="QI11" s="208"/>
      <c r="QJ11" s="208"/>
      <c r="QK11" s="208"/>
      <c r="QL11" s="208"/>
      <c r="QM11" s="208"/>
      <c r="QN11" s="208"/>
      <c r="QO11" s="208"/>
      <c r="QP11" s="208"/>
      <c r="QQ11" s="208"/>
      <c r="QR11" s="208"/>
      <c r="QS11" s="208"/>
      <c r="QT11" s="208"/>
      <c r="QU11" s="208"/>
      <c r="QV11" s="208"/>
      <c r="QW11" s="208"/>
      <c r="QX11" s="208"/>
      <c r="QY11" s="208"/>
      <c r="QZ11" s="208"/>
      <c r="RA11" s="208"/>
      <c r="RB11" s="208"/>
      <c r="RC11" s="208"/>
      <c r="RD11" s="208"/>
      <c r="RE11" s="208"/>
      <c r="RF11" s="208"/>
      <c r="RG11" s="208"/>
      <c r="RH11" s="208"/>
      <c r="RI11" s="208"/>
      <c r="RJ11" s="208"/>
      <c r="RK11" s="208"/>
      <c r="RL11" s="208"/>
      <c r="RM11" s="208"/>
      <c r="RN11" s="208"/>
      <c r="RO11" s="208"/>
      <c r="RP11" s="208"/>
      <c r="RQ11" s="208"/>
      <c r="RR11" s="208"/>
      <c r="RS11" s="208"/>
      <c r="RT11" s="208"/>
      <c r="RU11" s="208"/>
      <c r="RV11" s="208"/>
      <c r="RW11" s="208"/>
      <c r="RX11" s="208"/>
      <c r="RY11" s="208"/>
      <c r="RZ11" s="208"/>
      <c r="SA11" s="208"/>
      <c r="SB11" s="208"/>
      <c r="SC11" s="208"/>
      <c r="SD11" s="208"/>
      <c r="SE11" s="208"/>
      <c r="SF11" s="208"/>
      <c r="SG11" s="208"/>
      <c r="SH11" s="208"/>
      <c r="SI11" s="208"/>
      <c r="SJ11" s="208"/>
      <c r="SK11" s="208"/>
      <c r="SL11" s="208"/>
      <c r="SM11" s="208"/>
      <c r="SN11" s="208"/>
      <c r="SO11" s="208"/>
      <c r="SP11" s="208"/>
      <c r="SQ11" s="208"/>
      <c r="SR11" s="208"/>
      <c r="SS11" s="208"/>
      <c r="ST11" s="208"/>
      <c r="SU11" s="208"/>
      <c r="SV11" s="208"/>
      <c r="SW11" s="208"/>
      <c r="SX11" s="208"/>
      <c r="SY11" s="208"/>
      <c r="SZ11" s="208"/>
      <c r="TA11" s="208"/>
      <c r="TB11" s="208"/>
      <c r="TC11" s="208"/>
      <c r="TD11" s="208"/>
      <c r="TE11" s="208"/>
      <c r="TF11" s="208"/>
      <c r="TG11" s="208"/>
      <c r="TH11" s="208"/>
      <c r="TI11" s="208"/>
      <c r="TJ11" s="208"/>
      <c r="TK11" s="208"/>
      <c r="TL11" s="208"/>
      <c r="TM11" s="208"/>
      <c r="TN11" s="208"/>
      <c r="TO11" s="208"/>
      <c r="TP11" s="208"/>
      <c r="TQ11" s="208"/>
      <c r="TR11" s="208"/>
      <c r="TS11" s="208"/>
      <c r="TT11" s="208"/>
      <c r="TU11" s="208"/>
      <c r="TV11" s="208"/>
      <c r="TW11" s="208"/>
      <c r="TX11" s="208"/>
      <c r="TY11" s="208"/>
      <c r="TZ11" s="208"/>
      <c r="UA11" s="208"/>
      <c r="UB11" s="208"/>
      <c r="UC11" s="208"/>
      <c r="UD11" s="208"/>
      <c r="UE11" s="208"/>
      <c r="UF11" s="208"/>
      <c r="UG11" s="208"/>
      <c r="UH11" s="208"/>
      <c r="UI11" s="208"/>
      <c r="UJ11" s="208"/>
      <c r="UK11" s="208"/>
      <c r="UL11" s="208"/>
      <c r="UM11" s="208"/>
      <c r="UN11" s="208"/>
      <c r="UO11" s="208"/>
      <c r="UP11" s="208"/>
      <c r="UQ11" s="208"/>
      <c r="UR11" s="208"/>
      <c r="US11" s="208"/>
      <c r="UT11" s="208"/>
      <c r="UU11" s="208"/>
      <c r="UV11" s="208"/>
      <c r="UW11" s="208"/>
      <c r="UX11" s="208"/>
      <c r="UY11" s="208"/>
      <c r="UZ11" s="208"/>
      <c r="VA11" s="208"/>
      <c r="VB11" s="208"/>
      <c r="VC11" s="208"/>
      <c r="VD11" s="208"/>
      <c r="VE11" s="208"/>
      <c r="VF11" s="208"/>
      <c r="VG11" s="208"/>
      <c r="VH11" s="208"/>
      <c r="VI11" s="208"/>
      <c r="VJ11" s="208"/>
      <c r="VK11" s="208"/>
      <c r="VL11" s="208"/>
      <c r="VM11" s="208"/>
      <c r="VN11" s="208"/>
      <c r="VO11" s="208"/>
      <c r="VP11" s="208"/>
      <c r="VQ11" s="208"/>
      <c r="VR11" s="208"/>
      <c r="VS11" s="208"/>
      <c r="VT11" s="208"/>
      <c r="VU11" s="208"/>
      <c r="VV11" s="208"/>
      <c r="VW11" s="208"/>
      <c r="VX11" s="208"/>
      <c r="VY11" s="208"/>
      <c r="VZ11" s="208"/>
      <c r="WA11" s="208"/>
      <c r="WB11" s="208"/>
      <c r="WC11" s="208"/>
      <c r="WD11" s="208"/>
      <c r="WE11" s="208"/>
      <c r="WF11" s="208"/>
      <c r="WG11" s="208"/>
      <c r="WH11" s="208"/>
      <c r="WI11" s="208"/>
      <c r="WJ11" s="208"/>
      <c r="WK11" s="208"/>
      <c r="WL11" s="208"/>
      <c r="WM11" s="208"/>
      <c r="WN11" s="208"/>
      <c r="WO11" s="208"/>
      <c r="WP11" s="208"/>
      <c r="WQ11" s="208"/>
      <c r="WR11" s="208"/>
      <c r="WS11" s="208"/>
      <c r="WT11" s="208"/>
      <c r="WU11" s="208"/>
      <c r="WV11" s="208"/>
      <c r="WW11" s="208"/>
      <c r="WX11" s="208"/>
      <c r="WY11" s="208"/>
      <c r="WZ11" s="208"/>
      <c r="XA11" s="208"/>
      <c r="XB11" s="208"/>
      <c r="XC11" s="208"/>
      <c r="XD11" s="208"/>
      <c r="XE11" s="208"/>
      <c r="XF11" s="208"/>
      <c r="XG11" s="208"/>
      <c r="XH11" s="208"/>
      <c r="XI11" s="208"/>
      <c r="XJ11" s="208"/>
      <c r="XK11" s="208"/>
      <c r="XL11" s="208"/>
      <c r="XM11" s="208"/>
      <c r="XN11" s="208"/>
      <c r="XO11" s="208"/>
      <c r="XP11" s="208"/>
      <c r="XQ11" s="208"/>
      <c r="XR11" s="208"/>
      <c r="XS11" s="208"/>
      <c r="XT11" s="208"/>
      <c r="XU11" s="208"/>
      <c r="XV11" s="208"/>
      <c r="XW11" s="208"/>
      <c r="XX11" s="208"/>
      <c r="XY11" s="208"/>
      <c r="XZ11" s="208"/>
      <c r="YA11" s="208"/>
      <c r="YB11" s="208"/>
      <c r="YC11" s="208"/>
      <c r="YD11" s="208"/>
      <c r="YE11" s="208"/>
      <c r="YF11" s="208"/>
      <c r="YG11" s="208"/>
      <c r="YH11" s="208"/>
      <c r="YI11" s="208"/>
      <c r="YJ11" s="208"/>
      <c r="YK11" s="208"/>
      <c r="YL11" s="208"/>
      <c r="YM11" s="208"/>
      <c r="YN11" s="208"/>
      <c r="YO11" s="208"/>
      <c r="YP11" s="208"/>
      <c r="YQ11" s="208"/>
      <c r="YR11" s="208"/>
      <c r="YS11" s="208"/>
      <c r="YT11" s="208"/>
      <c r="YU11" s="208"/>
      <c r="YV11" s="208"/>
      <c r="YW11" s="208"/>
      <c r="YX11" s="208"/>
      <c r="YY11" s="208"/>
      <c r="YZ11" s="208"/>
      <c r="ZA11" s="208"/>
      <c r="ZB11" s="208"/>
      <c r="ZC11" s="208"/>
      <c r="ZD11" s="208"/>
      <c r="ZE11" s="208"/>
      <c r="ZF11" s="208"/>
      <c r="ZG11" s="208"/>
      <c r="ZH11" s="208"/>
      <c r="ZI11" s="208"/>
      <c r="ZJ11" s="208"/>
      <c r="ZK11" s="208"/>
      <c r="ZL11" s="208"/>
      <c r="ZM11" s="208"/>
      <c r="ZN11" s="208"/>
      <c r="ZO11" s="208"/>
      <c r="ZP11" s="208"/>
      <c r="ZQ11" s="208"/>
      <c r="ZR11" s="208"/>
      <c r="ZS11" s="208"/>
      <c r="ZT11" s="208"/>
      <c r="ZU11" s="208"/>
      <c r="ZV11" s="208"/>
      <c r="ZW11" s="208"/>
      <c r="ZX11" s="208"/>
      <c r="ZY11" s="208"/>
      <c r="ZZ11" s="208"/>
      <c r="AAA11" s="208"/>
      <c r="AAB11" s="208"/>
      <c r="AAC11" s="208"/>
      <c r="AAD11" s="208"/>
      <c r="AAE11" s="208"/>
      <c r="AAF11" s="208"/>
      <c r="AAG11" s="208"/>
      <c r="AAH11" s="208"/>
      <c r="AAI11" s="208"/>
      <c r="AAJ11" s="208"/>
      <c r="AAK11" s="208"/>
      <c r="AAL11" s="208"/>
      <c r="AAM11" s="208"/>
      <c r="AAN11" s="208"/>
      <c r="AAO11" s="208"/>
      <c r="AAP11" s="208"/>
      <c r="AAQ11" s="208"/>
      <c r="AAR11" s="208"/>
      <c r="AAS11" s="208"/>
      <c r="AAT11" s="208"/>
      <c r="AAU11" s="208"/>
      <c r="AAV11" s="208"/>
      <c r="AAW11" s="208"/>
      <c r="AAX11" s="208"/>
      <c r="AAY11" s="208"/>
      <c r="AAZ11" s="208"/>
      <c r="ABA11" s="208"/>
      <c r="ABB11" s="208"/>
      <c r="ABC11" s="208"/>
      <c r="ABD11" s="208"/>
      <c r="ABE11" s="208"/>
      <c r="ABF11" s="208"/>
      <c r="ABG11" s="208"/>
      <c r="ABH11" s="208"/>
      <c r="ABI11" s="208"/>
      <c r="ABJ11" s="208"/>
      <c r="ABK11" s="208"/>
      <c r="ABL11" s="208"/>
      <c r="ABM11" s="208"/>
      <c r="ABN11" s="208"/>
      <c r="ABO11" s="208"/>
      <c r="ABP11" s="208"/>
      <c r="ABQ11" s="208"/>
      <c r="ABR11" s="208"/>
      <c r="ABS11" s="208"/>
      <c r="ABT11" s="208"/>
      <c r="ABU11" s="208"/>
      <c r="ABV11" s="208"/>
      <c r="ABW11" s="208"/>
      <c r="ABX11" s="208"/>
      <c r="ABY11" s="208"/>
      <c r="ABZ11" s="208"/>
      <c r="ACA11" s="208"/>
      <c r="ACB11" s="208"/>
      <c r="ACC11" s="208"/>
      <c r="ACD11" s="208"/>
      <c r="ACE11" s="208"/>
      <c r="ACF11" s="208"/>
      <c r="ACG11" s="208"/>
      <c r="ACH11" s="208"/>
      <c r="ACI11" s="208"/>
      <c r="ACJ11" s="208"/>
      <c r="ACK11" s="208"/>
      <c r="ACL11" s="208"/>
      <c r="ACM11" s="208"/>
      <c r="ACN11" s="208"/>
      <c r="ACO11" s="208"/>
      <c r="ACP11" s="208"/>
      <c r="ACQ11" s="208"/>
      <c r="ACR11" s="208"/>
      <c r="ACS11" s="208"/>
      <c r="ACT11" s="208"/>
      <c r="ACU11" s="208"/>
      <c r="ACV11" s="208"/>
      <c r="ACW11" s="208"/>
      <c r="ACX11" s="208"/>
      <c r="ACY11" s="208"/>
      <c r="ACZ11" s="208"/>
      <c r="ADA11" s="208"/>
      <c r="ADB11" s="208"/>
      <c r="ADC11" s="208"/>
      <c r="ADD11" s="208"/>
      <c r="ADE11" s="208"/>
      <c r="ADF11" s="208"/>
      <c r="ADG11" s="208"/>
      <c r="ADH11" s="208"/>
      <c r="ADI11" s="208"/>
      <c r="ADJ11" s="208"/>
      <c r="ADK11" s="208"/>
      <c r="ADL11" s="208"/>
      <c r="ADM11" s="208"/>
      <c r="ADN11" s="208"/>
      <c r="ADO11" s="208"/>
      <c r="ADP11" s="208"/>
      <c r="ADQ11" s="208"/>
      <c r="ADR11" s="208"/>
      <c r="ADS11" s="208"/>
      <c r="ADT11" s="208"/>
      <c r="ADU11" s="208"/>
      <c r="ADV11" s="208"/>
      <c r="ADW11" s="208"/>
      <c r="ADX11" s="208"/>
      <c r="ADY11" s="208"/>
      <c r="ADZ11" s="208"/>
      <c r="AEA11" s="208"/>
      <c r="AEB11" s="208"/>
      <c r="AEC11" s="208"/>
      <c r="AED11" s="208"/>
      <c r="AEE11" s="208"/>
      <c r="AEF11" s="208"/>
      <c r="AEG11" s="208"/>
      <c r="AEH11" s="208"/>
      <c r="AEI11" s="208"/>
      <c r="AEJ11" s="208"/>
      <c r="AEK11" s="208"/>
      <c r="AEL11" s="208"/>
      <c r="AEM11" s="208"/>
      <c r="AEN11" s="208"/>
      <c r="AEO11" s="208"/>
      <c r="AEP11" s="208"/>
      <c r="AEQ11" s="208"/>
      <c r="AER11" s="208"/>
      <c r="AES11" s="208"/>
      <c r="AET11" s="208"/>
      <c r="AEU11" s="208"/>
      <c r="AEV11" s="208"/>
      <c r="AEW11" s="208"/>
      <c r="AEX11" s="208"/>
      <c r="AEY11" s="208"/>
      <c r="AEZ11" s="208"/>
      <c r="AFA11" s="208"/>
      <c r="AFB11" s="208"/>
      <c r="AFC11" s="208"/>
      <c r="AFD11" s="208"/>
      <c r="AFE11" s="208"/>
      <c r="AFF11" s="208"/>
      <c r="AFG11" s="208"/>
      <c r="AFH11" s="208"/>
      <c r="AFI11" s="208"/>
      <c r="AFJ11" s="208"/>
      <c r="AFK11" s="208"/>
      <c r="AFL11" s="208"/>
      <c r="AFM11" s="208"/>
      <c r="AFN11" s="208"/>
      <c r="AFO11" s="208"/>
      <c r="AFP11" s="208"/>
      <c r="AFQ11" s="208"/>
      <c r="AFR11" s="208"/>
      <c r="AFS11" s="208"/>
      <c r="AFT11" s="208"/>
      <c r="AFU11" s="208"/>
      <c r="AFV11" s="208"/>
      <c r="AFW11" s="208"/>
      <c r="AFX11" s="208"/>
      <c r="AFY11" s="208"/>
      <c r="AFZ11" s="208"/>
      <c r="AGA11" s="208"/>
      <c r="AGB11" s="208"/>
      <c r="AGC11" s="208"/>
      <c r="AGD11" s="208"/>
      <c r="AGE11" s="208"/>
      <c r="AGF11" s="208"/>
      <c r="AGG11" s="208"/>
      <c r="AGH11" s="208"/>
      <c r="AGI11" s="208"/>
      <c r="AGJ11" s="208"/>
      <c r="AGK11" s="208"/>
      <c r="AGL11" s="208"/>
      <c r="AGM11" s="208"/>
      <c r="AGN11" s="208"/>
      <c r="AGO11" s="208"/>
      <c r="AGP11" s="208"/>
      <c r="AGQ11" s="208"/>
      <c r="AGR11" s="208"/>
      <c r="AGS11" s="208"/>
      <c r="AGT11" s="208"/>
      <c r="AGU11" s="208"/>
      <c r="AGV11" s="208"/>
      <c r="AGW11" s="208"/>
      <c r="AGX11" s="208"/>
      <c r="AGY11" s="208"/>
      <c r="AGZ11" s="208"/>
      <c r="AHA11" s="208"/>
      <c r="AHB11" s="208"/>
      <c r="AHC11" s="208"/>
      <c r="AHD11" s="208"/>
      <c r="AHE11" s="208"/>
      <c r="AHF11" s="208"/>
      <c r="AHG11" s="208"/>
      <c r="AHH11" s="208"/>
      <c r="AHI11" s="208"/>
      <c r="AHJ11" s="208"/>
      <c r="AHK11" s="208"/>
      <c r="AHL11" s="208"/>
      <c r="AHM11" s="208"/>
      <c r="AHN11" s="208"/>
      <c r="AHO11" s="208"/>
      <c r="AHP11" s="208"/>
      <c r="AHQ11" s="208"/>
      <c r="AHR11" s="208"/>
      <c r="AHS11" s="208"/>
      <c r="AHT11" s="208"/>
      <c r="AHU11" s="208"/>
      <c r="AHV11" s="208"/>
      <c r="AHW11" s="208"/>
      <c r="AHX11" s="208"/>
      <c r="AHY11" s="208"/>
      <c r="AHZ11" s="208"/>
      <c r="AIA11" s="208"/>
      <c r="AIB11" s="208"/>
      <c r="AIC11" s="208"/>
      <c r="AID11" s="208"/>
      <c r="AIE11" s="208"/>
      <c r="AIF11" s="208"/>
      <c r="AIG11" s="208"/>
      <c r="AIH11" s="208"/>
      <c r="AII11" s="208"/>
      <c r="AIJ11" s="208"/>
      <c r="AIK11" s="208"/>
      <c r="AIL11" s="208"/>
      <c r="AIM11" s="208"/>
      <c r="AIN11" s="208"/>
      <c r="AIO11" s="208"/>
      <c r="AIP11" s="208"/>
      <c r="AIQ11" s="208"/>
      <c r="AIR11" s="208"/>
      <c r="AIS11" s="208"/>
      <c r="AIT11" s="208"/>
      <c r="AIU11" s="208"/>
      <c r="AIV11" s="208"/>
      <c r="AIW11" s="208"/>
      <c r="AIX11" s="208"/>
      <c r="AIY11" s="208"/>
      <c r="AIZ11" s="208"/>
      <c r="AJA11" s="208"/>
      <c r="AJB11" s="208"/>
      <c r="AJC11" s="208"/>
      <c r="AJD11" s="208"/>
      <c r="AJE11" s="208"/>
      <c r="AJF11" s="208"/>
      <c r="AJG11" s="208"/>
      <c r="AJH11" s="208"/>
      <c r="AJI11" s="208"/>
      <c r="AJJ11" s="208"/>
      <c r="AJK11" s="208"/>
      <c r="AJL11" s="208"/>
      <c r="AJM11" s="208"/>
      <c r="AJN11" s="208"/>
      <c r="AJO11" s="208"/>
      <c r="AJP11" s="208"/>
      <c r="AJQ11" s="208"/>
      <c r="AJR11" s="208"/>
      <c r="AJS11" s="208"/>
      <c r="AJT11" s="208"/>
      <c r="AJU11" s="208"/>
      <c r="AJV11" s="208"/>
      <c r="AJW11" s="208"/>
      <c r="AJX11" s="208"/>
      <c r="AJY11" s="208"/>
      <c r="AJZ11" s="208"/>
      <c r="AKA11" s="208"/>
      <c r="AKB11" s="208"/>
      <c r="AKC11" s="208"/>
      <c r="AKD11" s="208"/>
      <c r="AKE11" s="208"/>
      <c r="AKF11" s="208"/>
      <c r="AKG11" s="208"/>
      <c r="AKH11" s="208"/>
      <c r="AKI11" s="208"/>
      <c r="AKJ11" s="208"/>
      <c r="AKK11" s="208"/>
      <c r="AKL11" s="208"/>
      <c r="AKM11" s="208"/>
      <c r="AKN11" s="208"/>
      <c r="AKO11" s="208"/>
      <c r="AKP11" s="208"/>
      <c r="AKQ11" s="208"/>
      <c r="AKR11" s="208"/>
      <c r="AKS11" s="208"/>
      <c r="AKT11" s="208"/>
      <c r="AKU11" s="208"/>
      <c r="AKV11" s="208"/>
      <c r="AKW11" s="208"/>
      <c r="AKX11" s="208"/>
      <c r="AKY11" s="208"/>
      <c r="AKZ11" s="208"/>
      <c r="ALA11" s="208"/>
      <c r="ALB11" s="208"/>
      <c r="ALC11" s="208"/>
      <c r="ALD11" s="208"/>
      <c r="ALE11" s="208"/>
      <c r="ALF11" s="208"/>
      <c r="ALG11" s="208"/>
      <c r="ALH11" s="208"/>
      <c r="ALI11" s="208"/>
      <c r="ALJ11" s="208"/>
      <c r="ALK11" s="208"/>
      <c r="ALL11" s="208"/>
      <c r="ALM11" s="208"/>
      <c r="ALN11" s="208"/>
      <c r="ALO11" s="208"/>
      <c r="ALP11" s="208"/>
      <c r="ALQ11" s="208"/>
      <c r="ALR11" s="208"/>
      <c r="ALS11" s="208"/>
      <c r="ALT11" s="208"/>
      <c r="ALU11" s="208"/>
      <c r="ALV11" s="208"/>
      <c r="ALW11" s="208"/>
      <c r="ALX11" s="208"/>
      <c r="ALY11" s="208"/>
      <c r="ALZ11" s="208"/>
      <c r="AMA11" s="208"/>
      <c r="AMB11" s="208"/>
      <c r="AMC11" s="208"/>
      <c r="AMD11" s="208"/>
      <c r="AME11" s="208"/>
      <c r="AMF11" s="208"/>
      <c r="AMG11" s="208"/>
      <c r="AMH11" s="208"/>
      <c r="AMI11" s="208"/>
      <c r="AMJ11" s="208"/>
      <c r="AMK11" s="208"/>
      <c r="AML11" s="208"/>
      <c r="AMM11" s="208"/>
      <c r="AMN11" s="208"/>
      <c r="AMO11" s="208"/>
      <c r="AMP11" s="208"/>
      <c r="AMQ11" s="208"/>
      <c r="AMR11" s="208"/>
      <c r="AMS11" s="208"/>
      <c r="AMT11" s="208"/>
      <c r="AMU11" s="208"/>
      <c r="AMV11" s="208"/>
      <c r="AMW11" s="208"/>
      <c r="AMX11" s="208"/>
      <c r="AMY11" s="208"/>
      <c r="AMZ11" s="208"/>
      <c r="ANA11" s="208"/>
      <c r="ANB11" s="208"/>
      <c r="ANC11" s="208"/>
      <c r="AND11" s="208"/>
      <c r="ANE11" s="208"/>
      <c r="ANF11" s="208"/>
      <c r="ANG11" s="208"/>
      <c r="ANH11" s="208"/>
      <c r="ANI11" s="208"/>
      <c r="ANJ11" s="208"/>
      <c r="ANK11" s="208"/>
      <c r="ANL11" s="208"/>
      <c r="ANM11" s="208"/>
      <c r="ANN11" s="208"/>
      <c r="ANO11" s="208"/>
      <c r="ANP11" s="208"/>
      <c r="ANQ11" s="208"/>
      <c r="ANR11" s="208"/>
      <c r="ANS11" s="208"/>
      <c r="ANT11" s="208"/>
      <c r="ANU11" s="208"/>
      <c r="ANV11" s="208"/>
      <c r="ANW11" s="208"/>
      <c r="ANX11" s="208"/>
      <c r="ANY11" s="208"/>
      <c r="ANZ11" s="208"/>
      <c r="AOA11" s="208"/>
      <c r="AOB11" s="208"/>
      <c r="AOC11" s="208"/>
      <c r="AOD11" s="208"/>
      <c r="AOE11" s="208"/>
      <c r="AOF11" s="208"/>
      <c r="AOG11" s="208"/>
      <c r="AOH11" s="208"/>
      <c r="AOI11" s="208"/>
      <c r="AOJ11" s="208"/>
      <c r="AOK11" s="208"/>
      <c r="AOL11" s="208"/>
      <c r="AOM11" s="208"/>
      <c r="AON11" s="208"/>
      <c r="AOO11" s="208"/>
      <c r="AOP11" s="208"/>
      <c r="AOQ11" s="208"/>
      <c r="AOR11" s="208"/>
      <c r="AOS11" s="208"/>
      <c r="AOT11" s="208"/>
      <c r="AOU11" s="208"/>
      <c r="AOV11" s="208"/>
      <c r="AOW11" s="208"/>
      <c r="AOX11" s="208"/>
      <c r="AOY11" s="208"/>
      <c r="AOZ11" s="208"/>
      <c r="APA11" s="208"/>
      <c r="APB11" s="208"/>
      <c r="APC11" s="208"/>
      <c r="APD11" s="208"/>
      <c r="APE11" s="208"/>
      <c r="APF11" s="208"/>
      <c r="APG11" s="208"/>
      <c r="APH11" s="208"/>
      <c r="API11" s="208"/>
      <c r="APJ11" s="208"/>
      <c r="APK11" s="208"/>
      <c r="APL11" s="208"/>
      <c r="APM11" s="208"/>
      <c r="APN11" s="208"/>
      <c r="APO11" s="208"/>
      <c r="APP11" s="208"/>
      <c r="APQ11" s="208"/>
      <c r="APR11" s="208"/>
      <c r="APS11" s="208"/>
      <c r="APT11" s="208"/>
      <c r="APU11" s="208"/>
      <c r="APV11" s="208"/>
      <c r="APW11" s="208"/>
      <c r="APX11" s="208"/>
      <c r="APY11" s="208"/>
      <c r="APZ11" s="208"/>
      <c r="AQA11" s="208"/>
      <c r="AQB11" s="208"/>
      <c r="AQC11" s="208"/>
      <c r="AQD11" s="208"/>
      <c r="AQE11" s="208"/>
      <c r="AQF11" s="208"/>
      <c r="AQG11" s="208"/>
      <c r="AQH11" s="208"/>
      <c r="AQI11" s="208"/>
      <c r="AQJ11" s="208"/>
      <c r="AQK11" s="208"/>
      <c r="AQL11" s="208"/>
      <c r="AQM11" s="208"/>
      <c r="AQN11" s="208"/>
      <c r="AQO11" s="208"/>
      <c r="AQP11" s="208"/>
      <c r="AQQ11" s="208"/>
      <c r="AQR11" s="208"/>
      <c r="AQS11" s="208"/>
      <c r="AQT11" s="208"/>
      <c r="AQU11" s="208"/>
      <c r="AQV11" s="208"/>
      <c r="AQW11" s="208"/>
      <c r="AQX11" s="208"/>
      <c r="AQY11" s="208"/>
      <c r="AQZ11" s="208"/>
      <c r="ARA11" s="208"/>
      <c r="ARB11" s="208"/>
      <c r="ARC11" s="208"/>
      <c r="ARD11" s="208"/>
      <c r="ARE11" s="208"/>
      <c r="ARF11" s="208"/>
      <c r="ARG11" s="208"/>
      <c r="ARH11" s="208"/>
      <c r="ARI11" s="208"/>
      <c r="ARJ11" s="208"/>
      <c r="ARK11" s="208"/>
      <c r="ARL11" s="208"/>
      <c r="ARM11" s="208"/>
      <c r="ARN11" s="208"/>
      <c r="ARO11" s="208"/>
      <c r="ARP11" s="208"/>
      <c r="ARQ11" s="208"/>
      <c r="ARR11" s="208"/>
      <c r="ARS11" s="208"/>
      <c r="ART11" s="208"/>
      <c r="ARU11" s="208"/>
      <c r="ARV11" s="208"/>
      <c r="ARW11" s="208"/>
      <c r="ARX11" s="208"/>
      <c r="ARY11" s="208"/>
      <c r="ARZ11" s="208"/>
      <c r="ASA11" s="208"/>
      <c r="ASB11" s="208"/>
      <c r="ASC11" s="208"/>
      <c r="ASD11" s="208"/>
      <c r="ASE11" s="208"/>
      <c r="ASF11" s="208"/>
      <c r="ASG11" s="208"/>
      <c r="ASH11" s="208"/>
      <c r="ASI11" s="208"/>
      <c r="ASJ11" s="208"/>
      <c r="ASK11" s="208"/>
      <c r="ASL11" s="208"/>
      <c r="ASM11" s="208"/>
      <c r="ASN11" s="208"/>
      <c r="ASO11" s="208"/>
      <c r="ASP11" s="208"/>
      <c r="ASQ11" s="208"/>
      <c r="ASR11" s="208"/>
      <c r="ASS11" s="208"/>
      <c r="AST11" s="208"/>
      <c r="ASU11" s="208"/>
      <c r="ASV11" s="208"/>
      <c r="ASW11" s="208"/>
      <c r="ASX11" s="208"/>
      <c r="ASY11" s="208"/>
      <c r="ASZ11" s="208"/>
      <c r="ATA11" s="208"/>
      <c r="ATB11" s="208"/>
      <c r="ATC11" s="208"/>
      <c r="ATD11" s="208"/>
      <c r="ATE11" s="208"/>
      <c r="ATF11" s="208"/>
      <c r="ATG11" s="208"/>
      <c r="ATH11" s="208"/>
      <c r="ATI11" s="208"/>
      <c r="ATJ11" s="208"/>
      <c r="ATK11" s="208"/>
      <c r="ATL11" s="208"/>
      <c r="ATM11" s="208"/>
      <c r="ATN11" s="208"/>
      <c r="ATO11" s="208"/>
      <c r="ATP11" s="208"/>
      <c r="ATQ11" s="208"/>
      <c r="ATR11" s="208"/>
      <c r="ATS11" s="208"/>
      <c r="ATT11" s="208"/>
      <c r="ATU11" s="208"/>
      <c r="ATV11" s="208"/>
      <c r="ATW11" s="208"/>
      <c r="ATX11" s="208"/>
      <c r="ATY11" s="208"/>
      <c r="ATZ11" s="208"/>
      <c r="AUA11" s="208"/>
      <c r="AUB11" s="208"/>
      <c r="AUC11" s="208"/>
      <c r="AUD11" s="208"/>
      <c r="AUE11" s="208"/>
      <c r="AUF11" s="208"/>
      <c r="AUG11" s="208"/>
      <c r="AUH11" s="208"/>
      <c r="AUI11" s="208"/>
      <c r="AUJ11" s="208"/>
      <c r="AUK11" s="208"/>
      <c r="AUL11" s="208"/>
      <c r="AUM11" s="208"/>
      <c r="AUN11" s="208"/>
      <c r="AUO11" s="208"/>
      <c r="AUP11" s="208"/>
      <c r="AUQ11" s="208"/>
      <c r="AUR11" s="208"/>
      <c r="AUS11" s="208"/>
      <c r="AUT11" s="208"/>
      <c r="AUU11" s="208"/>
      <c r="AUV11" s="208"/>
      <c r="AUW11" s="208"/>
      <c r="AUX11" s="208"/>
      <c r="AUY11" s="208"/>
      <c r="AUZ11" s="208"/>
      <c r="AVA11" s="208"/>
      <c r="AVB11" s="208"/>
      <c r="AVC11" s="208"/>
      <c r="AVD11" s="208"/>
      <c r="AVE11" s="208"/>
      <c r="AVF11" s="208"/>
      <c r="AVG11" s="208"/>
      <c r="AVH11" s="208"/>
      <c r="AVI11" s="208"/>
      <c r="AVJ11" s="208"/>
      <c r="AVK11" s="208"/>
      <c r="AVL11" s="208"/>
      <c r="AVM11" s="208"/>
      <c r="AVN11" s="208"/>
      <c r="AVO11" s="208"/>
      <c r="AVP11" s="208"/>
      <c r="AVQ11" s="208"/>
      <c r="AVR11" s="208"/>
      <c r="AVS11" s="208"/>
      <c r="AVT11" s="208"/>
      <c r="AVU11" s="208"/>
      <c r="AVV11" s="208"/>
      <c r="AVW11" s="208"/>
      <c r="AVX11" s="208"/>
      <c r="AVY11" s="208"/>
      <c r="AVZ11" s="208"/>
      <c r="AWA11" s="208"/>
      <c r="AWB11" s="208"/>
      <c r="AWC11" s="208"/>
      <c r="AWD11" s="208"/>
      <c r="AWE11" s="208"/>
      <c r="AWF11" s="208"/>
      <c r="AWG11" s="208"/>
      <c r="AWH11" s="208"/>
      <c r="AWI11" s="208"/>
      <c r="AWJ11" s="208"/>
      <c r="AWK11" s="208"/>
      <c r="AWL11" s="208"/>
      <c r="AWM11" s="208"/>
      <c r="AWN11" s="208"/>
      <c r="AWO11" s="208"/>
      <c r="AWP11" s="208"/>
      <c r="AWQ11" s="208"/>
      <c r="AWR11" s="208"/>
      <c r="AWS11" s="208"/>
      <c r="AWT11" s="208"/>
      <c r="AWU11" s="208"/>
      <c r="AWV11" s="208"/>
      <c r="AWW11" s="208"/>
      <c r="AWX11" s="208"/>
      <c r="AWY11" s="208"/>
      <c r="AWZ11" s="208"/>
      <c r="AXA11" s="208"/>
      <c r="AXB11" s="208"/>
      <c r="AXC11" s="208"/>
      <c r="AXD11" s="208"/>
      <c r="AXE11" s="208"/>
      <c r="AXF11" s="208"/>
      <c r="AXG11" s="208"/>
      <c r="AXH11" s="208"/>
      <c r="AXI11" s="208"/>
      <c r="AXJ11" s="208"/>
      <c r="AXK11" s="208"/>
      <c r="AXL11" s="208"/>
      <c r="AXM11" s="208"/>
      <c r="AXN11" s="208"/>
      <c r="AXO11" s="208"/>
      <c r="AXP11" s="208"/>
      <c r="AXQ11" s="208"/>
      <c r="AXR11" s="208"/>
      <c r="AXS11" s="208"/>
      <c r="AXT11" s="208"/>
      <c r="AXU11" s="208"/>
      <c r="AXV11" s="208"/>
      <c r="AXW11" s="208"/>
      <c r="AXX11" s="208"/>
      <c r="AXY11" s="208"/>
      <c r="AXZ11" s="208"/>
      <c r="AYA11" s="208"/>
      <c r="AYB11" s="208"/>
      <c r="AYC11" s="208"/>
      <c r="AYD11" s="208"/>
      <c r="AYE11" s="208"/>
      <c r="AYF11" s="208"/>
      <c r="AYG11" s="208"/>
      <c r="AYH11" s="208"/>
      <c r="AYI11" s="208"/>
      <c r="AYJ11" s="208"/>
      <c r="AYK11" s="208"/>
      <c r="AYL11" s="208"/>
      <c r="AYM11" s="208"/>
      <c r="AYN11" s="208"/>
      <c r="AYO11" s="208"/>
      <c r="AYP11" s="208"/>
      <c r="AYQ11" s="208"/>
      <c r="AYR11" s="208"/>
      <c r="AYS11" s="208"/>
      <c r="AYT11" s="208"/>
      <c r="AYU11" s="208"/>
      <c r="AYV11" s="208"/>
      <c r="AYW11" s="208"/>
      <c r="AYX11" s="208"/>
      <c r="AYY11" s="208"/>
      <c r="AYZ11" s="208"/>
      <c r="AZA11" s="208"/>
      <c r="AZB11" s="208"/>
      <c r="AZC11" s="208"/>
      <c r="AZD11" s="208"/>
      <c r="AZE11" s="208"/>
      <c r="AZF11" s="208"/>
      <c r="AZG11" s="208"/>
      <c r="AZH11" s="208"/>
      <c r="AZI11" s="208"/>
      <c r="AZJ11" s="208"/>
      <c r="AZK11" s="208"/>
      <c r="AZL11" s="208"/>
      <c r="AZM11" s="208"/>
      <c r="AZN11" s="208"/>
      <c r="AZO11" s="208"/>
      <c r="AZP11" s="208"/>
      <c r="AZQ11" s="208"/>
      <c r="AZR11" s="208"/>
      <c r="AZS11" s="208"/>
      <c r="AZT11" s="208"/>
      <c r="AZU11" s="208"/>
      <c r="AZV11" s="208"/>
      <c r="AZW11" s="208"/>
      <c r="AZX11" s="208"/>
      <c r="AZY11" s="208"/>
      <c r="AZZ11" s="208"/>
      <c r="BAA11" s="208"/>
      <c r="BAB11" s="208"/>
      <c r="BAC11" s="208"/>
      <c r="BAD11" s="208"/>
      <c r="BAE11" s="208"/>
      <c r="BAF11" s="208"/>
      <c r="BAG11" s="208"/>
      <c r="BAH11" s="208"/>
      <c r="BAI11" s="208"/>
      <c r="BAJ11" s="208"/>
      <c r="BAK11" s="208"/>
      <c r="BAL11" s="208"/>
      <c r="BAM11" s="208"/>
      <c r="BAN11" s="208"/>
      <c r="BAO11" s="208"/>
      <c r="BAP11" s="208"/>
      <c r="BAQ11" s="208"/>
      <c r="BAR11" s="208"/>
      <c r="BAS11" s="208"/>
      <c r="BAT11" s="208"/>
      <c r="BAU11" s="208"/>
      <c r="BAV11" s="208"/>
      <c r="BAW11" s="208"/>
      <c r="BAX11" s="208"/>
      <c r="BAY11" s="208"/>
      <c r="BAZ11" s="208"/>
      <c r="BBA11" s="208"/>
      <c r="BBB11" s="208"/>
      <c r="BBC11" s="208"/>
      <c r="BBD11" s="208"/>
      <c r="BBE11" s="208"/>
      <c r="BBF11" s="208"/>
      <c r="BBG11" s="208"/>
      <c r="BBH11" s="208"/>
      <c r="BBI11" s="208"/>
      <c r="BBJ11" s="208"/>
      <c r="BBK11" s="208"/>
      <c r="BBL11" s="208"/>
      <c r="BBM11" s="208"/>
      <c r="BBN11" s="208"/>
      <c r="BBO11" s="208"/>
      <c r="BBP11" s="208"/>
      <c r="BBQ11" s="208"/>
      <c r="BBR11" s="208"/>
      <c r="BBS11" s="208"/>
      <c r="BBT11" s="208"/>
      <c r="BBU11" s="208"/>
      <c r="BBV11" s="208"/>
      <c r="BBW11" s="208"/>
      <c r="BBX11" s="208"/>
      <c r="BBY11" s="208"/>
      <c r="BBZ11" s="208"/>
      <c r="BCA11" s="208"/>
      <c r="BCB11" s="208"/>
      <c r="BCC11" s="208"/>
      <c r="BCD11" s="208"/>
      <c r="BCE11" s="208"/>
      <c r="BCF11" s="208"/>
      <c r="BCG11" s="208"/>
      <c r="BCH11" s="208"/>
      <c r="BCI11" s="208"/>
      <c r="BCJ11" s="208"/>
      <c r="BCK11" s="208"/>
      <c r="BCL11" s="208"/>
      <c r="BCM11" s="208"/>
      <c r="BCN11" s="208"/>
      <c r="BCO11" s="208"/>
      <c r="BCP11" s="208"/>
      <c r="BCQ11" s="208"/>
      <c r="BCR11" s="208"/>
      <c r="BCS11" s="208"/>
      <c r="BCT11" s="208"/>
      <c r="BCU11" s="208"/>
      <c r="BCV11" s="208"/>
      <c r="BCW11" s="208"/>
      <c r="BCX11" s="208"/>
      <c r="BCY11" s="208"/>
      <c r="BCZ11" s="208"/>
      <c r="BDA11" s="208"/>
      <c r="BDB11" s="208"/>
      <c r="BDC11" s="208"/>
      <c r="BDD11" s="208"/>
      <c r="BDE11" s="208"/>
      <c r="BDF11" s="208"/>
      <c r="BDG11" s="208"/>
      <c r="BDH11" s="208"/>
      <c r="BDI11" s="208"/>
      <c r="BDJ11" s="208"/>
      <c r="BDK11" s="208"/>
      <c r="BDL11" s="208"/>
      <c r="BDM11" s="208"/>
      <c r="BDN11" s="208"/>
      <c r="BDO11" s="208"/>
      <c r="BDP11" s="208"/>
      <c r="BDQ11" s="208"/>
      <c r="BDR11" s="208"/>
      <c r="BDS11" s="208"/>
      <c r="BDT11" s="208"/>
      <c r="BDU11" s="208"/>
      <c r="BDV11" s="208"/>
      <c r="BDW11" s="208"/>
      <c r="BDX11" s="208"/>
      <c r="BDY11" s="208"/>
      <c r="BDZ11" s="208"/>
      <c r="BEA11" s="208"/>
      <c r="BEB11" s="208"/>
      <c r="BEC11" s="208"/>
      <c r="BED11" s="208"/>
      <c r="BEE11" s="208"/>
      <c r="BEF11" s="208"/>
      <c r="BEG11" s="208"/>
      <c r="BEH11" s="208"/>
      <c r="BEI11" s="208"/>
      <c r="BEJ11" s="208"/>
      <c r="BEK11" s="208"/>
      <c r="BEL11" s="208"/>
      <c r="BEM11" s="208"/>
      <c r="BEN11" s="208"/>
      <c r="BEO11" s="208"/>
      <c r="BEP11" s="208"/>
      <c r="BEQ11" s="208"/>
      <c r="BER11" s="208"/>
      <c r="BES11" s="208"/>
      <c r="BET11" s="208"/>
      <c r="BEU11" s="208"/>
      <c r="BEV11" s="208"/>
      <c r="BEW11" s="208"/>
      <c r="BEX11" s="208"/>
      <c r="BEY11" s="208"/>
      <c r="BEZ11" s="208"/>
      <c r="BFA11" s="208"/>
      <c r="BFB11" s="208"/>
      <c r="BFC11" s="208"/>
      <c r="BFD11" s="208"/>
      <c r="BFE11" s="208"/>
      <c r="BFF11" s="208"/>
      <c r="BFG11" s="208"/>
      <c r="BFH11" s="208"/>
      <c r="BFI11" s="208"/>
      <c r="BFJ11" s="208"/>
      <c r="BFK11" s="208"/>
      <c r="BFL11" s="208"/>
      <c r="BFM11" s="208"/>
      <c r="BFN11" s="208"/>
      <c r="BFO11" s="208"/>
      <c r="BFP11" s="208"/>
      <c r="BFQ11" s="208"/>
      <c r="BFR11" s="208"/>
      <c r="BFS11" s="208"/>
      <c r="BFT11" s="208"/>
      <c r="BFU11" s="208"/>
      <c r="BFV11" s="208"/>
      <c r="BFW11" s="208"/>
      <c r="BFX11" s="208"/>
      <c r="BFY11" s="208"/>
      <c r="BFZ11" s="208"/>
      <c r="BGA11" s="208"/>
      <c r="BGB11" s="208"/>
      <c r="BGC11" s="208"/>
      <c r="BGD11" s="208"/>
      <c r="BGE11" s="208"/>
      <c r="BGF11" s="208"/>
      <c r="BGG11" s="208"/>
      <c r="BGH11" s="208"/>
      <c r="BGI11" s="208"/>
      <c r="BGJ11" s="208"/>
      <c r="BGK11" s="208"/>
      <c r="BGL11" s="208"/>
      <c r="BGM11" s="208"/>
      <c r="BGN11" s="208"/>
      <c r="BGO11" s="208"/>
      <c r="BGP11" s="208"/>
      <c r="BGQ11" s="208"/>
      <c r="BGR11" s="208"/>
      <c r="BGS11" s="208"/>
      <c r="BGT11" s="208"/>
      <c r="BGU11" s="208"/>
      <c r="BGV11" s="208"/>
      <c r="BGW11" s="208"/>
      <c r="BGX11" s="208"/>
      <c r="BGY11" s="208"/>
      <c r="BGZ11" s="208"/>
      <c r="BHA11" s="208"/>
      <c r="BHB11" s="208"/>
      <c r="BHC11" s="208"/>
      <c r="BHD11" s="208"/>
      <c r="BHE11" s="208"/>
      <c r="BHF11" s="208"/>
      <c r="BHG11" s="208"/>
      <c r="BHH11" s="208"/>
      <c r="BHI11" s="208"/>
      <c r="BHJ11" s="208"/>
      <c r="BHK11" s="208"/>
      <c r="BHL11" s="208"/>
      <c r="BHM11" s="208"/>
      <c r="BHN11" s="208"/>
      <c r="BHO11" s="208"/>
      <c r="BHP11" s="208"/>
      <c r="BHQ11" s="208"/>
      <c r="BHR11" s="208"/>
      <c r="BHS11" s="208"/>
      <c r="BHT11" s="208"/>
      <c r="BHU11" s="208"/>
      <c r="BHV11" s="208"/>
      <c r="BHW11" s="208"/>
      <c r="BHX11" s="208"/>
      <c r="BHY11" s="208"/>
      <c r="BHZ11" s="208"/>
      <c r="BIA11" s="208"/>
      <c r="BIB11" s="208"/>
      <c r="BIC11" s="208"/>
      <c r="BID11" s="208"/>
      <c r="BIE11" s="208"/>
      <c r="BIF11" s="208"/>
      <c r="BIG11" s="208"/>
      <c r="BIH11" s="208"/>
      <c r="BII11" s="208"/>
      <c r="BIJ11" s="208"/>
      <c r="BIK11" s="208"/>
      <c r="BIL11" s="208"/>
      <c r="BIM11" s="208"/>
      <c r="BIN11" s="208"/>
      <c r="BIO11" s="208"/>
      <c r="BIP11" s="208"/>
      <c r="BIQ11" s="208"/>
      <c r="BIR11" s="208"/>
      <c r="BIS11" s="208"/>
      <c r="BIT11" s="208"/>
      <c r="BIU11" s="208"/>
      <c r="BIV11" s="208"/>
      <c r="BIW11" s="208"/>
      <c r="BIX11" s="208"/>
      <c r="BIY11" s="208"/>
      <c r="BIZ11" s="208"/>
      <c r="BJA11" s="208"/>
      <c r="BJB11" s="208"/>
      <c r="BJC11" s="208"/>
      <c r="BJD11" s="208"/>
      <c r="BJE11" s="208"/>
      <c r="BJF11" s="208"/>
      <c r="BJG11" s="208"/>
      <c r="BJH11" s="208"/>
      <c r="BJI11" s="208"/>
      <c r="BJJ11" s="208"/>
      <c r="BJK11" s="208"/>
      <c r="BJL11" s="208"/>
      <c r="BJM11" s="208"/>
      <c r="BJN11" s="208"/>
      <c r="BJO11" s="208"/>
      <c r="BJP11" s="208"/>
      <c r="BJQ11" s="208"/>
      <c r="BJR11" s="208"/>
      <c r="BJS11" s="208"/>
      <c r="BJT11" s="208"/>
      <c r="BJU11" s="208"/>
      <c r="BJV11" s="208"/>
      <c r="BJW11" s="208"/>
      <c r="BJX11" s="208"/>
      <c r="BJY11" s="208"/>
      <c r="BJZ11" s="208"/>
      <c r="BKA11" s="208"/>
      <c r="BKB11" s="208"/>
      <c r="BKC11" s="208"/>
      <c r="BKD11" s="208"/>
      <c r="BKE11" s="208"/>
      <c r="BKF11" s="208"/>
      <c r="BKG11" s="208"/>
      <c r="BKH11" s="208"/>
      <c r="BKI11" s="208"/>
      <c r="BKJ11" s="208"/>
      <c r="BKK11" s="208"/>
      <c r="BKL11" s="208"/>
      <c r="BKM11" s="208"/>
      <c r="BKN11" s="208"/>
      <c r="BKO11" s="208"/>
      <c r="BKP11" s="208"/>
      <c r="BKQ11" s="208"/>
      <c r="BKR11" s="208"/>
      <c r="BKS11" s="208"/>
      <c r="BKT11" s="208"/>
      <c r="BKU11" s="208"/>
      <c r="BKV11" s="208"/>
      <c r="BKW11" s="208"/>
      <c r="BKX11" s="208"/>
      <c r="BKY11" s="208"/>
      <c r="BKZ11" s="208"/>
      <c r="BLA11" s="208"/>
      <c r="BLB11" s="208"/>
      <c r="BLC11" s="208"/>
      <c r="BLD11" s="208"/>
      <c r="BLE11" s="208"/>
      <c r="BLF11" s="208"/>
      <c r="BLG11" s="208"/>
      <c r="BLH11" s="208"/>
      <c r="BLI11" s="208"/>
      <c r="BLJ11" s="208"/>
      <c r="BLK11" s="208"/>
      <c r="BLL11" s="208"/>
      <c r="BLM11" s="208"/>
      <c r="BLN11" s="208"/>
      <c r="BLO11" s="208"/>
      <c r="BLP11" s="208"/>
      <c r="BLQ11" s="208"/>
      <c r="BLR11" s="208"/>
      <c r="BLS11" s="208"/>
      <c r="BLT11" s="208"/>
      <c r="BLU11" s="208"/>
      <c r="BLV11" s="208"/>
      <c r="BLW11" s="208"/>
      <c r="BLX11" s="208"/>
      <c r="BLY11" s="208"/>
      <c r="BLZ11" s="208"/>
      <c r="BMA11" s="208"/>
      <c r="BMB11" s="208"/>
      <c r="BMC11" s="208"/>
      <c r="BMD11" s="208"/>
      <c r="BME11" s="208"/>
      <c r="BMF11" s="208"/>
      <c r="BMG11" s="208"/>
      <c r="BMH11" s="208"/>
      <c r="BMI11" s="208"/>
      <c r="BMJ11" s="208"/>
      <c r="BMK11" s="208"/>
      <c r="BML11" s="208"/>
      <c r="BMM11" s="208"/>
      <c r="BMN11" s="208"/>
      <c r="BMO11" s="208"/>
      <c r="BMP11" s="208"/>
      <c r="BMQ11" s="208"/>
      <c r="BMR11" s="208"/>
      <c r="BMS11" s="208"/>
      <c r="BMT11" s="208"/>
      <c r="BMU11" s="208"/>
      <c r="BMV11" s="208"/>
      <c r="BMW11" s="208"/>
      <c r="BMX11" s="208"/>
      <c r="BMY11" s="208"/>
      <c r="BMZ11" s="208"/>
      <c r="BNA11" s="208"/>
      <c r="BNB11" s="208"/>
      <c r="BNC11" s="208"/>
      <c r="BND11" s="208"/>
      <c r="BNE11" s="208"/>
      <c r="BNF11" s="208"/>
      <c r="BNG11" s="208"/>
      <c r="BNH11" s="208"/>
      <c r="BNI11" s="208"/>
      <c r="BNJ11" s="208"/>
      <c r="BNK11" s="208"/>
      <c r="BNL11" s="208"/>
      <c r="BNM11" s="208"/>
      <c r="BNN11" s="208"/>
      <c r="BNO11" s="208"/>
      <c r="BNP11" s="208"/>
      <c r="BNQ11" s="208"/>
      <c r="BNR11" s="208"/>
      <c r="BNS11" s="208"/>
      <c r="BNT11" s="208"/>
      <c r="BNU11" s="208"/>
      <c r="BNV11" s="208"/>
      <c r="BNW11" s="208"/>
      <c r="BNX11" s="208"/>
      <c r="BNY11" s="208"/>
      <c r="BNZ11" s="208"/>
      <c r="BOA11" s="208"/>
      <c r="BOB11" s="208"/>
      <c r="BOC11" s="208"/>
      <c r="BOD11" s="208"/>
      <c r="BOE11" s="208"/>
      <c r="BOF11" s="208"/>
      <c r="BOG11" s="208"/>
      <c r="BOH11" s="208"/>
      <c r="BOI11" s="208"/>
      <c r="BOJ11" s="208"/>
      <c r="BOK11" s="208"/>
      <c r="BOL11" s="208"/>
      <c r="BOM11" s="208"/>
      <c r="BON11" s="208"/>
      <c r="BOO11" s="208"/>
      <c r="BOP11" s="208"/>
      <c r="BOQ11" s="208"/>
      <c r="BOR11" s="208"/>
      <c r="BOS11" s="208"/>
      <c r="BOT11" s="208"/>
      <c r="BOU11" s="208"/>
      <c r="BOV11" s="208"/>
      <c r="BOW11" s="208"/>
      <c r="BOX11" s="208"/>
      <c r="BOY11" s="208"/>
      <c r="BOZ11" s="208"/>
      <c r="BPA11" s="208"/>
      <c r="BPB11" s="208"/>
      <c r="BPC11" s="208"/>
      <c r="BPD11" s="208"/>
      <c r="BPE11" s="208"/>
      <c r="BPF11" s="208"/>
      <c r="BPG11" s="208"/>
      <c r="BPH11" s="208"/>
      <c r="BPI11" s="208"/>
      <c r="BPJ11" s="208"/>
      <c r="BPK11" s="208"/>
      <c r="BPL11" s="208"/>
      <c r="BPM11" s="208"/>
      <c r="BPN11" s="208"/>
      <c r="BPO11" s="208"/>
      <c r="BPP11" s="208"/>
      <c r="BPQ11" s="208"/>
      <c r="BPR11" s="208"/>
      <c r="BPS11" s="208"/>
      <c r="BPT11" s="208"/>
      <c r="BPU11" s="208"/>
      <c r="BPV11" s="208"/>
      <c r="BPW11" s="208"/>
      <c r="BPX11" s="208"/>
      <c r="BPY11" s="208"/>
      <c r="BPZ11" s="208"/>
      <c r="BQA11" s="208"/>
      <c r="BQB11" s="208"/>
      <c r="BQC11" s="208"/>
      <c r="BQD11" s="208"/>
      <c r="BQE11" s="208"/>
      <c r="BQF11" s="208"/>
      <c r="BQG11" s="208"/>
      <c r="BQH11" s="208"/>
      <c r="BQI11" s="208"/>
      <c r="BQJ11" s="208"/>
      <c r="BQK11" s="208"/>
      <c r="BQL11" s="208"/>
      <c r="BQM11" s="208"/>
      <c r="BQN11" s="208"/>
      <c r="BQO11" s="208"/>
      <c r="BQP11" s="208"/>
      <c r="BQQ11" s="208"/>
      <c r="BQR11" s="208"/>
      <c r="BQS11" s="208"/>
      <c r="BQT11" s="208"/>
      <c r="BQU11" s="208"/>
      <c r="BQV11" s="208"/>
      <c r="BQW11" s="208"/>
      <c r="BQX11" s="208"/>
      <c r="BQY11" s="208"/>
      <c r="BQZ11" s="208"/>
      <c r="BRA11" s="208"/>
      <c r="BRB11" s="208"/>
      <c r="BRC11" s="208"/>
      <c r="BRD11" s="208"/>
      <c r="BRE11" s="208"/>
      <c r="BRF11" s="208"/>
      <c r="BRG11" s="208"/>
      <c r="BRH11" s="208"/>
      <c r="BRI11" s="208"/>
      <c r="BRJ11" s="208"/>
      <c r="BRK11" s="208"/>
      <c r="BRL11" s="208"/>
      <c r="BRM11" s="208"/>
      <c r="BRN11" s="208"/>
      <c r="BRO11" s="208"/>
      <c r="BRP11" s="208"/>
      <c r="BRQ11" s="208"/>
      <c r="BRR11" s="208"/>
      <c r="BRS11" s="208"/>
      <c r="BRT11" s="208"/>
      <c r="BRU11" s="208"/>
      <c r="BRV11" s="208"/>
      <c r="BRW11" s="208"/>
      <c r="BRX11" s="208"/>
      <c r="BRY11" s="208"/>
      <c r="BRZ11" s="208"/>
      <c r="BSA11" s="208"/>
      <c r="BSB11" s="208"/>
      <c r="BSC11" s="208"/>
      <c r="BSD11" s="208"/>
      <c r="BSE11" s="208"/>
      <c r="BSF11" s="208"/>
      <c r="BSG11" s="208"/>
      <c r="BSH11" s="208"/>
      <c r="BSI11" s="208"/>
      <c r="BSJ11" s="208"/>
      <c r="BSK11" s="208"/>
      <c r="BSL11" s="208"/>
      <c r="BSM11" s="208"/>
      <c r="BSN11" s="208"/>
      <c r="BSO11" s="208"/>
      <c r="BSP11" s="208"/>
      <c r="BSQ11" s="208"/>
      <c r="BSR11" s="208"/>
      <c r="BSS11" s="208"/>
      <c r="BST11" s="208"/>
      <c r="BSU11" s="208"/>
      <c r="BSV11" s="208"/>
      <c r="BSW11" s="208"/>
      <c r="BSX11" s="208"/>
      <c r="BSY11" s="208"/>
      <c r="BSZ11" s="208"/>
      <c r="BTA11" s="208"/>
      <c r="BTB11" s="208"/>
      <c r="BTC11" s="208"/>
      <c r="BTD11" s="208"/>
      <c r="BTE11" s="208"/>
      <c r="BTF11" s="208"/>
      <c r="BTG11" s="208"/>
      <c r="BTH11" s="208"/>
      <c r="BTI11" s="208"/>
      <c r="BTJ11" s="208"/>
      <c r="BTK11" s="208"/>
      <c r="BTL11" s="208"/>
      <c r="BTM11" s="208"/>
      <c r="BTN11" s="208"/>
      <c r="BTO11" s="208"/>
      <c r="BTP11" s="208"/>
      <c r="BTQ11" s="208"/>
      <c r="BTR11" s="208"/>
      <c r="BTS11" s="208"/>
      <c r="BTT11" s="208"/>
      <c r="BTU11" s="208"/>
      <c r="BTV11" s="208"/>
      <c r="BTW11" s="208"/>
      <c r="BTX11" s="208"/>
      <c r="BTY11" s="208"/>
      <c r="BTZ11" s="208"/>
      <c r="BUA11" s="208"/>
      <c r="BUB11" s="208"/>
      <c r="BUC11" s="208"/>
      <c r="BUD11" s="208"/>
      <c r="BUE11" s="208"/>
      <c r="BUF11" s="208"/>
      <c r="BUG11" s="208"/>
      <c r="BUH11" s="208"/>
      <c r="BUI11" s="208"/>
      <c r="BUJ11" s="208"/>
      <c r="BUK11" s="208"/>
      <c r="BUL11" s="208"/>
      <c r="BUM11" s="208"/>
      <c r="BUN11" s="208"/>
      <c r="BUO11" s="208"/>
      <c r="BUP11" s="208"/>
      <c r="BUQ11" s="208"/>
      <c r="BUR11" s="208"/>
      <c r="BUS11" s="208"/>
      <c r="BUT11" s="208"/>
      <c r="BUU11" s="208"/>
      <c r="BUV11" s="208"/>
      <c r="BUW11" s="208"/>
      <c r="BUX11" s="208"/>
      <c r="BUY11" s="208"/>
      <c r="BUZ11" s="208"/>
      <c r="BVA11" s="208"/>
      <c r="BVB11" s="208"/>
      <c r="BVC11" s="208"/>
      <c r="BVD11" s="208"/>
      <c r="BVE11" s="208"/>
      <c r="BVF11" s="208"/>
      <c r="BVG11" s="208"/>
      <c r="BVH11" s="208"/>
      <c r="BVI11" s="208"/>
      <c r="BVJ11" s="208"/>
      <c r="BVK11" s="208"/>
      <c r="BVL11" s="208"/>
      <c r="BVM11" s="208"/>
      <c r="BVN11" s="208"/>
      <c r="BVO11" s="208"/>
      <c r="BVP11" s="208"/>
      <c r="BVQ11" s="208"/>
      <c r="BVR11" s="208"/>
      <c r="BVS11" s="208"/>
      <c r="BVT11" s="208"/>
      <c r="BVU11" s="208"/>
      <c r="BVV11" s="208"/>
      <c r="BVW11" s="208"/>
      <c r="BVX11" s="208"/>
      <c r="BVY11" s="208"/>
      <c r="BVZ11" s="208"/>
      <c r="BWA11" s="208"/>
      <c r="BWB11" s="208"/>
      <c r="BWC11" s="208"/>
      <c r="BWD11" s="208"/>
      <c r="BWE11" s="208"/>
      <c r="BWF11" s="208"/>
      <c r="BWG11" s="208"/>
      <c r="BWH11" s="208"/>
      <c r="BWI11" s="208"/>
      <c r="BWJ11" s="208"/>
      <c r="BWK11" s="208"/>
      <c r="BWL11" s="208"/>
      <c r="BWM11" s="208"/>
      <c r="BWN11" s="208"/>
      <c r="BWO11" s="208"/>
      <c r="BWP11" s="208"/>
      <c r="BWQ11" s="208"/>
      <c r="BWR11" s="208"/>
      <c r="BWS11" s="208"/>
      <c r="BWT11" s="208"/>
      <c r="BWU11" s="208"/>
      <c r="BWV11" s="208"/>
      <c r="BWW11" s="208"/>
      <c r="BWX11" s="208"/>
      <c r="BWY11" s="208"/>
      <c r="BWZ11" s="208"/>
      <c r="BXA11" s="208"/>
      <c r="BXB11" s="208"/>
      <c r="BXC11" s="208"/>
      <c r="BXD11" s="208"/>
      <c r="BXE11" s="208"/>
      <c r="BXF11" s="208"/>
      <c r="BXG11" s="208"/>
      <c r="BXH11" s="208"/>
      <c r="BXI11" s="208"/>
      <c r="BXJ11" s="208"/>
      <c r="BXK11" s="208"/>
      <c r="BXL11" s="208"/>
      <c r="BXM11" s="208"/>
      <c r="BXN11" s="208"/>
      <c r="BXO11" s="208"/>
      <c r="BXP11" s="208"/>
      <c r="BXQ11" s="208"/>
      <c r="BXR11" s="208"/>
      <c r="BXS11" s="208"/>
      <c r="BXT11" s="208"/>
      <c r="BXU11" s="208"/>
      <c r="BXV11" s="208"/>
      <c r="BXW11" s="208"/>
      <c r="BXX11" s="208"/>
      <c r="BXY11" s="208"/>
      <c r="BXZ11" s="208"/>
      <c r="BYA11" s="208"/>
      <c r="BYB11" s="208"/>
      <c r="BYC11" s="208"/>
      <c r="BYD11" s="208"/>
      <c r="BYE11" s="208"/>
      <c r="BYF11" s="208"/>
      <c r="BYG11" s="208"/>
      <c r="BYH11" s="208"/>
      <c r="BYI11" s="208"/>
      <c r="BYJ11" s="208"/>
      <c r="BYK11" s="208"/>
      <c r="BYL11" s="208"/>
      <c r="BYM11" s="208"/>
      <c r="BYN11" s="208"/>
      <c r="BYO11" s="208"/>
      <c r="BYP11" s="208"/>
      <c r="BYQ11" s="208"/>
      <c r="BYR11" s="208"/>
      <c r="BYS11" s="208"/>
      <c r="BYT11" s="208"/>
      <c r="BYU11" s="208"/>
      <c r="BYV11" s="208"/>
      <c r="BYW11" s="208"/>
      <c r="BYX11" s="208"/>
      <c r="BYY11" s="208"/>
      <c r="BYZ11" s="208"/>
      <c r="BZA11" s="208"/>
      <c r="BZB11" s="208"/>
      <c r="BZC11" s="208"/>
      <c r="BZD11" s="208"/>
      <c r="BZE11" s="208"/>
      <c r="BZF11" s="208"/>
      <c r="BZG11" s="208"/>
      <c r="BZH11" s="208"/>
      <c r="BZI11" s="208"/>
      <c r="BZJ11" s="208"/>
      <c r="BZK11" s="208"/>
      <c r="BZL11" s="208"/>
      <c r="BZM11" s="208"/>
      <c r="BZN11" s="208"/>
      <c r="BZO11" s="208"/>
      <c r="BZP11" s="208"/>
      <c r="BZQ11" s="208"/>
      <c r="BZR11" s="208"/>
      <c r="BZS11" s="208"/>
      <c r="BZT11" s="208"/>
      <c r="BZU11" s="208"/>
      <c r="BZV11" s="208"/>
      <c r="BZW11" s="208"/>
      <c r="BZX11" s="208"/>
      <c r="BZY11" s="208"/>
      <c r="BZZ11" s="208"/>
      <c r="CAA11" s="208"/>
      <c r="CAB11" s="208"/>
      <c r="CAC11" s="208"/>
      <c r="CAD11" s="208"/>
      <c r="CAE11" s="208"/>
      <c r="CAF11" s="208"/>
      <c r="CAG11" s="208"/>
      <c r="CAH11" s="208"/>
      <c r="CAI11" s="208"/>
      <c r="CAJ11" s="208"/>
      <c r="CAK11" s="208"/>
      <c r="CAL11" s="208"/>
      <c r="CAM11" s="208"/>
      <c r="CAN11" s="208"/>
      <c r="CAO11" s="208"/>
      <c r="CAP11" s="208"/>
      <c r="CAQ11" s="208"/>
      <c r="CAR11" s="208"/>
      <c r="CAS11" s="208"/>
      <c r="CAT11" s="208"/>
      <c r="CAU11" s="208"/>
      <c r="CAV11" s="208"/>
      <c r="CAW11" s="208"/>
      <c r="CAX11" s="208"/>
      <c r="CAY11" s="208"/>
      <c r="CAZ11" s="208"/>
      <c r="CBA11" s="208"/>
      <c r="CBB11" s="208"/>
      <c r="CBC11" s="208"/>
      <c r="CBD11" s="208"/>
      <c r="CBE11" s="208"/>
      <c r="CBF11" s="208"/>
      <c r="CBG11" s="208"/>
      <c r="CBH11" s="208"/>
      <c r="CBI11" s="208"/>
      <c r="CBJ11" s="208"/>
      <c r="CBK11" s="208"/>
      <c r="CBL11" s="208"/>
      <c r="CBM11" s="208"/>
      <c r="CBN11" s="208"/>
      <c r="CBO11" s="208"/>
      <c r="CBP11" s="208"/>
      <c r="CBQ11" s="208"/>
      <c r="CBR11" s="208"/>
      <c r="CBS11" s="208"/>
      <c r="CBT11" s="208"/>
      <c r="CBU11" s="208"/>
      <c r="CBV11" s="208"/>
      <c r="CBW11" s="208"/>
      <c r="CBX11" s="208"/>
      <c r="CBY11" s="208"/>
      <c r="CBZ11" s="208"/>
      <c r="CCA11" s="208"/>
      <c r="CCB11" s="208"/>
      <c r="CCC11" s="208"/>
      <c r="CCD11" s="208"/>
      <c r="CCE11" s="208"/>
      <c r="CCF11" s="208"/>
      <c r="CCG11" s="208"/>
      <c r="CCH11" s="208"/>
      <c r="CCI11" s="208"/>
      <c r="CCJ11" s="208"/>
      <c r="CCK11" s="208"/>
      <c r="CCL11" s="208"/>
      <c r="CCM11" s="208"/>
      <c r="CCN11" s="208"/>
      <c r="CCO11" s="208"/>
      <c r="CCP11" s="208"/>
      <c r="CCQ11" s="208"/>
      <c r="CCR11" s="208"/>
      <c r="CCS11" s="208"/>
      <c r="CCT11" s="208"/>
      <c r="CCU11" s="208"/>
      <c r="CCV11" s="208"/>
      <c r="CCW11" s="208"/>
      <c r="CCX11" s="208"/>
      <c r="CCY11" s="208"/>
      <c r="CCZ11" s="208"/>
      <c r="CDA11" s="208"/>
      <c r="CDB11" s="208"/>
      <c r="CDC11" s="208"/>
      <c r="CDD11" s="208"/>
      <c r="CDE11" s="208"/>
      <c r="CDF11" s="208"/>
      <c r="CDG11" s="208"/>
      <c r="CDH11" s="208"/>
      <c r="CDI11" s="208"/>
      <c r="CDJ11" s="208"/>
      <c r="CDK11" s="208"/>
      <c r="CDL11" s="208"/>
      <c r="CDM11" s="208"/>
      <c r="CDN11" s="208"/>
      <c r="CDO11" s="208"/>
      <c r="CDP11" s="208"/>
      <c r="CDQ11" s="208"/>
      <c r="CDR11" s="208"/>
      <c r="CDS11" s="208"/>
      <c r="CDT11" s="208"/>
      <c r="CDU11" s="208"/>
      <c r="CDV11" s="208"/>
      <c r="CDW11" s="208"/>
      <c r="CDX11" s="208"/>
      <c r="CDY11" s="208"/>
      <c r="CDZ11" s="208"/>
      <c r="CEA11" s="208"/>
      <c r="CEB11" s="208"/>
      <c r="CEC11" s="208"/>
      <c r="CED11" s="208"/>
      <c r="CEE11" s="208"/>
      <c r="CEF11" s="208"/>
      <c r="CEG11" s="208"/>
      <c r="CEH11" s="208"/>
      <c r="CEI11" s="208"/>
      <c r="CEJ11" s="208"/>
      <c r="CEK11" s="208"/>
      <c r="CEL11" s="208"/>
      <c r="CEM11" s="208"/>
      <c r="CEN11" s="208"/>
      <c r="CEO11" s="208"/>
      <c r="CEP11" s="208"/>
      <c r="CEQ11" s="208"/>
      <c r="CER11" s="208"/>
      <c r="CES11" s="208"/>
      <c r="CET11" s="208"/>
      <c r="CEU11" s="208"/>
      <c r="CEV11" s="208"/>
      <c r="CEW11" s="208"/>
      <c r="CEX11" s="208"/>
      <c r="CEY11" s="208"/>
      <c r="CEZ11" s="208"/>
      <c r="CFA11" s="208"/>
      <c r="CFB11" s="208"/>
      <c r="CFC11" s="208"/>
      <c r="CFD11" s="208"/>
      <c r="CFE11" s="208"/>
      <c r="CFF11" s="208"/>
      <c r="CFG11" s="208"/>
      <c r="CFH11" s="208"/>
      <c r="CFI11" s="208"/>
      <c r="CFJ11" s="208"/>
      <c r="CFK11" s="208"/>
      <c r="CFL11" s="208"/>
      <c r="CFM11" s="208"/>
      <c r="CFN11" s="208"/>
      <c r="CFO11" s="208"/>
      <c r="CFP11" s="208"/>
      <c r="CFQ11" s="208"/>
      <c r="CFR11" s="208"/>
      <c r="CFS11" s="208"/>
      <c r="CFT11" s="208"/>
      <c r="CFU11" s="208"/>
      <c r="CFV11" s="208"/>
      <c r="CFW11" s="208"/>
      <c r="CFX11" s="208"/>
      <c r="CFY11" s="208"/>
      <c r="CFZ11" s="208"/>
      <c r="CGA11" s="208"/>
      <c r="CGB11" s="208"/>
      <c r="CGC11" s="208"/>
      <c r="CGD11" s="208"/>
      <c r="CGE11" s="208"/>
      <c r="CGF11" s="208"/>
      <c r="CGG11" s="208"/>
      <c r="CGH11" s="208"/>
      <c r="CGI11" s="208"/>
      <c r="CGJ11" s="208"/>
      <c r="CGK11" s="208"/>
      <c r="CGL11" s="208"/>
      <c r="CGM11" s="208"/>
      <c r="CGN11" s="208"/>
      <c r="CGO11" s="208"/>
      <c r="CGP11" s="208"/>
      <c r="CGQ11" s="208"/>
      <c r="CGR11" s="208"/>
      <c r="CGS11" s="208"/>
      <c r="CGT11" s="208"/>
      <c r="CGU11" s="208"/>
      <c r="CGV11" s="208"/>
      <c r="CGW11" s="208"/>
      <c r="CGX11" s="208"/>
      <c r="CGY11" s="208"/>
      <c r="CGZ11" s="208"/>
      <c r="CHA11" s="208"/>
      <c r="CHB11" s="208"/>
      <c r="CHC11" s="208"/>
      <c r="CHD11" s="208"/>
      <c r="CHE11" s="208"/>
      <c r="CHF11" s="208"/>
      <c r="CHG11" s="208"/>
      <c r="CHH11" s="208"/>
      <c r="CHI11" s="208"/>
      <c r="CHJ11" s="208"/>
      <c r="CHK11" s="208"/>
      <c r="CHL11" s="208"/>
      <c r="CHM11" s="208"/>
      <c r="CHN11" s="208"/>
      <c r="CHO11" s="208"/>
      <c r="CHP11" s="208"/>
      <c r="CHQ11" s="208"/>
      <c r="CHR11" s="208"/>
      <c r="CHS11" s="208"/>
      <c r="CHT11" s="208"/>
      <c r="CHU11" s="208"/>
      <c r="CHV11" s="208"/>
      <c r="CHW11" s="208"/>
      <c r="CHX11" s="208"/>
      <c r="CHY11" s="208"/>
      <c r="CHZ11" s="208"/>
      <c r="CIA11" s="208"/>
      <c r="CIB11" s="208"/>
      <c r="CIC11" s="208"/>
      <c r="CID11" s="208"/>
      <c r="CIE11" s="208"/>
      <c r="CIF11" s="208"/>
      <c r="CIG11" s="208"/>
      <c r="CIH11" s="208"/>
      <c r="CII11" s="208"/>
      <c r="CIJ11" s="208"/>
      <c r="CIK11" s="208"/>
      <c r="CIL11" s="208"/>
      <c r="CIM11" s="208"/>
      <c r="CIN11" s="208"/>
      <c r="CIO11" s="208"/>
      <c r="CIP11" s="208"/>
      <c r="CIQ11" s="208"/>
      <c r="CIR11" s="208"/>
      <c r="CIS11" s="208"/>
      <c r="CIT11" s="208"/>
      <c r="CIU11" s="208"/>
      <c r="CIV11" s="208"/>
      <c r="CIW11" s="208"/>
      <c r="CIX11" s="208"/>
      <c r="CIY11" s="208"/>
      <c r="CIZ11" s="208"/>
      <c r="CJA11" s="208"/>
      <c r="CJB11" s="208"/>
      <c r="CJC11" s="208"/>
      <c r="CJD11" s="208"/>
      <c r="CJE11" s="208"/>
      <c r="CJF11" s="208"/>
      <c r="CJG11" s="208"/>
      <c r="CJH11" s="208"/>
      <c r="CJI11" s="208"/>
      <c r="CJJ11" s="208"/>
      <c r="CJK11" s="208"/>
      <c r="CJL11" s="208"/>
      <c r="CJM11" s="208"/>
      <c r="CJN11" s="208"/>
      <c r="CJO11" s="208"/>
      <c r="CJP11" s="208"/>
      <c r="CJQ11" s="208"/>
      <c r="CJR11" s="208"/>
      <c r="CJS11" s="208"/>
      <c r="CJT11" s="208"/>
      <c r="CJU11" s="208"/>
      <c r="CJV11" s="208"/>
      <c r="CJW11" s="208"/>
      <c r="CJX11" s="208"/>
      <c r="CJY11" s="208"/>
      <c r="CJZ11" s="208"/>
      <c r="CKA11" s="208"/>
      <c r="CKB11" s="208"/>
      <c r="CKC11" s="208"/>
      <c r="CKD11" s="208"/>
      <c r="CKE11" s="208"/>
      <c r="CKF11" s="208"/>
      <c r="CKG11" s="208"/>
      <c r="CKH11" s="208"/>
      <c r="CKI11" s="208"/>
      <c r="CKJ11" s="208"/>
      <c r="CKK11" s="208"/>
      <c r="CKL11" s="208"/>
      <c r="CKM11" s="208"/>
      <c r="CKN11" s="208"/>
      <c r="CKO11" s="208"/>
      <c r="CKP11" s="208"/>
      <c r="CKQ11" s="208"/>
      <c r="CKR11" s="208"/>
      <c r="CKS11" s="208"/>
      <c r="CKT11" s="208"/>
      <c r="CKU11" s="208"/>
      <c r="CKV11" s="208"/>
      <c r="CKW11" s="208"/>
      <c r="CKX11" s="208"/>
      <c r="CKY11" s="208"/>
      <c r="CKZ11" s="208"/>
      <c r="CLA11" s="208"/>
      <c r="CLB11" s="208"/>
      <c r="CLC11" s="208"/>
      <c r="CLD11" s="208"/>
      <c r="CLE11" s="208"/>
      <c r="CLF11" s="208"/>
      <c r="CLG11" s="208"/>
      <c r="CLH11" s="208"/>
      <c r="CLI11" s="208"/>
      <c r="CLJ11" s="208"/>
      <c r="CLK11" s="208"/>
      <c r="CLL11" s="208"/>
      <c r="CLM11" s="208"/>
      <c r="CLN11" s="208"/>
      <c r="CLO11" s="208"/>
      <c r="CLP11" s="208"/>
      <c r="CLQ11" s="208"/>
      <c r="CLR11" s="208"/>
      <c r="CLS11" s="208"/>
      <c r="CLT11" s="208"/>
      <c r="CLU11" s="208"/>
      <c r="CLV11" s="208"/>
      <c r="CLW11" s="208"/>
      <c r="CLX11" s="208"/>
      <c r="CLY11" s="208"/>
      <c r="CLZ11" s="208"/>
      <c r="CMA11" s="208"/>
      <c r="CMB11" s="208"/>
      <c r="CMC11" s="208"/>
      <c r="CMD11" s="208"/>
      <c r="CME11" s="208"/>
      <c r="CMF11" s="208"/>
      <c r="CMG11" s="208"/>
      <c r="CMH11" s="208"/>
      <c r="CMI11" s="208"/>
      <c r="CMJ11" s="208"/>
      <c r="CMK11" s="208"/>
      <c r="CML11" s="208"/>
      <c r="CMM11" s="208"/>
      <c r="CMN11" s="208"/>
      <c r="CMO11" s="208"/>
      <c r="CMP11" s="208"/>
      <c r="CMQ11" s="208"/>
      <c r="CMR11" s="208"/>
      <c r="CMS11" s="208"/>
      <c r="CMT11" s="208"/>
      <c r="CMU11" s="208"/>
      <c r="CMV11" s="208"/>
      <c r="CMW11" s="208"/>
      <c r="CMX11" s="208"/>
      <c r="CMY11" s="208"/>
      <c r="CMZ11" s="208"/>
      <c r="CNA11" s="208"/>
      <c r="CNB11" s="208"/>
      <c r="CNC11" s="208"/>
      <c r="CND11" s="208"/>
      <c r="CNE11" s="208"/>
      <c r="CNF11" s="208"/>
      <c r="CNG11" s="208"/>
      <c r="CNH11" s="208"/>
      <c r="CNI11" s="208"/>
      <c r="CNJ11" s="208"/>
      <c r="CNK11" s="208"/>
      <c r="CNL11" s="208"/>
      <c r="CNM11" s="208"/>
      <c r="CNN11" s="208"/>
      <c r="CNO11" s="208"/>
      <c r="CNP11" s="208"/>
      <c r="CNQ11" s="208"/>
      <c r="CNR11" s="208"/>
      <c r="CNS11" s="208"/>
      <c r="CNT11" s="208"/>
      <c r="CNU11" s="208"/>
      <c r="CNV11" s="208"/>
      <c r="CNW11" s="208"/>
      <c r="CNX11" s="208"/>
      <c r="CNY11" s="208"/>
      <c r="CNZ11" s="208"/>
      <c r="COA11" s="208"/>
      <c r="COB11" s="208"/>
      <c r="COC11" s="208"/>
      <c r="COD11" s="208"/>
      <c r="COE11" s="208"/>
      <c r="COF11" s="208"/>
      <c r="COG11" s="208"/>
      <c r="COH11" s="208"/>
      <c r="COI11" s="208"/>
      <c r="COJ11" s="208"/>
      <c r="COK11" s="208"/>
      <c r="COL11" s="208"/>
      <c r="COM11" s="208"/>
      <c r="CON11" s="208"/>
      <c r="COO11" s="208"/>
      <c r="COP11" s="208"/>
      <c r="COQ11" s="208"/>
      <c r="COR11" s="208"/>
      <c r="COS11" s="208"/>
      <c r="COT11" s="208"/>
      <c r="COU11" s="208"/>
      <c r="COV11" s="208"/>
      <c r="COW11" s="208"/>
      <c r="COX11" s="208"/>
      <c r="COY11" s="208"/>
      <c r="COZ11" s="208"/>
      <c r="CPA11" s="208"/>
      <c r="CPB11" s="208"/>
      <c r="CPC11" s="208"/>
      <c r="CPD11" s="208"/>
      <c r="CPE11" s="208"/>
      <c r="CPF11" s="208"/>
      <c r="CPG11" s="208"/>
      <c r="CPH11" s="208"/>
      <c r="CPI11" s="208"/>
      <c r="CPJ11" s="208"/>
      <c r="CPK11" s="208"/>
      <c r="CPL11" s="208"/>
      <c r="CPM11" s="208"/>
      <c r="CPN11" s="208"/>
      <c r="CPO11" s="208"/>
      <c r="CPP11" s="208"/>
      <c r="CPQ11" s="208"/>
      <c r="CPR11" s="208"/>
      <c r="CPS11" s="208"/>
      <c r="CPT11" s="208"/>
      <c r="CPU11" s="208"/>
      <c r="CPV11" s="208"/>
      <c r="CPW11" s="208"/>
      <c r="CPX11" s="208"/>
      <c r="CPY11" s="208"/>
      <c r="CPZ11" s="208"/>
      <c r="CQA11" s="208"/>
      <c r="CQB11" s="208"/>
      <c r="CQC11" s="208"/>
      <c r="CQD11" s="208"/>
      <c r="CQE11" s="208"/>
      <c r="CQF11" s="208"/>
      <c r="CQG11" s="208"/>
      <c r="CQH11" s="208"/>
      <c r="CQI11" s="208"/>
      <c r="CQJ11" s="208"/>
      <c r="CQK11" s="208"/>
      <c r="CQL11" s="208"/>
      <c r="CQM11" s="208"/>
      <c r="CQN11" s="208"/>
      <c r="CQO11" s="208"/>
      <c r="CQP11" s="208"/>
      <c r="CQQ11" s="208"/>
      <c r="CQR11" s="208"/>
      <c r="CQS11" s="208"/>
      <c r="CQT11" s="208"/>
      <c r="CQU11" s="208"/>
      <c r="CQV11" s="208"/>
      <c r="CQW11" s="208"/>
      <c r="CQX11" s="208"/>
      <c r="CQY11" s="208"/>
      <c r="CQZ11" s="208"/>
      <c r="CRA11" s="208"/>
      <c r="CRB11" s="208"/>
      <c r="CRC11" s="208"/>
      <c r="CRD11" s="208"/>
      <c r="CRE11" s="208"/>
      <c r="CRF11" s="208"/>
      <c r="CRG11" s="208"/>
      <c r="CRH11" s="208"/>
      <c r="CRI11" s="208"/>
      <c r="CRJ11" s="208"/>
      <c r="CRK11" s="208"/>
      <c r="CRL11" s="208"/>
      <c r="CRM11" s="208"/>
      <c r="CRN11" s="208"/>
      <c r="CRO11" s="208"/>
      <c r="CRP11" s="208"/>
      <c r="CRQ11" s="208"/>
      <c r="CRR11" s="208"/>
      <c r="CRS11" s="208"/>
      <c r="CRT11" s="208"/>
      <c r="CRU11" s="208"/>
      <c r="CRV11" s="208"/>
      <c r="CRW11" s="208"/>
      <c r="CRX11" s="208"/>
      <c r="CRY11" s="208"/>
      <c r="CRZ11" s="208"/>
      <c r="CSA11" s="208"/>
      <c r="CSB11" s="208"/>
      <c r="CSC11" s="208"/>
      <c r="CSD11" s="208"/>
      <c r="CSE11" s="208"/>
      <c r="CSF11" s="208"/>
      <c r="CSG11" s="208"/>
      <c r="CSH11" s="208"/>
      <c r="CSI11" s="208"/>
      <c r="CSJ11" s="208"/>
      <c r="CSK11" s="208"/>
      <c r="CSL11" s="208"/>
      <c r="CSM11" s="208"/>
      <c r="CSN11" s="208"/>
      <c r="CSO11" s="208"/>
      <c r="CSP11" s="208"/>
      <c r="CSQ11" s="208"/>
      <c r="CSR11" s="208"/>
      <c r="CSS11" s="208"/>
      <c r="CST11" s="208"/>
      <c r="CSU11" s="208"/>
      <c r="CSV11" s="208"/>
      <c r="CSW11" s="208"/>
      <c r="CSX11" s="208"/>
      <c r="CSY11" s="208"/>
      <c r="CSZ11" s="208"/>
      <c r="CTA11" s="208"/>
      <c r="CTB11" s="208"/>
      <c r="CTC11" s="208"/>
      <c r="CTD11" s="208"/>
      <c r="CTE11" s="208"/>
      <c r="CTF11" s="208"/>
      <c r="CTG11" s="208"/>
      <c r="CTH11" s="208"/>
      <c r="CTI11" s="208"/>
      <c r="CTJ11" s="208"/>
      <c r="CTK11" s="208"/>
      <c r="CTL11" s="208"/>
      <c r="CTM11" s="208"/>
      <c r="CTN11" s="208"/>
      <c r="CTO11" s="208"/>
      <c r="CTP11" s="208"/>
      <c r="CTQ11" s="208"/>
      <c r="CTR11" s="208"/>
      <c r="CTS11" s="208"/>
      <c r="CTT11" s="208"/>
      <c r="CTU11" s="208"/>
      <c r="CTV11" s="208"/>
      <c r="CTW11" s="208"/>
      <c r="CTX11" s="208"/>
      <c r="CTY11" s="208"/>
      <c r="CTZ11" s="208"/>
      <c r="CUA11" s="208"/>
      <c r="CUB11" s="208"/>
      <c r="CUC11" s="208"/>
      <c r="CUD11" s="208"/>
      <c r="CUE11" s="208"/>
      <c r="CUF11" s="208"/>
      <c r="CUG11" s="208"/>
      <c r="CUH11" s="208"/>
      <c r="CUI11" s="208"/>
      <c r="CUJ11" s="208"/>
      <c r="CUK11" s="208"/>
      <c r="CUL11" s="208"/>
      <c r="CUM11" s="208"/>
      <c r="CUN11" s="208"/>
      <c r="CUO11" s="208"/>
      <c r="CUP11" s="208"/>
      <c r="CUQ11" s="208"/>
      <c r="CUR11" s="208"/>
      <c r="CUS11" s="208"/>
      <c r="CUT11" s="208"/>
      <c r="CUU11" s="208"/>
      <c r="CUV11" s="208"/>
      <c r="CUW11" s="208"/>
      <c r="CUX11" s="208"/>
      <c r="CUY11" s="208"/>
      <c r="CUZ11" s="208"/>
      <c r="CVA11" s="208"/>
      <c r="CVB11" s="208"/>
      <c r="CVC11" s="208"/>
      <c r="CVD11" s="208"/>
      <c r="CVE11" s="208"/>
      <c r="CVF11" s="208"/>
      <c r="CVG11" s="208"/>
      <c r="CVH11" s="208"/>
      <c r="CVI11" s="208"/>
      <c r="CVJ11" s="208"/>
      <c r="CVK11" s="208"/>
      <c r="CVL11" s="208"/>
      <c r="CVM11" s="208"/>
      <c r="CVN11" s="208"/>
      <c r="CVO11" s="208"/>
      <c r="CVP11" s="208"/>
      <c r="CVQ11" s="208"/>
      <c r="CVR11" s="208"/>
      <c r="CVS11" s="208"/>
      <c r="CVT11" s="208"/>
      <c r="CVU11" s="208"/>
      <c r="CVV11" s="208"/>
      <c r="CVW11" s="208"/>
      <c r="CVX11" s="208"/>
      <c r="CVY11" s="208"/>
      <c r="CVZ11" s="208"/>
      <c r="CWA11" s="208"/>
      <c r="CWB11" s="208"/>
      <c r="CWC11" s="208"/>
      <c r="CWD11" s="208"/>
      <c r="CWE11" s="208"/>
      <c r="CWF11" s="208"/>
      <c r="CWG11" s="208"/>
      <c r="CWH11" s="208"/>
      <c r="CWI11" s="208"/>
      <c r="CWJ11" s="208"/>
      <c r="CWK11" s="208"/>
      <c r="CWL11" s="208"/>
      <c r="CWM11" s="208"/>
      <c r="CWN11" s="208"/>
      <c r="CWO11" s="208"/>
      <c r="CWP11" s="208"/>
      <c r="CWQ11" s="208"/>
      <c r="CWR11" s="208"/>
      <c r="CWS11" s="208"/>
      <c r="CWT11" s="208"/>
      <c r="CWU11" s="208"/>
      <c r="CWV11" s="208"/>
      <c r="CWW11" s="208"/>
      <c r="CWX11" s="208"/>
      <c r="CWY11" s="208"/>
      <c r="CWZ11" s="208"/>
      <c r="CXA11" s="208"/>
      <c r="CXB11" s="208"/>
      <c r="CXC11" s="208"/>
      <c r="CXD11" s="208"/>
      <c r="CXE11" s="208"/>
      <c r="CXF11" s="208"/>
      <c r="CXG11" s="208"/>
      <c r="CXH11" s="208"/>
      <c r="CXI11" s="208"/>
      <c r="CXJ11" s="208"/>
      <c r="CXK11" s="208"/>
      <c r="CXL11" s="208"/>
      <c r="CXM11" s="208"/>
      <c r="CXN11" s="208"/>
      <c r="CXO11" s="208"/>
      <c r="CXP11" s="208"/>
      <c r="CXQ11" s="208"/>
      <c r="CXR11" s="208"/>
      <c r="CXS11" s="208"/>
      <c r="CXT11" s="208"/>
      <c r="CXU11" s="208"/>
      <c r="CXV11" s="208"/>
      <c r="CXW11" s="208"/>
      <c r="CXX11" s="208"/>
      <c r="CXY11" s="208"/>
      <c r="CXZ11" s="208"/>
      <c r="CYA11" s="208"/>
      <c r="CYB11" s="208"/>
      <c r="CYC11" s="208"/>
      <c r="CYD11" s="208"/>
      <c r="CYE11" s="208"/>
      <c r="CYF11" s="208"/>
      <c r="CYG11" s="208"/>
      <c r="CYH11" s="208"/>
      <c r="CYI11" s="208"/>
      <c r="CYJ11" s="208"/>
      <c r="CYK11" s="208"/>
      <c r="CYL11" s="208"/>
      <c r="CYM11" s="208"/>
      <c r="CYN11" s="208"/>
      <c r="CYO11" s="208"/>
      <c r="CYP11" s="208"/>
      <c r="CYQ11" s="208"/>
      <c r="CYR11" s="208"/>
      <c r="CYS11" s="208"/>
      <c r="CYT11" s="208"/>
      <c r="CYU11" s="208"/>
      <c r="CYV11" s="208"/>
      <c r="CYW11" s="208"/>
      <c r="CYX11" s="208"/>
      <c r="CYY11" s="208"/>
      <c r="CYZ11" s="208"/>
      <c r="CZA11" s="208"/>
      <c r="CZB11" s="208"/>
      <c r="CZC11" s="208"/>
      <c r="CZD11" s="208"/>
      <c r="CZE11" s="208"/>
      <c r="CZF11" s="208"/>
      <c r="CZG11" s="208"/>
      <c r="CZH11" s="208"/>
      <c r="CZI11" s="208"/>
      <c r="CZJ11" s="208"/>
      <c r="CZK11" s="208"/>
      <c r="CZL11" s="208"/>
      <c r="CZM11" s="208"/>
      <c r="CZN11" s="208"/>
      <c r="CZO11" s="208"/>
      <c r="CZP11" s="208"/>
      <c r="CZQ11" s="208"/>
      <c r="CZR11" s="208"/>
      <c r="CZS11" s="208"/>
      <c r="CZT11" s="208"/>
      <c r="CZU11" s="208"/>
      <c r="CZV11" s="208"/>
      <c r="CZW11" s="208"/>
      <c r="CZX11" s="208"/>
      <c r="CZY11" s="208"/>
      <c r="CZZ11" s="208"/>
      <c r="DAA11" s="208"/>
      <c r="DAB11" s="208"/>
      <c r="DAC11" s="208"/>
      <c r="DAD11" s="208"/>
      <c r="DAE11" s="208"/>
      <c r="DAF11" s="208"/>
      <c r="DAG11" s="208"/>
      <c r="DAH11" s="208"/>
      <c r="DAI11" s="208"/>
      <c r="DAJ11" s="208"/>
      <c r="DAK11" s="208"/>
      <c r="DAL11" s="208"/>
      <c r="DAM11" s="208"/>
      <c r="DAN11" s="208"/>
      <c r="DAO11" s="208"/>
      <c r="DAP11" s="208"/>
      <c r="DAQ11" s="208"/>
      <c r="DAR11" s="208"/>
      <c r="DAS11" s="208"/>
      <c r="DAT11" s="208"/>
      <c r="DAU11" s="208"/>
      <c r="DAV11" s="208"/>
      <c r="DAW11" s="208"/>
      <c r="DAX11" s="208"/>
      <c r="DAY11" s="208"/>
      <c r="DAZ11" s="208"/>
      <c r="DBA11" s="208"/>
      <c r="DBB11" s="208"/>
      <c r="DBC11" s="208"/>
      <c r="DBD11" s="208"/>
      <c r="DBE11" s="208"/>
      <c r="DBF11" s="208"/>
      <c r="DBG11" s="208"/>
      <c r="DBH11" s="208"/>
      <c r="DBI11" s="208"/>
      <c r="DBJ11" s="208"/>
      <c r="DBK11" s="208"/>
      <c r="DBL11" s="208"/>
      <c r="DBM11" s="208"/>
      <c r="DBN11" s="208"/>
      <c r="DBO11" s="208"/>
      <c r="DBP11" s="208"/>
      <c r="DBQ11" s="208"/>
      <c r="DBR11" s="208"/>
      <c r="DBS11" s="208"/>
      <c r="DBT11" s="208"/>
      <c r="DBU11" s="208"/>
      <c r="DBV11" s="208"/>
      <c r="DBW11" s="208"/>
      <c r="DBX11" s="208"/>
      <c r="DBY11" s="208"/>
      <c r="DBZ11" s="208"/>
      <c r="DCA11" s="208"/>
      <c r="DCB11" s="208"/>
      <c r="DCC11" s="208"/>
      <c r="DCD11" s="208"/>
      <c r="DCE11" s="208"/>
      <c r="DCF11" s="208"/>
      <c r="DCG11" s="208"/>
      <c r="DCH11" s="208"/>
      <c r="DCI11" s="208"/>
      <c r="DCJ11" s="208"/>
      <c r="DCK11" s="208"/>
      <c r="DCL11" s="208"/>
      <c r="DCM11" s="208"/>
      <c r="DCN11" s="208"/>
      <c r="DCO11" s="208"/>
      <c r="DCP11" s="208"/>
      <c r="DCQ11" s="208"/>
      <c r="DCR11" s="208"/>
      <c r="DCS11" s="208"/>
      <c r="DCT11" s="208"/>
      <c r="DCU11" s="208"/>
      <c r="DCV11" s="208"/>
      <c r="DCW11" s="208"/>
      <c r="DCX11" s="208"/>
      <c r="DCY11" s="208"/>
      <c r="DCZ11" s="208"/>
      <c r="DDA11" s="208"/>
      <c r="DDB11" s="208"/>
      <c r="DDC11" s="208"/>
      <c r="DDD11" s="208"/>
      <c r="DDE11" s="208"/>
      <c r="DDF11" s="208"/>
      <c r="DDG11" s="208"/>
      <c r="DDH11" s="208"/>
      <c r="DDI11" s="208"/>
      <c r="DDJ11" s="208"/>
      <c r="DDK11" s="208"/>
      <c r="DDL11" s="208"/>
      <c r="DDM11" s="208"/>
      <c r="DDN11" s="208"/>
      <c r="DDO11" s="208"/>
      <c r="DDP11" s="208"/>
      <c r="DDQ11" s="208"/>
      <c r="DDR11" s="208"/>
      <c r="DDS11" s="208"/>
      <c r="DDT11" s="208"/>
      <c r="DDU11" s="208"/>
      <c r="DDV11" s="208"/>
      <c r="DDW11" s="208"/>
      <c r="DDX11" s="208"/>
      <c r="DDY11" s="208"/>
      <c r="DDZ11" s="208"/>
      <c r="DEA11" s="208"/>
      <c r="DEB11" s="208"/>
      <c r="DEC11" s="208"/>
      <c r="DED11" s="208"/>
      <c r="DEE11" s="208"/>
      <c r="DEF11" s="208"/>
      <c r="DEG11" s="208"/>
      <c r="DEH11" s="208"/>
      <c r="DEI11" s="208"/>
      <c r="DEJ11" s="208"/>
      <c r="DEK11" s="208"/>
      <c r="DEL11" s="208"/>
      <c r="DEM11" s="208"/>
      <c r="DEN11" s="208"/>
      <c r="DEO11" s="208"/>
      <c r="DEP11" s="208"/>
      <c r="DEQ11" s="208"/>
      <c r="DER11" s="208"/>
      <c r="DES11" s="208"/>
      <c r="DET11" s="208"/>
      <c r="DEU11" s="208"/>
      <c r="DEV11" s="208"/>
      <c r="DEW11" s="208"/>
      <c r="DEX11" s="208"/>
      <c r="DEY11" s="208"/>
      <c r="DEZ11" s="208"/>
      <c r="DFA11" s="208"/>
      <c r="DFB11" s="208"/>
      <c r="DFC11" s="208"/>
      <c r="DFD11" s="208"/>
      <c r="DFE11" s="208"/>
      <c r="DFF11" s="208"/>
      <c r="DFG11" s="208"/>
      <c r="DFH11" s="208"/>
      <c r="DFI11" s="208"/>
      <c r="DFJ11" s="208"/>
      <c r="DFK11" s="208"/>
      <c r="DFL11" s="208"/>
      <c r="DFM11" s="208"/>
      <c r="DFN11" s="208"/>
      <c r="DFO11" s="208"/>
      <c r="DFP11" s="208"/>
      <c r="DFQ11" s="208"/>
      <c r="DFR11" s="208"/>
      <c r="DFS11" s="208"/>
      <c r="DFT11" s="208"/>
      <c r="DFU11" s="208"/>
      <c r="DFV11" s="208"/>
      <c r="DFW11" s="208"/>
      <c r="DFX11" s="208"/>
      <c r="DFY11" s="208"/>
      <c r="DFZ11" s="208"/>
      <c r="DGA11" s="208"/>
      <c r="DGB11" s="208"/>
      <c r="DGC11" s="208"/>
      <c r="DGD11" s="208"/>
      <c r="DGE11" s="208"/>
      <c r="DGF11" s="208"/>
      <c r="DGG11" s="208"/>
      <c r="DGH11" s="208"/>
      <c r="DGI11" s="208"/>
      <c r="DGJ11" s="208"/>
      <c r="DGK11" s="208"/>
      <c r="DGL11" s="208"/>
      <c r="DGM11" s="208"/>
      <c r="DGN11" s="208"/>
      <c r="DGO11" s="208"/>
      <c r="DGP11" s="208"/>
      <c r="DGQ11" s="208"/>
      <c r="DGR11" s="208"/>
      <c r="DGS11" s="208"/>
      <c r="DGT11" s="208"/>
      <c r="DGU11" s="208"/>
      <c r="DGV11" s="208"/>
      <c r="DGW11" s="208"/>
      <c r="DGX11" s="208"/>
      <c r="DGY11" s="208"/>
      <c r="DGZ11" s="208"/>
      <c r="DHA11" s="208"/>
      <c r="DHB11" s="208"/>
      <c r="DHC11" s="208"/>
      <c r="DHD11" s="208"/>
      <c r="DHE11" s="208"/>
      <c r="DHF11" s="208"/>
      <c r="DHG11" s="208"/>
      <c r="DHH11" s="208"/>
      <c r="DHI11" s="208"/>
      <c r="DHJ11" s="208"/>
      <c r="DHK11" s="208"/>
      <c r="DHL11" s="208"/>
      <c r="DHM11" s="208"/>
      <c r="DHN11" s="208"/>
      <c r="DHO11" s="208"/>
      <c r="DHP11" s="208"/>
      <c r="DHQ11" s="208"/>
      <c r="DHR11" s="208"/>
      <c r="DHS11" s="208"/>
      <c r="DHT11" s="208"/>
      <c r="DHU11" s="208"/>
      <c r="DHV11" s="208"/>
      <c r="DHW11" s="208"/>
      <c r="DHX11" s="208"/>
      <c r="DHY11" s="208"/>
      <c r="DHZ11" s="208"/>
      <c r="DIA11" s="208"/>
      <c r="DIB11" s="208"/>
      <c r="DIC11" s="208"/>
      <c r="DID11" s="208"/>
      <c r="DIE11" s="208"/>
      <c r="DIF11" s="208"/>
      <c r="DIG11" s="208"/>
      <c r="DIH11" s="208"/>
      <c r="DII11" s="208"/>
      <c r="DIJ11" s="208"/>
      <c r="DIK11" s="208"/>
      <c r="DIL11" s="208"/>
      <c r="DIM11" s="208"/>
      <c r="DIN11" s="208"/>
      <c r="DIO11" s="208"/>
      <c r="DIP11" s="208"/>
      <c r="DIQ11" s="208"/>
      <c r="DIR11" s="208"/>
      <c r="DIS11" s="208"/>
      <c r="DIT11" s="208"/>
      <c r="DIU11" s="208"/>
      <c r="DIV11" s="208"/>
      <c r="DIW11" s="208"/>
      <c r="DIX11" s="208"/>
      <c r="DIY11" s="208"/>
      <c r="DIZ11" s="208"/>
      <c r="DJA11" s="208"/>
      <c r="DJB11" s="208"/>
      <c r="DJC11" s="208"/>
      <c r="DJD11" s="208"/>
      <c r="DJE11" s="208"/>
      <c r="DJF11" s="208"/>
      <c r="DJG11" s="208"/>
      <c r="DJH11" s="208"/>
      <c r="DJI11" s="208"/>
      <c r="DJJ11" s="208"/>
      <c r="DJK11" s="208"/>
      <c r="DJL11" s="208"/>
      <c r="DJM11" s="208"/>
      <c r="DJN11" s="208"/>
      <c r="DJO11" s="208"/>
      <c r="DJP11" s="208"/>
      <c r="DJQ11" s="208"/>
      <c r="DJR11" s="208"/>
      <c r="DJS11" s="208"/>
      <c r="DJT11" s="208"/>
      <c r="DJU11" s="208"/>
      <c r="DJV11" s="208"/>
      <c r="DJW11" s="208"/>
      <c r="DJX11" s="208"/>
      <c r="DJY11" s="208"/>
      <c r="DJZ11" s="208"/>
      <c r="DKA11" s="208"/>
      <c r="DKB11" s="208"/>
      <c r="DKC11" s="208"/>
      <c r="DKD11" s="208"/>
      <c r="DKE11" s="208"/>
      <c r="DKF11" s="208"/>
      <c r="DKG11" s="208"/>
      <c r="DKH11" s="208"/>
      <c r="DKI11" s="208"/>
      <c r="DKJ11" s="208"/>
      <c r="DKK11" s="208"/>
      <c r="DKL11" s="208"/>
      <c r="DKM11" s="208"/>
      <c r="DKN11" s="208"/>
      <c r="DKO11" s="208"/>
      <c r="DKP11" s="208"/>
      <c r="DKQ11" s="208"/>
      <c r="DKR11" s="208"/>
      <c r="DKS11" s="208"/>
      <c r="DKT11" s="208"/>
      <c r="DKU11" s="208"/>
      <c r="DKV11" s="208"/>
      <c r="DKW11" s="208"/>
      <c r="DKX11" s="208"/>
      <c r="DKY11" s="208"/>
      <c r="DKZ11" s="208"/>
      <c r="DLA11" s="208"/>
      <c r="DLB11" s="208"/>
      <c r="DLC11" s="208"/>
      <c r="DLD11" s="208"/>
      <c r="DLE11" s="208"/>
      <c r="DLF11" s="208"/>
      <c r="DLG11" s="208"/>
      <c r="DLH11" s="208"/>
      <c r="DLI11" s="208"/>
      <c r="DLJ11" s="208"/>
      <c r="DLK11" s="208"/>
      <c r="DLL11" s="208"/>
      <c r="DLM11" s="208"/>
      <c r="DLN11" s="208"/>
      <c r="DLO11" s="208"/>
      <c r="DLP11" s="208"/>
      <c r="DLQ11" s="208"/>
      <c r="DLR11" s="208"/>
      <c r="DLS11" s="208"/>
      <c r="DLT11" s="208"/>
      <c r="DLU11" s="208"/>
      <c r="DLV11" s="208"/>
      <c r="DLW11" s="208"/>
      <c r="DLX11" s="208"/>
      <c r="DLY11" s="208"/>
      <c r="DLZ11" s="208"/>
      <c r="DMA11" s="208"/>
      <c r="DMB11" s="208"/>
      <c r="DMC11" s="208"/>
      <c r="DMD11" s="208"/>
      <c r="DME11" s="208"/>
      <c r="DMF11" s="208"/>
      <c r="DMG11" s="208"/>
      <c r="DMH11" s="208"/>
      <c r="DMI11" s="208"/>
      <c r="DMJ11" s="208"/>
      <c r="DMK11" s="208"/>
      <c r="DML11" s="208"/>
      <c r="DMM11" s="208"/>
      <c r="DMN11" s="208"/>
      <c r="DMO11" s="208"/>
      <c r="DMP11" s="208"/>
      <c r="DMQ11" s="208"/>
      <c r="DMR11" s="208"/>
      <c r="DMS11" s="208"/>
      <c r="DMT11" s="208"/>
      <c r="DMU11" s="208"/>
      <c r="DMV11" s="208"/>
      <c r="DMW11" s="208"/>
      <c r="DMX11" s="208"/>
      <c r="DMY11" s="208"/>
      <c r="DMZ11" s="208"/>
      <c r="DNA11" s="208"/>
      <c r="DNB11" s="208"/>
      <c r="DNC11" s="208"/>
      <c r="DND11" s="208"/>
      <c r="DNE11" s="208"/>
      <c r="DNF11" s="208"/>
      <c r="DNG11" s="208"/>
      <c r="DNH11" s="208"/>
      <c r="DNI11" s="208"/>
      <c r="DNJ11" s="208"/>
      <c r="DNK11" s="208"/>
      <c r="DNL11" s="208"/>
      <c r="DNM11" s="208"/>
      <c r="DNN11" s="208"/>
      <c r="DNO11" s="208"/>
      <c r="DNP11" s="208"/>
      <c r="DNQ11" s="208"/>
      <c r="DNR11" s="208"/>
      <c r="DNS11" s="208"/>
      <c r="DNT11" s="208"/>
      <c r="DNU11" s="208"/>
      <c r="DNV11" s="208"/>
      <c r="DNW11" s="208"/>
      <c r="DNX11" s="208"/>
      <c r="DNY11" s="208"/>
      <c r="DNZ11" s="208"/>
      <c r="DOA11" s="208"/>
      <c r="DOB11" s="208"/>
      <c r="DOC11" s="208"/>
      <c r="DOD11" s="208"/>
      <c r="DOE11" s="208"/>
      <c r="DOF11" s="208"/>
      <c r="DOG11" s="208"/>
      <c r="DOH11" s="208"/>
      <c r="DOI11" s="208"/>
      <c r="DOJ11" s="208"/>
      <c r="DOK11" s="208"/>
      <c r="DOL11" s="208"/>
      <c r="DOM11" s="208"/>
      <c r="DON11" s="208"/>
      <c r="DOO11" s="208"/>
      <c r="DOP11" s="208"/>
      <c r="DOQ11" s="208"/>
      <c r="DOR11" s="208"/>
      <c r="DOS11" s="208"/>
      <c r="DOT11" s="208"/>
      <c r="DOU11" s="208"/>
      <c r="DOV11" s="208"/>
      <c r="DOW11" s="208"/>
      <c r="DOX11" s="208"/>
      <c r="DOY11" s="208"/>
      <c r="DOZ11" s="208"/>
      <c r="DPA11" s="208"/>
      <c r="DPB11" s="208"/>
      <c r="DPC11" s="208"/>
      <c r="DPD11" s="208"/>
      <c r="DPE11" s="208"/>
      <c r="DPF11" s="208"/>
      <c r="DPG11" s="208"/>
      <c r="DPH11" s="208"/>
      <c r="DPI11" s="208"/>
      <c r="DPJ11" s="208"/>
      <c r="DPK11" s="208"/>
      <c r="DPL11" s="208"/>
      <c r="DPM11" s="208"/>
      <c r="DPN11" s="208"/>
      <c r="DPO11" s="208"/>
      <c r="DPP11" s="208"/>
      <c r="DPQ11" s="208"/>
      <c r="DPR11" s="208"/>
      <c r="DPS11" s="208"/>
      <c r="DPT11" s="208"/>
      <c r="DPU11" s="208"/>
      <c r="DPV11" s="208"/>
      <c r="DPW11" s="208"/>
      <c r="DPX11" s="208"/>
      <c r="DPY11" s="208"/>
      <c r="DPZ11" s="208"/>
      <c r="DQA11" s="208"/>
      <c r="DQB11" s="208"/>
      <c r="DQC11" s="208"/>
      <c r="DQD11" s="208"/>
      <c r="DQE11" s="208"/>
      <c r="DQF11" s="208"/>
      <c r="DQG11" s="208"/>
      <c r="DQH11" s="208"/>
      <c r="DQI11" s="208"/>
      <c r="DQJ11" s="208"/>
      <c r="DQK11" s="208"/>
      <c r="DQL11" s="208"/>
      <c r="DQM11" s="208"/>
      <c r="DQN11" s="208"/>
      <c r="DQO11" s="208"/>
      <c r="DQP11" s="208"/>
      <c r="DQQ11" s="208"/>
      <c r="DQR11" s="208"/>
      <c r="DQS11" s="208"/>
      <c r="DQT11" s="208"/>
      <c r="DQU11" s="208"/>
      <c r="DQV11" s="208"/>
      <c r="DQW11" s="208"/>
      <c r="DQX11" s="208"/>
      <c r="DQY11" s="208"/>
      <c r="DQZ11" s="208"/>
      <c r="DRA11" s="208"/>
      <c r="DRB11" s="208"/>
      <c r="DRC11" s="208"/>
      <c r="DRD11" s="208"/>
      <c r="DRE11" s="208"/>
      <c r="DRF11" s="208"/>
      <c r="DRG11" s="208"/>
      <c r="DRH11" s="208"/>
      <c r="DRI11" s="208"/>
      <c r="DRJ11" s="208"/>
      <c r="DRK11" s="208"/>
      <c r="DRL11" s="208"/>
      <c r="DRM11" s="208"/>
      <c r="DRN11" s="208"/>
      <c r="DRO11" s="208"/>
      <c r="DRP11" s="208"/>
      <c r="DRQ11" s="208"/>
      <c r="DRR11" s="208"/>
      <c r="DRS11" s="208"/>
      <c r="DRT11" s="208"/>
      <c r="DRU11" s="208"/>
      <c r="DRV11" s="208"/>
      <c r="DRW11" s="208"/>
      <c r="DRX11" s="208"/>
      <c r="DRY11" s="208"/>
      <c r="DRZ11" s="208"/>
      <c r="DSA11" s="208"/>
      <c r="DSB11" s="208"/>
      <c r="DSC11" s="208"/>
      <c r="DSD11" s="208"/>
      <c r="DSE11" s="208"/>
      <c r="DSF11" s="208"/>
      <c r="DSG11" s="208"/>
      <c r="DSH11" s="208"/>
      <c r="DSI11" s="208"/>
      <c r="DSJ11" s="208"/>
      <c r="DSK11" s="208"/>
      <c r="DSL11" s="208"/>
      <c r="DSM11" s="208"/>
      <c r="DSN11" s="208"/>
      <c r="DSO11" s="208"/>
      <c r="DSP11" s="208"/>
      <c r="DSQ11" s="208"/>
      <c r="DSR11" s="208"/>
      <c r="DSS11" s="208"/>
      <c r="DST11" s="208"/>
      <c r="DSU11" s="208"/>
      <c r="DSV11" s="208"/>
      <c r="DSW11" s="208"/>
      <c r="DSX11" s="208"/>
      <c r="DSY11" s="208"/>
      <c r="DSZ11" s="208"/>
      <c r="DTA11" s="208"/>
      <c r="DTB11" s="208"/>
      <c r="DTC11" s="208"/>
      <c r="DTD11" s="208"/>
      <c r="DTE11" s="208"/>
      <c r="DTF11" s="208"/>
      <c r="DTG11" s="208"/>
      <c r="DTH11" s="208"/>
      <c r="DTI11" s="208"/>
      <c r="DTJ11" s="208"/>
      <c r="DTK11" s="208"/>
      <c r="DTL11" s="208"/>
      <c r="DTM11" s="208"/>
      <c r="DTN11" s="208"/>
      <c r="DTO11" s="208"/>
      <c r="DTP11" s="208"/>
      <c r="DTQ11" s="208"/>
      <c r="DTR11" s="208"/>
      <c r="DTS11" s="208"/>
      <c r="DTT11" s="208"/>
      <c r="DTU11" s="208"/>
      <c r="DTV11" s="208"/>
      <c r="DTW11" s="208"/>
      <c r="DTX11" s="208"/>
      <c r="DTY11" s="208"/>
      <c r="DTZ11" s="208"/>
      <c r="DUA11" s="208"/>
      <c r="DUB11" s="208"/>
      <c r="DUC11" s="208"/>
      <c r="DUD11" s="208"/>
      <c r="DUE11" s="208"/>
      <c r="DUF11" s="208"/>
      <c r="DUG11" s="208"/>
      <c r="DUH11" s="208"/>
      <c r="DUI11" s="208"/>
      <c r="DUJ11" s="208"/>
      <c r="DUK11" s="208"/>
      <c r="DUL11" s="208"/>
      <c r="DUM11" s="208"/>
      <c r="DUN11" s="208"/>
      <c r="DUO11" s="208"/>
      <c r="DUP11" s="208"/>
      <c r="DUQ11" s="208"/>
      <c r="DUR11" s="208"/>
      <c r="DUS11" s="208"/>
      <c r="DUT11" s="208"/>
      <c r="DUU11" s="208"/>
      <c r="DUV11" s="208"/>
      <c r="DUW11" s="208"/>
      <c r="DUX11" s="208"/>
      <c r="DUY11" s="208"/>
      <c r="DUZ11" s="208"/>
      <c r="DVA11" s="208"/>
      <c r="DVB11" s="208"/>
      <c r="DVC11" s="208"/>
      <c r="DVD11" s="208"/>
      <c r="DVE11" s="208"/>
      <c r="DVF11" s="208"/>
      <c r="DVG11" s="208"/>
      <c r="DVH11" s="208"/>
      <c r="DVI11" s="208"/>
      <c r="DVJ11" s="208"/>
      <c r="DVK11" s="208"/>
      <c r="DVL11" s="208"/>
      <c r="DVM11" s="208"/>
      <c r="DVN11" s="208"/>
      <c r="DVO11" s="208"/>
      <c r="DVP11" s="208"/>
      <c r="DVQ11" s="208"/>
      <c r="DVR11" s="208"/>
      <c r="DVS11" s="208"/>
      <c r="DVT11" s="208"/>
      <c r="DVU11" s="208"/>
      <c r="DVV11" s="208"/>
      <c r="DVW11" s="208"/>
      <c r="DVX11" s="208"/>
      <c r="DVY11" s="208"/>
      <c r="DVZ11" s="208"/>
      <c r="DWA11" s="208"/>
      <c r="DWB11" s="208"/>
      <c r="DWC11" s="208"/>
      <c r="DWD11" s="208"/>
      <c r="DWE11" s="208"/>
      <c r="DWF11" s="208"/>
      <c r="DWG11" s="208"/>
      <c r="DWH11" s="208"/>
      <c r="DWI11" s="208"/>
      <c r="DWJ11" s="208"/>
      <c r="DWK11" s="208"/>
      <c r="DWL11" s="208"/>
      <c r="DWM11" s="208"/>
      <c r="DWN11" s="208"/>
      <c r="DWO11" s="208"/>
      <c r="DWP11" s="208"/>
      <c r="DWQ11" s="208"/>
      <c r="DWR11" s="208"/>
      <c r="DWS11" s="208"/>
      <c r="DWT11" s="208"/>
      <c r="DWU11" s="208"/>
      <c r="DWV11" s="208"/>
      <c r="DWW11" s="208"/>
      <c r="DWX11" s="208"/>
      <c r="DWY11" s="208"/>
      <c r="DWZ11" s="208"/>
      <c r="DXA11" s="208"/>
      <c r="DXB11" s="208"/>
      <c r="DXC11" s="208"/>
      <c r="DXD11" s="208"/>
      <c r="DXE11" s="208"/>
      <c r="DXF11" s="208"/>
      <c r="DXG11" s="208"/>
      <c r="DXH11" s="208"/>
      <c r="DXI11" s="208"/>
      <c r="DXJ11" s="208"/>
      <c r="DXK11" s="208"/>
      <c r="DXL11" s="208"/>
      <c r="DXM11" s="208"/>
      <c r="DXN11" s="208"/>
      <c r="DXO11" s="208"/>
      <c r="DXP11" s="208"/>
      <c r="DXQ11" s="208"/>
      <c r="DXR11" s="208"/>
      <c r="DXS11" s="208"/>
      <c r="DXT11" s="208"/>
      <c r="DXU11" s="208"/>
      <c r="DXV11" s="208"/>
      <c r="DXW11" s="208"/>
      <c r="DXX11" s="208"/>
      <c r="DXY11" s="208"/>
      <c r="DXZ11" s="208"/>
      <c r="DYA11" s="208"/>
      <c r="DYB11" s="208"/>
      <c r="DYC11" s="208"/>
      <c r="DYD11" s="208"/>
      <c r="DYE11" s="208"/>
      <c r="DYF11" s="208"/>
      <c r="DYG11" s="208"/>
      <c r="DYH11" s="208"/>
      <c r="DYI11" s="208"/>
      <c r="DYJ11" s="208"/>
      <c r="DYK11" s="208"/>
      <c r="DYL11" s="208"/>
      <c r="DYM11" s="208"/>
      <c r="DYN11" s="208"/>
      <c r="DYO11" s="208"/>
      <c r="DYP11" s="208"/>
      <c r="DYQ11" s="208"/>
      <c r="DYR11" s="208"/>
      <c r="DYS11" s="208"/>
      <c r="DYT11" s="208"/>
      <c r="DYU11" s="208"/>
      <c r="DYV11" s="208"/>
      <c r="DYW11" s="208"/>
      <c r="DYX11" s="208"/>
      <c r="DYY11" s="208"/>
      <c r="DYZ11" s="208"/>
      <c r="DZA11" s="208"/>
      <c r="DZB11" s="208"/>
      <c r="DZC11" s="208"/>
      <c r="DZD11" s="208"/>
      <c r="DZE11" s="208"/>
      <c r="DZF11" s="208"/>
      <c r="DZG11" s="208"/>
      <c r="DZH11" s="208"/>
      <c r="DZI11" s="208"/>
      <c r="DZJ11" s="208"/>
      <c r="DZK11" s="208"/>
      <c r="DZL11" s="208"/>
      <c r="DZM11" s="208"/>
      <c r="DZN11" s="208"/>
      <c r="DZO11" s="208"/>
      <c r="DZP11" s="208"/>
      <c r="DZQ11" s="208"/>
      <c r="DZR11" s="208"/>
      <c r="DZS11" s="208"/>
      <c r="DZT11" s="208"/>
      <c r="DZU11" s="208"/>
      <c r="DZV11" s="208"/>
      <c r="DZW11" s="208"/>
      <c r="DZX11" s="208"/>
      <c r="DZY11" s="208"/>
      <c r="DZZ11" s="208"/>
      <c r="EAA11" s="208"/>
      <c r="EAB11" s="208"/>
      <c r="EAC11" s="208"/>
      <c r="EAD11" s="208"/>
      <c r="EAE11" s="208"/>
      <c r="EAF11" s="208"/>
      <c r="EAG11" s="208"/>
      <c r="EAH11" s="208"/>
      <c r="EAI11" s="208"/>
      <c r="EAJ11" s="208"/>
      <c r="EAK11" s="208"/>
      <c r="EAL11" s="208"/>
      <c r="EAM11" s="208"/>
      <c r="EAN11" s="208"/>
      <c r="EAO11" s="208"/>
      <c r="EAP11" s="208"/>
      <c r="EAQ11" s="208"/>
      <c r="EAR11" s="208"/>
      <c r="EAS11" s="208"/>
      <c r="EAT11" s="208"/>
      <c r="EAU11" s="208"/>
      <c r="EAV11" s="208"/>
      <c r="EAW11" s="208"/>
      <c r="EAX11" s="208"/>
      <c r="EAY11" s="208"/>
      <c r="EAZ11" s="208"/>
      <c r="EBA11" s="208"/>
      <c r="EBB11" s="208"/>
      <c r="EBC11" s="208"/>
      <c r="EBD11" s="208"/>
      <c r="EBE11" s="208"/>
      <c r="EBF11" s="208"/>
      <c r="EBG11" s="208"/>
      <c r="EBH11" s="208"/>
      <c r="EBI11" s="208"/>
      <c r="EBJ11" s="208"/>
      <c r="EBK11" s="208"/>
      <c r="EBL11" s="208"/>
      <c r="EBM11" s="208"/>
      <c r="EBN11" s="208"/>
      <c r="EBO11" s="208"/>
      <c r="EBP11" s="208"/>
      <c r="EBQ11" s="208"/>
      <c r="EBR11" s="208"/>
      <c r="EBS11" s="208"/>
      <c r="EBT11" s="208"/>
      <c r="EBU11" s="208"/>
      <c r="EBV11" s="208"/>
      <c r="EBW11" s="208"/>
      <c r="EBX11" s="208"/>
      <c r="EBY11" s="208"/>
      <c r="EBZ11" s="208"/>
      <c r="ECA11" s="208"/>
      <c r="ECB11" s="208"/>
      <c r="ECC11" s="208"/>
      <c r="ECD11" s="208"/>
      <c r="ECE11" s="208"/>
      <c r="ECF11" s="208"/>
      <c r="ECG11" s="208"/>
      <c r="ECH11" s="208"/>
      <c r="ECI11" s="208"/>
      <c r="ECJ11" s="208"/>
      <c r="ECK11" s="208"/>
      <c r="ECL11" s="208"/>
      <c r="ECM11" s="208"/>
      <c r="ECN11" s="208"/>
      <c r="ECO11" s="208"/>
      <c r="ECP11" s="208"/>
      <c r="ECQ11" s="208"/>
      <c r="ECR11" s="208"/>
      <c r="ECS11" s="208"/>
      <c r="ECT11" s="208"/>
      <c r="ECU11" s="208"/>
      <c r="ECV11" s="208"/>
      <c r="ECW11" s="208"/>
      <c r="ECX11" s="208"/>
      <c r="ECY11" s="208"/>
      <c r="ECZ11" s="208"/>
      <c r="EDA11" s="208"/>
      <c r="EDB11" s="208"/>
      <c r="EDC11" s="208"/>
      <c r="EDD11" s="208"/>
      <c r="EDE11" s="208"/>
      <c r="EDF11" s="208"/>
      <c r="EDG11" s="208"/>
      <c r="EDH11" s="208"/>
      <c r="EDI11" s="208"/>
      <c r="EDJ11" s="208"/>
      <c r="EDK11" s="208"/>
      <c r="EDL11" s="208"/>
      <c r="EDM11" s="208"/>
      <c r="EDN11" s="208"/>
      <c r="EDO11" s="208"/>
      <c r="EDP11" s="208"/>
      <c r="EDQ11" s="208"/>
      <c r="EDR11" s="208"/>
      <c r="EDS11" s="208"/>
      <c r="EDT11" s="208"/>
      <c r="EDU11" s="208"/>
      <c r="EDV11" s="208"/>
      <c r="EDW11" s="208"/>
      <c r="EDX11" s="208"/>
      <c r="EDY11" s="208"/>
      <c r="EDZ11" s="208"/>
      <c r="EEA11" s="208"/>
      <c r="EEB11" s="208"/>
      <c r="EEC11" s="208"/>
      <c r="EED11" s="208"/>
      <c r="EEE11" s="208"/>
      <c r="EEF11" s="208"/>
      <c r="EEG11" s="208"/>
      <c r="EEH11" s="208"/>
      <c r="EEI11" s="208"/>
      <c r="EEJ11" s="208"/>
      <c r="EEK11" s="208"/>
      <c r="EEL11" s="208"/>
      <c r="EEM11" s="208"/>
      <c r="EEN11" s="208"/>
      <c r="EEO11" s="208"/>
      <c r="EEP11" s="208"/>
      <c r="EEQ11" s="208"/>
      <c r="EER11" s="208"/>
      <c r="EES11" s="208"/>
      <c r="EET11" s="208"/>
      <c r="EEU11" s="208"/>
      <c r="EEV11" s="208"/>
      <c r="EEW11" s="208"/>
      <c r="EEX11" s="208"/>
      <c r="EEY11" s="208"/>
      <c r="EEZ11" s="208"/>
      <c r="EFA11" s="208"/>
      <c r="EFB11" s="208"/>
      <c r="EFC11" s="208"/>
      <c r="EFD11" s="208"/>
      <c r="EFE11" s="208"/>
      <c r="EFF11" s="208"/>
      <c r="EFG11" s="208"/>
      <c r="EFH11" s="208"/>
      <c r="EFI11" s="208"/>
      <c r="EFJ11" s="208"/>
      <c r="EFK11" s="208"/>
      <c r="EFL11" s="208"/>
      <c r="EFM11" s="208"/>
      <c r="EFN11" s="208"/>
      <c r="EFO11" s="208"/>
      <c r="EFP11" s="208"/>
      <c r="EFQ11" s="208"/>
      <c r="EFR11" s="208"/>
      <c r="EFS11" s="208"/>
      <c r="EFT11" s="208"/>
      <c r="EFU11" s="208"/>
      <c r="EFV11" s="208"/>
      <c r="EFW11" s="208"/>
      <c r="EFX11" s="208"/>
      <c r="EFY11" s="208"/>
      <c r="EFZ11" s="208"/>
      <c r="EGA11" s="208"/>
      <c r="EGB11" s="208"/>
      <c r="EGC11" s="208"/>
      <c r="EGD11" s="208"/>
      <c r="EGE11" s="208"/>
      <c r="EGF11" s="208"/>
      <c r="EGG11" s="208"/>
      <c r="EGH11" s="208"/>
      <c r="EGI11" s="208"/>
      <c r="EGJ11" s="208"/>
      <c r="EGK11" s="208"/>
      <c r="EGL11" s="208"/>
      <c r="EGM11" s="208"/>
      <c r="EGN11" s="208"/>
      <c r="EGO11" s="208"/>
      <c r="EGP11" s="208"/>
      <c r="EGQ11" s="208"/>
      <c r="EGR11" s="208"/>
      <c r="EGS11" s="208"/>
      <c r="EGT11" s="208"/>
      <c r="EGU11" s="208"/>
      <c r="EGV11" s="208"/>
      <c r="EGW11" s="208"/>
      <c r="EGX11" s="208"/>
      <c r="EGY11" s="208"/>
      <c r="EGZ11" s="208"/>
      <c r="EHA11" s="208"/>
      <c r="EHB11" s="208"/>
      <c r="EHC11" s="208"/>
      <c r="EHD11" s="208"/>
      <c r="EHE11" s="208"/>
      <c r="EHF11" s="208"/>
      <c r="EHG11" s="208"/>
      <c r="EHH11" s="208"/>
      <c r="EHI11" s="208"/>
      <c r="EHJ11" s="208"/>
      <c r="EHK11" s="208"/>
      <c r="EHL11" s="208"/>
      <c r="EHM11" s="208"/>
      <c r="EHN11" s="208"/>
      <c r="EHO11" s="208"/>
      <c r="EHP11" s="208"/>
      <c r="EHQ11" s="208"/>
      <c r="EHR11" s="208"/>
      <c r="EHS11" s="208"/>
      <c r="EHT11" s="208"/>
      <c r="EHU11" s="208"/>
      <c r="EHV11" s="208"/>
      <c r="EHW11" s="208"/>
      <c r="EHX11" s="208"/>
      <c r="EHY11" s="208"/>
      <c r="EHZ11" s="208"/>
      <c r="EIA11" s="208"/>
      <c r="EIB11" s="208"/>
      <c r="EIC11" s="208"/>
      <c r="EID11" s="208"/>
      <c r="EIE11" s="208"/>
      <c r="EIF11" s="208"/>
      <c r="EIG11" s="208"/>
      <c r="EIH11" s="208"/>
      <c r="EII11" s="208"/>
      <c r="EIJ11" s="208"/>
      <c r="EIK11" s="208"/>
      <c r="EIL11" s="208"/>
      <c r="EIM11" s="208"/>
      <c r="EIN11" s="208"/>
      <c r="EIO11" s="208"/>
      <c r="EIP11" s="208"/>
      <c r="EIQ11" s="208"/>
      <c r="EIR11" s="208"/>
      <c r="EIS11" s="208"/>
      <c r="EIT11" s="208"/>
      <c r="EIU11" s="208"/>
      <c r="EIV11" s="208"/>
      <c r="EIW11" s="208"/>
      <c r="EIX11" s="208"/>
      <c r="EIY11" s="208"/>
      <c r="EIZ11" s="208"/>
      <c r="EJA11" s="208"/>
      <c r="EJB11" s="208"/>
      <c r="EJC11" s="208"/>
      <c r="EJD11" s="208"/>
      <c r="EJE11" s="208"/>
      <c r="EJF11" s="208"/>
      <c r="EJG11" s="208"/>
      <c r="EJH11" s="208"/>
      <c r="EJI11" s="208"/>
      <c r="EJJ11" s="208"/>
      <c r="EJK11" s="208"/>
      <c r="EJL11" s="208"/>
      <c r="EJM11" s="208"/>
      <c r="EJN11" s="208"/>
      <c r="EJO11" s="208"/>
      <c r="EJP11" s="208"/>
      <c r="EJQ11" s="208"/>
      <c r="EJR11" s="208"/>
      <c r="EJS11" s="208"/>
      <c r="EJT11" s="208"/>
      <c r="EJU11" s="208"/>
      <c r="EJV11" s="208"/>
      <c r="EJW11" s="208"/>
      <c r="EJX11" s="208"/>
      <c r="EJY11" s="208"/>
      <c r="EJZ11" s="208"/>
      <c r="EKA11" s="208"/>
      <c r="EKB11" s="208"/>
      <c r="EKC11" s="208"/>
      <c r="EKD11" s="208"/>
      <c r="EKE11" s="208"/>
      <c r="EKF11" s="208"/>
      <c r="EKG11" s="208"/>
      <c r="EKH11" s="208"/>
      <c r="EKI11" s="208"/>
      <c r="EKJ11" s="208"/>
      <c r="EKK11" s="208"/>
      <c r="EKL11" s="208"/>
      <c r="EKM11" s="208"/>
      <c r="EKN11" s="208"/>
      <c r="EKO11" s="208"/>
      <c r="EKP11" s="208"/>
      <c r="EKQ11" s="208"/>
      <c r="EKR11" s="208"/>
      <c r="EKS11" s="208"/>
      <c r="EKT11" s="208"/>
      <c r="EKU11" s="208"/>
      <c r="EKV11" s="208"/>
      <c r="EKW11" s="208"/>
      <c r="EKX11" s="208"/>
      <c r="EKY11" s="208"/>
      <c r="EKZ11" s="208"/>
      <c r="ELA11" s="208"/>
      <c r="ELB11" s="208"/>
      <c r="ELC11" s="208"/>
      <c r="ELD11" s="208"/>
      <c r="ELE11" s="208"/>
      <c r="ELF11" s="208"/>
      <c r="ELG11" s="208"/>
      <c r="ELH11" s="208"/>
      <c r="ELI11" s="208"/>
      <c r="ELJ11" s="208"/>
      <c r="ELK11" s="208"/>
      <c r="ELL11" s="208"/>
      <c r="ELM11" s="208"/>
      <c r="ELN11" s="208"/>
      <c r="ELO11" s="208"/>
      <c r="ELP11" s="208"/>
      <c r="ELQ11" s="208"/>
      <c r="ELR11" s="208"/>
      <c r="ELS11" s="208"/>
      <c r="ELT11" s="208"/>
      <c r="ELU11" s="208"/>
      <c r="ELV11" s="208"/>
      <c r="ELW11" s="208"/>
      <c r="ELX11" s="208"/>
      <c r="ELY11" s="208"/>
      <c r="ELZ11" s="208"/>
      <c r="EMA11" s="208"/>
      <c r="EMB11" s="208"/>
      <c r="EMC11" s="208"/>
      <c r="EMD11" s="208"/>
      <c r="EME11" s="208"/>
      <c r="EMF11" s="208"/>
      <c r="EMG11" s="208"/>
      <c r="EMH11" s="208"/>
      <c r="EMI11" s="208"/>
      <c r="EMJ11" s="208"/>
      <c r="EMK11" s="208"/>
      <c r="EML11" s="208"/>
      <c r="EMM11" s="208"/>
      <c r="EMN11" s="208"/>
      <c r="EMO11" s="208"/>
      <c r="EMP11" s="208"/>
      <c r="EMQ11" s="208"/>
      <c r="EMR11" s="208"/>
      <c r="EMS11" s="208"/>
      <c r="EMT11" s="208"/>
      <c r="EMU11" s="208"/>
      <c r="EMV11" s="208"/>
      <c r="EMW11" s="208"/>
      <c r="EMX11" s="208"/>
      <c r="EMY11" s="208"/>
      <c r="EMZ11" s="208"/>
      <c r="ENA11" s="208"/>
      <c r="ENB11" s="208"/>
      <c r="ENC11" s="208"/>
      <c r="END11" s="208"/>
      <c r="ENE11" s="208"/>
      <c r="ENF11" s="208"/>
      <c r="ENG11" s="208"/>
      <c r="ENH11" s="208"/>
      <c r="ENI11" s="208"/>
      <c r="ENJ11" s="208"/>
      <c r="ENK11" s="208"/>
      <c r="ENL11" s="208"/>
      <c r="ENM11" s="208"/>
      <c r="ENN11" s="208"/>
      <c r="ENO11" s="208"/>
      <c r="ENP11" s="208"/>
      <c r="ENQ11" s="208"/>
      <c r="ENR11" s="208"/>
      <c r="ENS11" s="208"/>
      <c r="ENT11" s="208"/>
      <c r="ENU11" s="208"/>
      <c r="ENV11" s="208"/>
      <c r="ENW11" s="208"/>
      <c r="ENX11" s="208"/>
      <c r="ENY11" s="208"/>
      <c r="ENZ11" s="208"/>
      <c r="EOA11" s="208"/>
      <c r="EOB11" s="208"/>
      <c r="EOC11" s="208"/>
      <c r="EOD11" s="208"/>
      <c r="EOE11" s="208"/>
      <c r="EOF11" s="208"/>
      <c r="EOG11" s="208"/>
      <c r="EOH11" s="208"/>
      <c r="EOI11" s="208"/>
      <c r="EOJ11" s="208"/>
      <c r="EOK11" s="208"/>
      <c r="EOL11" s="208"/>
      <c r="EOM11" s="208"/>
      <c r="EON11" s="208"/>
      <c r="EOO11" s="208"/>
      <c r="EOP11" s="208"/>
      <c r="EOQ11" s="208"/>
      <c r="EOR11" s="208"/>
      <c r="EOS11" s="208"/>
      <c r="EOT11" s="208"/>
      <c r="EOU11" s="208"/>
      <c r="EOV11" s="208"/>
      <c r="EOW11" s="208"/>
      <c r="EOX11" s="208"/>
      <c r="EOY11" s="208"/>
      <c r="EOZ11" s="208"/>
      <c r="EPA11" s="208"/>
      <c r="EPB11" s="208"/>
      <c r="EPC11" s="208"/>
      <c r="EPD11" s="208"/>
      <c r="EPE11" s="208"/>
      <c r="EPF11" s="208"/>
      <c r="EPG11" s="208"/>
      <c r="EPH11" s="208"/>
      <c r="EPI11" s="208"/>
      <c r="EPJ11" s="208"/>
      <c r="EPK11" s="208"/>
      <c r="EPL11" s="208"/>
      <c r="EPM11" s="208"/>
      <c r="EPN11" s="208"/>
      <c r="EPO11" s="208"/>
      <c r="EPP11" s="208"/>
      <c r="EPQ11" s="208"/>
      <c r="EPR11" s="208"/>
      <c r="EPS11" s="208"/>
      <c r="EPT11" s="208"/>
      <c r="EPU11" s="208"/>
      <c r="EPV11" s="208"/>
      <c r="EPW11" s="208"/>
      <c r="EPX11" s="208"/>
      <c r="EPY11" s="208"/>
      <c r="EPZ11" s="208"/>
      <c r="EQA11" s="208"/>
      <c r="EQB11" s="208"/>
      <c r="EQC11" s="208"/>
      <c r="EQD11" s="208"/>
      <c r="EQE11" s="208"/>
      <c r="EQF11" s="208"/>
      <c r="EQG11" s="208"/>
      <c r="EQH11" s="208"/>
      <c r="EQI11" s="208"/>
      <c r="EQJ11" s="208"/>
      <c r="EQK11" s="208"/>
      <c r="EQL11" s="208"/>
      <c r="EQM11" s="208"/>
      <c r="EQN11" s="208"/>
      <c r="EQO11" s="208"/>
      <c r="EQP11" s="208"/>
      <c r="EQQ11" s="208"/>
      <c r="EQR11" s="208"/>
      <c r="EQS11" s="208"/>
      <c r="EQT11" s="208"/>
      <c r="EQU11" s="208"/>
      <c r="EQV11" s="208"/>
      <c r="EQW11" s="208"/>
      <c r="EQX11" s="208"/>
      <c r="EQY11" s="208"/>
      <c r="EQZ11" s="208"/>
      <c r="ERA11" s="208"/>
      <c r="ERB11" s="208"/>
      <c r="ERC11" s="208"/>
      <c r="ERD11" s="208"/>
      <c r="ERE11" s="208"/>
      <c r="ERF11" s="208"/>
      <c r="ERG11" s="208"/>
      <c r="ERH11" s="208"/>
      <c r="ERI11" s="208"/>
      <c r="ERJ11" s="208"/>
      <c r="ERK11" s="208"/>
      <c r="ERL11" s="208"/>
      <c r="ERM11" s="208"/>
      <c r="ERN11" s="208"/>
      <c r="ERO11" s="208"/>
      <c r="ERP11" s="208"/>
      <c r="ERQ11" s="208"/>
      <c r="ERR11" s="208"/>
      <c r="ERS11" s="208"/>
      <c r="ERT11" s="208"/>
      <c r="ERU11" s="208"/>
      <c r="ERV11" s="208"/>
      <c r="ERW11" s="208"/>
      <c r="ERX11" s="208"/>
      <c r="ERY11" s="208"/>
      <c r="ERZ11" s="208"/>
      <c r="ESA11" s="208"/>
      <c r="ESB11" s="208"/>
      <c r="ESC11" s="208"/>
      <c r="ESD11" s="208"/>
      <c r="ESE11" s="208"/>
      <c r="ESF11" s="208"/>
      <c r="ESG11" s="208"/>
      <c r="ESH11" s="208"/>
      <c r="ESI11" s="208"/>
      <c r="ESJ11" s="208"/>
      <c r="ESK11" s="208"/>
      <c r="ESL11" s="208"/>
      <c r="ESM11" s="208"/>
      <c r="ESN11" s="208"/>
      <c r="ESO11" s="208"/>
      <c r="ESP11" s="208"/>
      <c r="ESQ11" s="208"/>
      <c r="ESR11" s="208"/>
      <c r="ESS11" s="208"/>
      <c r="EST11" s="208"/>
      <c r="ESU11" s="208"/>
      <c r="ESV11" s="208"/>
      <c r="ESW11" s="208"/>
      <c r="ESX11" s="208"/>
      <c r="ESY11" s="208"/>
      <c r="ESZ11" s="208"/>
      <c r="ETA11" s="208"/>
      <c r="ETB11" s="208"/>
      <c r="ETC11" s="208"/>
      <c r="ETD11" s="208"/>
      <c r="ETE11" s="208"/>
      <c r="ETF11" s="208"/>
      <c r="ETG11" s="208"/>
      <c r="ETH11" s="208"/>
      <c r="ETI11" s="208"/>
      <c r="ETJ11" s="208"/>
      <c r="ETK11" s="208"/>
      <c r="ETL11" s="208"/>
      <c r="ETM11" s="208"/>
      <c r="ETN11" s="208"/>
      <c r="ETO11" s="208"/>
      <c r="ETP11" s="208"/>
      <c r="ETQ11" s="208"/>
      <c r="ETR11" s="208"/>
      <c r="ETS11" s="208"/>
      <c r="ETT11" s="208"/>
      <c r="ETU11" s="208"/>
      <c r="ETV11" s="208"/>
      <c r="ETW11" s="208"/>
      <c r="ETX11" s="208"/>
      <c r="ETY11" s="208"/>
      <c r="ETZ11" s="208"/>
      <c r="EUA11" s="208"/>
      <c r="EUB11" s="208"/>
      <c r="EUC11" s="208"/>
      <c r="EUD11" s="208"/>
      <c r="EUE11" s="208"/>
      <c r="EUF11" s="208"/>
      <c r="EUG11" s="208"/>
      <c r="EUH11" s="208"/>
      <c r="EUI11" s="208"/>
      <c r="EUJ11" s="208"/>
      <c r="EUK11" s="208"/>
      <c r="EUL11" s="208"/>
      <c r="EUM11" s="208"/>
      <c r="EUN11" s="208"/>
      <c r="EUO11" s="208"/>
      <c r="EUP11" s="208"/>
      <c r="EUQ11" s="208"/>
      <c r="EUR11" s="208"/>
      <c r="EUS11" s="208"/>
      <c r="EUT11" s="208"/>
      <c r="EUU11" s="208"/>
      <c r="EUV11" s="208"/>
      <c r="EUW11" s="208"/>
      <c r="EUX11" s="208"/>
      <c r="EUY11" s="208"/>
      <c r="EUZ11" s="208"/>
      <c r="EVA11" s="208"/>
      <c r="EVB11" s="208"/>
      <c r="EVC11" s="208"/>
      <c r="EVD11" s="208"/>
      <c r="EVE11" s="208"/>
      <c r="EVF11" s="208"/>
      <c r="EVG11" s="208"/>
      <c r="EVH11" s="208"/>
      <c r="EVI11" s="208"/>
      <c r="EVJ11" s="208"/>
      <c r="EVK11" s="208"/>
      <c r="EVL11" s="208"/>
      <c r="EVM11" s="208"/>
      <c r="EVN11" s="208"/>
      <c r="EVO11" s="208"/>
      <c r="EVP11" s="208"/>
      <c r="EVQ11" s="208"/>
      <c r="EVR11" s="208"/>
      <c r="EVS11" s="208"/>
      <c r="EVT11" s="208"/>
      <c r="EVU11" s="208"/>
      <c r="EVV11" s="208"/>
      <c r="EVW11" s="208"/>
      <c r="EVX11" s="208"/>
      <c r="EVY11" s="208"/>
      <c r="EVZ11" s="208"/>
      <c r="EWA11" s="208"/>
      <c r="EWB11" s="208"/>
      <c r="EWC11" s="208"/>
      <c r="EWD11" s="208"/>
      <c r="EWE11" s="208"/>
      <c r="EWF11" s="208"/>
      <c r="EWG11" s="208"/>
      <c r="EWH11" s="208"/>
      <c r="EWI11" s="208"/>
      <c r="EWJ11" s="208"/>
      <c r="EWK11" s="208"/>
      <c r="EWL11" s="208"/>
      <c r="EWM11" s="208"/>
      <c r="EWN11" s="208"/>
      <c r="EWO11" s="208"/>
      <c r="EWP11" s="208"/>
      <c r="EWQ11" s="208"/>
      <c r="EWR11" s="208"/>
      <c r="EWS11" s="208"/>
      <c r="EWT11" s="208"/>
      <c r="EWU11" s="208"/>
      <c r="EWV11" s="208"/>
      <c r="EWW11" s="208"/>
      <c r="EWX11" s="208"/>
      <c r="EWY11" s="208"/>
      <c r="EWZ11" s="208"/>
      <c r="EXA11" s="208"/>
      <c r="EXB11" s="208"/>
      <c r="EXC11" s="208"/>
      <c r="EXD11" s="208"/>
      <c r="EXE11" s="208"/>
      <c r="EXF11" s="208"/>
      <c r="EXG11" s="208"/>
      <c r="EXH11" s="208"/>
      <c r="EXI11" s="208"/>
      <c r="EXJ11" s="208"/>
      <c r="EXK11" s="208"/>
      <c r="EXL11" s="208"/>
      <c r="EXM11" s="208"/>
      <c r="EXN11" s="208"/>
      <c r="EXO11" s="208"/>
      <c r="EXP11" s="208"/>
      <c r="EXQ11" s="208"/>
      <c r="EXR11" s="208"/>
      <c r="EXS11" s="208"/>
      <c r="EXT11" s="208"/>
      <c r="EXU11" s="208"/>
      <c r="EXV11" s="208"/>
      <c r="EXW11" s="208"/>
      <c r="EXX11" s="208"/>
      <c r="EXY11" s="208"/>
      <c r="EXZ11" s="208"/>
      <c r="EYA11" s="208"/>
      <c r="EYB11" s="208"/>
      <c r="EYC11" s="208"/>
      <c r="EYD11" s="208"/>
      <c r="EYE11" s="208"/>
      <c r="EYF11" s="208"/>
      <c r="EYG11" s="208"/>
      <c r="EYH11" s="208"/>
      <c r="EYI11" s="208"/>
      <c r="EYJ11" s="208"/>
      <c r="EYK11" s="208"/>
      <c r="EYL11" s="208"/>
      <c r="EYM11" s="208"/>
      <c r="EYN11" s="208"/>
      <c r="EYO11" s="208"/>
      <c r="EYP11" s="208"/>
      <c r="EYQ11" s="208"/>
      <c r="EYR11" s="208"/>
      <c r="EYS11" s="208"/>
      <c r="EYT11" s="208"/>
      <c r="EYU11" s="208"/>
      <c r="EYV11" s="208"/>
      <c r="EYW11" s="208"/>
      <c r="EYX11" s="208"/>
      <c r="EYY11" s="208"/>
      <c r="EYZ11" s="208"/>
      <c r="EZA11" s="208"/>
      <c r="EZB11" s="208"/>
      <c r="EZC11" s="208"/>
      <c r="EZD11" s="208"/>
      <c r="EZE11" s="208"/>
      <c r="EZF11" s="208"/>
      <c r="EZG11" s="208"/>
      <c r="EZH11" s="208"/>
      <c r="EZI11" s="208"/>
      <c r="EZJ11" s="208"/>
      <c r="EZK11" s="208"/>
      <c r="EZL11" s="208"/>
      <c r="EZM11" s="208"/>
      <c r="EZN11" s="208"/>
      <c r="EZO11" s="208"/>
      <c r="EZP11" s="208"/>
      <c r="EZQ11" s="208"/>
      <c r="EZR11" s="208"/>
      <c r="EZS11" s="208"/>
      <c r="EZT11" s="208"/>
      <c r="EZU11" s="208"/>
      <c r="EZV11" s="208"/>
      <c r="EZW11" s="208"/>
      <c r="EZX11" s="208"/>
      <c r="EZY11" s="208"/>
      <c r="EZZ11" s="208"/>
      <c r="FAA11" s="208"/>
      <c r="FAB11" s="208"/>
      <c r="FAC11" s="208"/>
      <c r="FAD11" s="208"/>
      <c r="FAE11" s="208"/>
      <c r="FAF11" s="208"/>
      <c r="FAG11" s="208"/>
      <c r="FAH11" s="208"/>
      <c r="FAI11" s="208"/>
      <c r="FAJ11" s="208"/>
      <c r="FAK11" s="208"/>
      <c r="FAL11" s="208"/>
      <c r="FAM11" s="208"/>
      <c r="FAN11" s="208"/>
      <c r="FAO11" s="208"/>
      <c r="FAP11" s="208"/>
      <c r="FAQ11" s="208"/>
      <c r="FAR11" s="208"/>
      <c r="FAS11" s="208"/>
      <c r="FAT11" s="208"/>
      <c r="FAU11" s="208"/>
      <c r="FAV11" s="208"/>
      <c r="FAW11" s="208"/>
      <c r="FAX11" s="208"/>
      <c r="FAY11" s="208"/>
      <c r="FAZ11" s="208"/>
      <c r="FBA11" s="208"/>
      <c r="FBB11" s="208"/>
      <c r="FBC11" s="208"/>
      <c r="FBD11" s="208"/>
      <c r="FBE11" s="208"/>
      <c r="FBF11" s="208"/>
      <c r="FBG11" s="208"/>
      <c r="FBH11" s="208"/>
      <c r="FBI11" s="208"/>
      <c r="FBJ11" s="208"/>
      <c r="FBK11" s="208"/>
      <c r="FBL11" s="208"/>
      <c r="FBM11" s="208"/>
      <c r="FBN11" s="208"/>
      <c r="FBO11" s="208"/>
      <c r="FBP11" s="208"/>
      <c r="FBQ11" s="208"/>
      <c r="FBR11" s="208"/>
      <c r="FBS11" s="208"/>
      <c r="FBT11" s="208"/>
      <c r="FBU11" s="208"/>
      <c r="FBV11" s="208"/>
      <c r="FBW11" s="208"/>
      <c r="FBX11" s="208"/>
      <c r="FBY11" s="208"/>
      <c r="FBZ11" s="208"/>
      <c r="FCA11" s="208"/>
      <c r="FCB11" s="208"/>
      <c r="FCC11" s="208"/>
      <c r="FCD11" s="208"/>
      <c r="FCE11" s="208"/>
      <c r="FCF11" s="208"/>
      <c r="FCG11" s="208"/>
      <c r="FCH11" s="208"/>
      <c r="FCI11" s="208"/>
      <c r="FCJ11" s="208"/>
      <c r="FCK11" s="208"/>
      <c r="FCL11" s="208"/>
      <c r="FCM11" s="208"/>
      <c r="FCN11" s="208"/>
      <c r="FCO11" s="208"/>
      <c r="FCP11" s="208"/>
      <c r="FCQ11" s="208"/>
      <c r="FCR11" s="208"/>
      <c r="FCS11" s="208"/>
      <c r="FCT11" s="208"/>
      <c r="FCU11" s="208"/>
      <c r="FCV11" s="208"/>
      <c r="FCW11" s="208"/>
      <c r="FCX11" s="208"/>
      <c r="FCY11" s="208"/>
      <c r="FCZ11" s="208"/>
      <c r="FDA11" s="208"/>
      <c r="FDB11" s="208"/>
      <c r="FDC11" s="208"/>
      <c r="FDD11" s="208"/>
      <c r="FDE11" s="208"/>
      <c r="FDF11" s="208"/>
      <c r="FDG11" s="208"/>
      <c r="FDH11" s="208"/>
      <c r="FDI11" s="208"/>
      <c r="FDJ11" s="208"/>
      <c r="FDK11" s="208"/>
      <c r="FDL11" s="208"/>
      <c r="FDM11" s="208"/>
      <c r="FDN11" s="208"/>
      <c r="FDO11" s="208"/>
      <c r="FDP11" s="208"/>
      <c r="FDQ11" s="208"/>
      <c r="FDR11" s="208"/>
      <c r="FDS11" s="208"/>
      <c r="FDT11" s="208"/>
      <c r="FDU11" s="208"/>
      <c r="FDV11" s="208"/>
      <c r="FDW11" s="208"/>
      <c r="FDX11" s="208"/>
      <c r="FDY11" s="208"/>
      <c r="FDZ11" s="208"/>
      <c r="FEA11" s="208"/>
      <c r="FEB11" s="208"/>
      <c r="FEC11" s="208"/>
      <c r="FED11" s="208"/>
      <c r="FEE11" s="208"/>
      <c r="FEF11" s="208"/>
      <c r="FEG11" s="208"/>
      <c r="FEH11" s="208"/>
      <c r="FEI11" s="208"/>
      <c r="FEJ11" s="208"/>
      <c r="FEK11" s="208"/>
      <c r="FEL11" s="208"/>
      <c r="FEM11" s="208"/>
      <c r="FEN11" s="208"/>
      <c r="FEO11" s="208"/>
      <c r="FEP11" s="208"/>
      <c r="FEQ11" s="208"/>
      <c r="FER11" s="208"/>
      <c r="FES11" s="208"/>
      <c r="FET11" s="208"/>
      <c r="FEU11" s="208"/>
      <c r="FEV11" s="208"/>
      <c r="FEW11" s="208"/>
      <c r="FEX11" s="208"/>
      <c r="FEY11" s="208"/>
      <c r="FEZ11" s="208"/>
      <c r="FFA11" s="208"/>
      <c r="FFB11" s="208"/>
      <c r="FFC11" s="208"/>
      <c r="FFD11" s="208"/>
      <c r="FFE11" s="208"/>
      <c r="FFF11" s="208"/>
      <c r="FFG11" s="208"/>
      <c r="FFH11" s="208"/>
      <c r="FFI11" s="208"/>
      <c r="FFJ11" s="208"/>
      <c r="FFK11" s="208"/>
      <c r="FFL11" s="208"/>
      <c r="FFM11" s="208"/>
      <c r="FFN11" s="208"/>
      <c r="FFO11" s="208"/>
      <c r="FFP11" s="208"/>
      <c r="FFQ11" s="208"/>
      <c r="FFR11" s="208"/>
      <c r="FFS11" s="208"/>
      <c r="FFT11" s="208"/>
      <c r="FFU11" s="208"/>
      <c r="FFV11" s="208"/>
      <c r="FFW11" s="208"/>
      <c r="FFX11" s="208"/>
      <c r="FFY11" s="208"/>
      <c r="FFZ11" s="208"/>
      <c r="FGA11" s="208"/>
      <c r="FGB11" s="208"/>
      <c r="FGC11" s="208"/>
      <c r="FGD11" s="208"/>
      <c r="FGE11" s="208"/>
      <c r="FGF11" s="208"/>
      <c r="FGG11" s="208"/>
      <c r="FGH11" s="208"/>
      <c r="FGI11" s="208"/>
      <c r="FGJ11" s="208"/>
      <c r="FGK11" s="208"/>
      <c r="FGL11" s="208"/>
      <c r="FGM11" s="208"/>
      <c r="FGN11" s="208"/>
      <c r="FGO11" s="208"/>
      <c r="FGP11" s="208"/>
      <c r="FGQ11" s="208"/>
      <c r="FGR11" s="208"/>
      <c r="FGS11" s="208"/>
      <c r="FGT11" s="208"/>
      <c r="FGU11" s="208"/>
      <c r="FGV11" s="208"/>
      <c r="FGW11" s="208"/>
      <c r="FGX11" s="208"/>
      <c r="FGY11" s="208"/>
      <c r="FGZ11" s="208"/>
      <c r="FHA11" s="208"/>
      <c r="FHB11" s="208"/>
      <c r="FHC11" s="208"/>
      <c r="FHD11" s="208"/>
      <c r="FHE11" s="208"/>
      <c r="FHF11" s="208"/>
      <c r="FHG11" s="208"/>
      <c r="FHH11" s="208"/>
      <c r="FHI11" s="208"/>
      <c r="FHJ11" s="208"/>
      <c r="FHK11" s="208"/>
      <c r="FHL11" s="208"/>
      <c r="FHM11" s="208"/>
      <c r="FHN11" s="208"/>
      <c r="FHO11" s="208"/>
      <c r="FHP11" s="208"/>
      <c r="FHQ11" s="208"/>
      <c r="FHR11" s="208"/>
      <c r="FHS11" s="208"/>
      <c r="FHT11" s="208"/>
      <c r="FHU11" s="208"/>
      <c r="FHV11" s="208"/>
      <c r="FHW11" s="208"/>
      <c r="FHX11" s="208"/>
      <c r="FHY11" s="208"/>
      <c r="FHZ11" s="208"/>
      <c r="FIA11" s="208"/>
      <c r="FIB11" s="208"/>
      <c r="FIC11" s="208"/>
      <c r="FID11" s="208"/>
      <c r="FIE11" s="208"/>
      <c r="FIF11" s="208"/>
      <c r="FIG11" s="208"/>
      <c r="FIH11" s="208"/>
      <c r="FII11" s="208"/>
      <c r="FIJ11" s="208"/>
      <c r="FIK11" s="208"/>
      <c r="FIL11" s="208"/>
      <c r="FIM11" s="208"/>
      <c r="FIN11" s="208"/>
      <c r="FIO11" s="208"/>
      <c r="FIP11" s="208"/>
      <c r="FIQ11" s="208"/>
      <c r="FIR11" s="208"/>
      <c r="FIS11" s="208"/>
      <c r="FIT11" s="208"/>
      <c r="FIU11" s="208"/>
      <c r="FIV11" s="208"/>
      <c r="FIW11" s="208"/>
      <c r="FIX11" s="208"/>
      <c r="FIY11" s="208"/>
      <c r="FIZ11" s="208"/>
      <c r="FJA11" s="208"/>
      <c r="FJB11" s="208"/>
      <c r="FJC11" s="208"/>
      <c r="FJD11" s="208"/>
      <c r="FJE11" s="208"/>
      <c r="FJF11" s="208"/>
      <c r="FJG11" s="208"/>
      <c r="FJH11" s="208"/>
      <c r="FJI11" s="208"/>
      <c r="FJJ11" s="208"/>
      <c r="FJK11" s="208"/>
      <c r="FJL11" s="208"/>
      <c r="FJM11" s="208"/>
      <c r="FJN11" s="208"/>
      <c r="FJO11" s="208"/>
      <c r="FJP11" s="208"/>
      <c r="FJQ11" s="208"/>
      <c r="FJR11" s="208"/>
      <c r="FJS11" s="208"/>
      <c r="FJT11" s="208"/>
      <c r="FJU11" s="208"/>
      <c r="FJV11" s="208"/>
      <c r="FJW11" s="208"/>
      <c r="FJX11" s="208"/>
      <c r="FJY11" s="208"/>
      <c r="FJZ11" s="208"/>
      <c r="FKA11" s="208"/>
      <c r="FKB11" s="208"/>
      <c r="FKC11" s="208"/>
      <c r="FKD11" s="208"/>
      <c r="FKE11" s="208"/>
      <c r="FKF11" s="208"/>
      <c r="FKG11" s="208"/>
      <c r="FKH11" s="208"/>
      <c r="FKI11" s="208"/>
      <c r="FKJ11" s="208"/>
      <c r="FKK11" s="208"/>
      <c r="FKL11" s="208"/>
      <c r="FKM11" s="208"/>
      <c r="FKN11" s="208"/>
      <c r="FKO11" s="208"/>
      <c r="FKP11" s="208"/>
      <c r="FKQ11" s="208"/>
      <c r="FKR11" s="208"/>
      <c r="FKS11" s="208"/>
      <c r="FKT11" s="208"/>
      <c r="FKU11" s="208"/>
      <c r="FKV11" s="208"/>
      <c r="FKW11" s="208"/>
      <c r="FKX11" s="208"/>
      <c r="FKY11" s="208"/>
      <c r="FKZ11" s="208"/>
      <c r="FLA11" s="208"/>
      <c r="FLB11" s="208"/>
      <c r="FLC11" s="208"/>
      <c r="FLD11" s="208"/>
      <c r="FLE11" s="208"/>
      <c r="FLF11" s="208"/>
      <c r="FLG11" s="208"/>
      <c r="FLH11" s="208"/>
      <c r="FLI11" s="208"/>
      <c r="FLJ11" s="208"/>
      <c r="FLK11" s="208"/>
      <c r="FLL11" s="208"/>
      <c r="FLM11" s="208"/>
      <c r="FLN11" s="208"/>
      <c r="FLO11" s="208"/>
      <c r="FLP11" s="208"/>
      <c r="FLQ11" s="208"/>
      <c r="FLR11" s="208"/>
      <c r="FLS11" s="208"/>
      <c r="FLT11" s="208"/>
      <c r="FLU11" s="208"/>
      <c r="FLV11" s="208"/>
      <c r="FLW11" s="208"/>
      <c r="FLX11" s="208"/>
      <c r="FLY11" s="208"/>
      <c r="FLZ11" s="208"/>
      <c r="FMA11" s="208"/>
      <c r="FMB11" s="208"/>
      <c r="FMC11" s="208"/>
      <c r="FMD11" s="208"/>
      <c r="FME11" s="208"/>
      <c r="FMF11" s="208"/>
      <c r="FMG11" s="208"/>
      <c r="FMH11" s="208"/>
      <c r="FMI11" s="208"/>
      <c r="FMJ11" s="208"/>
      <c r="FMK11" s="208"/>
      <c r="FML11" s="208"/>
      <c r="FMM11" s="208"/>
      <c r="FMN11" s="208"/>
      <c r="FMO11" s="208"/>
      <c r="FMP11" s="208"/>
      <c r="FMQ11" s="208"/>
      <c r="FMR11" s="208"/>
      <c r="FMS11" s="208"/>
      <c r="FMT11" s="208"/>
      <c r="FMU11" s="208"/>
      <c r="FMV11" s="208"/>
      <c r="FMW11" s="208"/>
      <c r="FMX11" s="208"/>
      <c r="FMY11" s="208"/>
      <c r="FMZ11" s="208"/>
      <c r="FNA11" s="208"/>
      <c r="FNB11" s="208"/>
      <c r="FNC11" s="208"/>
      <c r="FND11" s="208"/>
      <c r="FNE11" s="208"/>
      <c r="FNF11" s="208"/>
      <c r="FNG11" s="208"/>
      <c r="FNH11" s="208"/>
      <c r="FNI11" s="208"/>
      <c r="FNJ11" s="208"/>
      <c r="FNK11" s="208"/>
      <c r="FNL11" s="208"/>
      <c r="FNM11" s="208"/>
      <c r="FNN11" s="208"/>
      <c r="FNO11" s="208"/>
      <c r="FNP11" s="208"/>
      <c r="FNQ11" s="208"/>
      <c r="FNR11" s="208"/>
      <c r="FNS11" s="208"/>
      <c r="FNT11" s="208"/>
      <c r="FNU11" s="208"/>
      <c r="FNV11" s="208"/>
      <c r="FNW11" s="208"/>
      <c r="FNX11" s="208"/>
      <c r="FNY11" s="208"/>
      <c r="FNZ11" s="208"/>
      <c r="FOA11" s="208"/>
      <c r="FOB11" s="208"/>
      <c r="FOC11" s="208"/>
      <c r="FOD11" s="208"/>
      <c r="FOE11" s="208"/>
      <c r="FOF11" s="208"/>
      <c r="FOG11" s="208"/>
      <c r="FOH11" s="208"/>
      <c r="FOI11" s="208"/>
      <c r="FOJ11" s="208"/>
      <c r="FOK11" s="208"/>
      <c r="FOL11" s="208"/>
      <c r="FOM11" s="208"/>
      <c r="FON11" s="208"/>
      <c r="FOO11" s="208"/>
      <c r="FOP11" s="208"/>
      <c r="FOQ11" s="208"/>
      <c r="FOR11" s="208"/>
      <c r="FOS11" s="208"/>
      <c r="FOT11" s="208"/>
      <c r="FOU11" s="208"/>
      <c r="FOV11" s="208"/>
      <c r="FOW11" s="208"/>
      <c r="FOX11" s="208"/>
      <c r="FOY11" s="208"/>
      <c r="FOZ11" s="208"/>
      <c r="FPA11" s="208"/>
      <c r="FPB11" s="208"/>
      <c r="FPC11" s="208"/>
      <c r="FPD11" s="208"/>
      <c r="FPE11" s="208"/>
      <c r="FPF11" s="208"/>
      <c r="FPG11" s="208"/>
      <c r="FPH11" s="208"/>
      <c r="FPI11" s="208"/>
      <c r="FPJ11" s="208"/>
      <c r="FPK11" s="208"/>
      <c r="FPL11" s="208"/>
      <c r="FPM11" s="208"/>
      <c r="FPN11" s="208"/>
      <c r="FPO11" s="208"/>
      <c r="FPP11" s="208"/>
      <c r="FPQ11" s="208"/>
      <c r="FPR11" s="208"/>
      <c r="FPS11" s="208"/>
      <c r="FPT11" s="208"/>
      <c r="FPU11" s="208"/>
      <c r="FPV11" s="208"/>
      <c r="FPW11" s="208"/>
      <c r="FPX11" s="208"/>
      <c r="FPY11" s="208"/>
      <c r="FPZ11" s="208"/>
      <c r="FQA11" s="208"/>
      <c r="FQB11" s="208"/>
      <c r="FQC11" s="208"/>
      <c r="FQD11" s="208"/>
      <c r="FQE11" s="208"/>
      <c r="FQF11" s="208"/>
      <c r="FQG11" s="208"/>
      <c r="FQH11" s="208"/>
      <c r="FQI11" s="208"/>
      <c r="FQJ11" s="208"/>
      <c r="FQK11" s="208"/>
      <c r="FQL11" s="208"/>
      <c r="FQM11" s="208"/>
      <c r="FQN11" s="208"/>
      <c r="FQO11" s="208"/>
      <c r="FQP11" s="208"/>
      <c r="FQQ11" s="208"/>
      <c r="FQR11" s="208"/>
      <c r="FQS11" s="208"/>
      <c r="FQT11" s="208"/>
      <c r="FQU11" s="208"/>
      <c r="FQV11" s="208"/>
      <c r="FQW11" s="208"/>
      <c r="FQX11" s="208"/>
      <c r="FQY11" s="208"/>
      <c r="FQZ11" s="208"/>
      <c r="FRA11" s="208"/>
      <c r="FRB11" s="208"/>
      <c r="FRC11" s="208"/>
      <c r="FRD11" s="208"/>
      <c r="FRE11" s="208"/>
      <c r="FRF11" s="208"/>
      <c r="FRG11" s="208"/>
      <c r="FRH11" s="208"/>
      <c r="FRI11" s="208"/>
      <c r="FRJ11" s="208"/>
      <c r="FRK11" s="208"/>
      <c r="FRL11" s="208"/>
      <c r="FRM11" s="208"/>
      <c r="FRN11" s="208"/>
      <c r="FRO11" s="208"/>
      <c r="FRP11" s="208"/>
      <c r="FRQ11" s="208"/>
      <c r="FRR11" s="208"/>
      <c r="FRS11" s="208"/>
      <c r="FRT11" s="208"/>
      <c r="FRU11" s="208"/>
      <c r="FRV11" s="208"/>
      <c r="FRW11" s="208"/>
      <c r="FRX11" s="208"/>
      <c r="FRY11" s="208"/>
      <c r="FRZ11" s="208"/>
      <c r="FSA11" s="208"/>
      <c r="FSB11" s="208"/>
      <c r="FSC11" s="208"/>
      <c r="FSD11" s="208"/>
      <c r="FSE11" s="208"/>
      <c r="FSF11" s="208"/>
      <c r="FSG11" s="208"/>
      <c r="FSH11" s="208"/>
      <c r="FSI11" s="208"/>
      <c r="FSJ11" s="208"/>
      <c r="FSK11" s="208"/>
      <c r="FSL11" s="208"/>
      <c r="FSM11" s="208"/>
      <c r="FSN11" s="208"/>
      <c r="FSO11" s="208"/>
      <c r="FSP11" s="208"/>
      <c r="FSQ11" s="208"/>
      <c r="FSR11" s="208"/>
      <c r="FSS11" s="208"/>
      <c r="FST11" s="208"/>
      <c r="FSU11" s="208"/>
      <c r="FSV11" s="208"/>
      <c r="FSW11" s="208"/>
      <c r="FSX11" s="208"/>
      <c r="FSY11" s="208"/>
      <c r="FSZ11" s="208"/>
      <c r="FTA11" s="208"/>
      <c r="FTB11" s="208"/>
      <c r="FTC11" s="208"/>
      <c r="FTD11" s="208"/>
      <c r="FTE11" s="208"/>
      <c r="FTF11" s="208"/>
      <c r="FTG11" s="208"/>
      <c r="FTH11" s="208"/>
      <c r="FTI11" s="208"/>
      <c r="FTJ11" s="208"/>
      <c r="FTK11" s="208"/>
      <c r="FTL11" s="208"/>
      <c r="FTM11" s="208"/>
      <c r="FTN11" s="208"/>
      <c r="FTO11" s="208"/>
      <c r="FTP11" s="208"/>
      <c r="FTQ11" s="208"/>
      <c r="FTR11" s="208"/>
      <c r="FTS11" s="208"/>
      <c r="FTT11" s="208"/>
      <c r="FTU11" s="208"/>
      <c r="FTV11" s="208"/>
      <c r="FTW11" s="208"/>
      <c r="FTX11" s="208"/>
      <c r="FTY11" s="208"/>
      <c r="FTZ11" s="208"/>
      <c r="FUA11" s="208"/>
      <c r="FUB11" s="208"/>
      <c r="FUC11" s="208"/>
      <c r="FUD11" s="208"/>
      <c r="FUE11" s="208"/>
      <c r="FUF11" s="208"/>
      <c r="FUG11" s="208"/>
      <c r="FUH11" s="208"/>
      <c r="FUI11" s="208"/>
      <c r="FUJ11" s="208"/>
      <c r="FUK11" s="208"/>
      <c r="FUL11" s="208"/>
      <c r="FUM11" s="208"/>
      <c r="FUN11" s="208"/>
      <c r="FUO11" s="208"/>
      <c r="FUP11" s="208"/>
      <c r="FUQ11" s="208"/>
      <c r="FUR11" s="208"/>
      <c r="FUS11" s="208"/>
      <c r="FUT11" s="208"/>
      <c r="FUU11" s="208"/>
      <c r="FUV11" s="208"/>
      <c r="FUW11" s="208"/>
      <c r="FUX11" s="208"/>
      <c r="FUY11" s="208"/>
      <c r="FUZ11" s="208"/>
      <c r="FVA11" s="208"/>
      <c r="FVB11" s="208"/>
      <c r="FVC11" s="208"/>
      <c r="FVD11" s="208"/>
      <c r="FVE11" s="208"/>
      <c r="FVF11" s="208"/>
      <c r="FVG11" s="208"/>
      <c r="FVH11" s="208"/>
      <c r="FVI11" s="208"/>
      <c r="FVJ11" s="208"/>
      <c r="FVK11" s="208"/>
      <c r="FVL11" s="208"/>
      <c r="FVM11" s="208"/>
      <c r="FVN11" s="208"/>
      <c r="FVO11" s="208"/>
      <c r="FVP11" s="208"/>
      <c r="FVQ11" s="208"/>
      <c r="FVR11" s="208"/>
      <c r="FVS11" s="208"/>
      <c r="FVT11" s="208"/>
      <c r="FVU11" s="208"/>
      <c r="FVV11" s="208"/>
      <c r="FVW11" s="208"/>
      <c r="FVX11" s="208"/>
      <c r="FVY11" s="208"/>
      <c r="FVZ11" s="208"/>
      <c r="FWA11" s="208"/>
      <c r="FWB11" s="208"/>
      <c r="FWC11" s="208"/>
      <c r="FWD11" s="208"/>
      <c r="FWE11" s="208"/>
      <c r="FWF11" s="208"/>
      <c r="FWG11" s="208"/>
      <c r="FWH11" s="208"/>
      <c r="FWI11" s="208"/>
      <c r="FWJ11" s="208"/>
      <c r="FWK11" s="208"/>
      <c r="FWL11" s="208"/>
      <c r="FWM11" s="208"/>
      <c r="FWN11" s="208"/>
      <c r="FWO11" s="208"/>
      <c r="FWP11" s="208"/>
      <c r="FWQ11" s="208"/>
      <c r="FWR11" s="208"/>
      <c r="FWS11" s="208"/>
      <c r="FWT11" s="208"/>
      <c r="FWU11" s="208"/>
      <c r="FWV11" s="208"/>
      <c r="FWW11" s="208"/>
      <c r="FWX11" s="208"/>
      <c r="FWY11" s="208"/>
      <c r="FWZ11" s="208"/>
      <c r="FXA11" s="208"/>
      <c r="FXB11" s="208"/>
      <c r="FXC11" s="208"/>
      <c r="FXD11" s="208"/>
      <c r="FXE11" s="208"/>
      <c r="FXF11" s="208"/>
      <c r="FXG11" s="208"/>
      <c r="FXH11" s="208"/>
      <c r="FXI11" s="208"/>
      <c r="FXJ11" s="208"/>
      <c r="FXK11" s="208"/>
      <c r="FXL11" s="208"/>
      <c r="FXM11" s="208"/>
      <c r="FXN11" s="208"/>
      <c r="FXO11" s="208"/>
      <c r="FXP11" s="208"/>
      <c r="FXQ11" s="208"/>
      <c r="FXR11" s="208"/>
      <c r="FXS11" s="208"/>
      <c r="FXT11" s="208"/>
      <c r="FXU11" s="208"/>
      <c r="FXV11" s="208"/>
      <c r="FXW11" s="208"/>
      <c r="FXX11" s="208"/>
      <c r="FXY11" s="208"/>
      <c r="FXZ11" s="208"/>
      <c r="FYA11" s="208"/>
      <c r="FYB11" s="208"/>
      <c r="FYC11" s="208"/>
      <c r="FYD11" s="208"/>
      <c r="FYE11" s="208"/>
      <c r="FYF11" s="208"/>
      <c r="FYG11" s="208"/>
      <c r="FYH11" s="208"/>
      <c r="FYI11" s="208"/>
      <c r="FYJ11" s="208"/>
      <c r="FYK11" s="208"/>
      <c r="FYL11" s="208"/>
      <c r="FYM11" s="208"/>
      <c r="FYN11" s="208"/>
      <c r="FYO11" s="208"/>
      <c r="FYP11" s="208"/>
      <c r="FYQ11" s="208"/>
      <c r="FYR11" s="208"/>
      <c r="FYS11" s="208"/>
      <c r="FYT11" s="208"/>
      <c r="FYU11" s="208"/>
      <c r="FYV11" s="208"/>
      <c r="FYW11" s="208"/>
      <c r="FYX11" s="208"/>
      <c r="FYY11" s="208"/>
      <c r="FYZ11" s="208"/>
      <c r="FZA11" s="208"/>
      <c r="FZB11" s="208"/>
      <c r="FZC11" s="208"/>
      <c r="FZD11" s="208"/>
      <c r="FZE11" s="208"/>
      <c r="FZF11" s="208"/>
      <c r="FZG11" s="208"/>
      <c r="FZH11" s="208"/>
      <c r="FZI11" s="208"/>
      <c r="FZJ11" s="208"/>
      <c r="FZK11" s="208"/>
      <c r="FZL11" s="208"/>
      <c r="FZM11" s="208"/>
      <c r="FZN11" s="208"/>
      <c r="FZO11" s="208"/>
      <c r="FZP11" s="208"/>
      <c r="FZQ11" s="208"/>
      <c r="FZR11" s="208"/>
      <c r="FZS11" s="208"/>
      <c r="FZT11" s="208"/>
      <c r="FZU11" s="208"/>
      <c r="FZV11" s="208"/>
      <c r="FZW11" s="208"/>
      <c r="FZX11" s="208"/>
      <c r="FZY11" s="208"/>
      <c r="FZZ11" s="208"/>
      <c r="GAA11" s="208"/>
      <c r="GAB11" s="208"/>
      <c r="GAC11" s="208"/>
      <c r="GAD11" s="208"/>
      <c r="GAE11" s="208"/>
      <c r="GAF11" s="208"/>
      <c r="GAG11" s="208"/>
      <c r="GAH11" s="208"/>
      <c r="GAI11" s="208"/>
      <c r="GAJ11" s="208"/>
      <c r="GAK11" s="208"/>
      <c r="GAL11" s="208"/>
      <c r="GAM11" s="208"/>
      <c r="GAN11" s="208"/>
      <c r="GAO11" s="208"/>
      <c r="GAP11" s="208"/>
      <c r="GAQ11" s="208"/>
      <c r="GAR11" s="208"/>
      <c r="GAS11" s="208"/>
      <c r="GAT11" s="208"/>
      <c r="GAU11" s="208"/>
      <c r="GAV11" s="208"/>
      <c r="GAW11" s="208"/>
      <c r="GAX11" s="208"/>
      <c r="GAY11" s="208"/>
      <c r="GAZ11" s="208"/>
      <c r="GBA11" s="208"/>
      <c r="GBB11" s="208"/>
      <c r="GBC11" s="208"/>
      <c r="GBD11" s="208"/>
      <c r="GBE11" s="208"/>
      <c r="GBF11" s="208"/>
      <c r="GBG11" s="208"/>
      <c r="GBH11" s="208"/>
      <c r="GBI11" s="208"/>
      <c r="GBJ11" s="208"/>
      <c r="GBK11" s="208"/>
      <c r="GBL11" s="208"/>
      <c r="GBM11" s="208"/>
      <c r="GBN11" s="208"/>
      <c r="GBO11" s="208"/>
      <c r="GBP11" s="208"/>
      <c r="GBQ11" s="208"/>
      <c r="GBR11" s="208"/>
      <c r="GBS11" s="208"/>
      <c r="GBT11" s="208"/>
      <c r="GBU11" s="208"/>
      <c r="GBV11" s="208"/>
      <c r="GBW11" s="208"/>
      <c r="GBX11" s="208"/>
      <c r="GBY11" s="208"/>
      <c r="GBZ11" s="208"/>
      <c r="GCA11" s="208"/>
      <c r="GCB11" s="208"/>
      <c r="GCC11" s="208"/>
      <c r="GCD11" s="208"/>
      <c r="GCE11" s="208"/>
      <c r="GCF11" s="208"/>
      <c r="GCG11" s="208"/>
      <c r="GCH11" s="208"/>
      <c r="GCI11" s="208"/>
      <c r="GCJ11" s="208"/>
      <c r="GCK11" s="208"/>
      <c r="GCL11" s="208"/>
      <c r="GCM11" s="208"/>
      <c r="GCN11" s="208"/>
      <c r="GCO11" s="208"/>
      <c r="GCP11" s="208"/>
      <c r="GCQ11" s="208"/>
      <c r="GCR11" s="208"/>
      <c r="GCS11" s="208"/>
      <c r="GCT11" s="208"/>
      <c r="GCU11" s="208"/>
      <c r="GCV11" s="208"/>
      <c r="GCW11" s="208"/>
      <c r="GCX11" s="208"/>
      <c r="GCY11" s="208"/>
      <c r="GCZ11" s="208"/>
      <c r="GDA11" s="208"/>
      <c r="GDB11" s="208"/>
      <c r="GDC11" s="208"/>
      <c r="GDD11" s="208"/>
      <c r="GDE11" s="208"/>
      <c r="GDF11" s="208"/>
      <c r="GDG11" s="208"/>
      <c r="GDH11" s="208"/>
      <c r="GDI11" s="208"/>
      <c r="GDJ11" s="208"/>
      <c r="GDK11" s="208"/>
      <c r="GDL11" s="208"/>
      <c r="GDM11" s="208"/>
      <c r="GDN11" s="208"/>
      <c r="GDO11" s="208"/>
      <c r="GDP11" s="208"/>
      <c r="GDQ11" s="208"/>
      <c r="GDR11" s="208"/>
      <c r="GDS11" s="208"/>
      <c r="GDT11" s="208"/>
      <c r="GDU11" s="208"/>
      <c r="GDV11" s="208"/>
      <c r="GDW11" s="208"/>
      <c r="GDX11" s="208"/>
      <c r="GDY11" s="208"/>
      <c r="GDZ11" s="208"/>
      <c r="GEA11" s="208"/>
      <c r="GEB11" s="208"/>
      <c r="GEC11" s="208"/>
      <c r="GED11" s="208"/>
      <c r="GEE11" s="208"/>
      <c r="GEF11" s="208"/>
      <c r="GEG11" s="208"/>
      <c r="GEH11" s="208"/>
      <c r="GEI11" s="208"/>
      <c r="GEJ11" s="208"/>
      <c r="GEK11" s="208"/>
      <c r="GEL11" s="208"/>
      <c r="GEM11" s="208"/>
      <c r="GEN11" s="208"/>
      <c r="GEO11" s="208"/>
      <c r="GEP11" s="208"/>
      <c r="GEQ11" s="208"/>
      <c r="GER11" s="208"/>
      <c r="GES11" s="208"/>
      <c r="GET11" s="208"/>
      <c r="GEU11" s="208"/>
      <c r="GEV11" s="208"/>
      <c r="GEW11" s="208"/>
      <c r="GEX11" s="208"/>
      <c r="GEY11" s="208"/>
      <c r="GEZ11" s="208"/>
      <c r="GFA11" s="208"/>
      <c r="GFB11" s="208"/>
      <c r="GFC11" s="208"/>
      <c r="GFD11" s="208"/>
      <c r="GFE11" s="208"/>
      <c r="GFF11" s="208"/>
      <c r="GFG11" s="208"/>
      <c r="GFH11" s="208"/>
      <c r="GFI11" s="208"/>
      <c r="GFJ11" s="208"/>
      <c r="GFK11" s="208"/>
      <c r="GFL11" s="208"/>
      <c r="GFM11" s="208"/>
      <c r="GFN11" s="208"/>
      <c r="GFO11" s="208"/>
      <c r="GFP11" s="208"/>
      <c r="GFQ11" s="208"/>
      <c r="GFR11" s="208"/>
      <c r="GFS11" s="208"/>
      <c r="GFT11" s="208"/>
      <c r="GFU11" s="208"/>
      <c r="GFV11" s="208"/>
      <c r="GFW11" s="208"/>
      <c r="GFX11" s="208"/>
      <c r="GFY11" s="208"/>
      <c r="GFZ11" s="208"/>
      <c r="GGA11" s="208"/>
      <c r="GGB11" s="208"/>
      <c r="GGC11" s="208"/>
      <c r="GGD11" s="208"/>
      <c r="GGE11" s="208"/>
      <c r="GGF11" s="208"/>
      <c r="GGG11" s="208"/>
      <c r="GGH11" s="208"/>
      <c r="GGI11" s="208"/>
      <c r="GGJ11" s="208"/>
      <c r="GGK11" s="208"/>
      <c r="GGL11" s="208"/>
      <c r="GGM11" s="208"/>
      <c r="GGN11" s="208"/>
      <c r="GGO11" s="208"/>
      <c r="GGP11" s="208"/>
      <c r="GGQ11" s="208"/>
      <c r="GGR11" s="208"/>
      <c r="GGS11" s="208"/>
      <c r="GGT11" s="208"/>
      <c r="GGU11" s="208"/>
      <c r="GGV11" s="208"/>
      <c r="GGW11" s="208"/>
      <c r="GGX11" s="208"/>
      <c r="GGY11" s="208"/>
      <c r="GGZ11" s="208"/>
      <c r="GHA11" s="208"/>
      <c r="GHB11" s="208"/>
      <c r="GHC11" s="208"/>
      <c r="GHD11" s="208"/>
      <c r="GHE11" s="208"/>
      <c r="GHF11" s="208"/>
      <c r="GHG11" s="208"/>
      <c r="GHH11" s="208"/>
      <c r="GHI11" s="208"/>
      <c r="GHJ11" s="208"/>
      <c r="GHK11" s="208"/>
      <c r="GHL11" s="208"/>
      <c r="GHM11" s="208"/>
      <c r="GHN11" s="208"/>
      <c r="GHO11" s="208"/>
      <c r="GHP11" s="208"/>
      <c r="GHQ11" s="208"/>
      <c r="GHR11" s="208"/>
      <c r="GHS11" s="208"/>
      <c r="GHT11" s="208"/>
      <c r="GHU11" s="208"/>
      <c r="GHV11" s="208"/>
      <c r="GHW11" s="208"/>
      <c r="GHX11" s="208"/>
      <c r="GHY11" s="208"/>
      <c r="GHZ11" s="208"/>
      <c r="GIA11" s="208"/>
      <c r="GIB11" s="208"/>
      <c r="GIC11" s="208"/>
      <c r="GID11" s="208"/>
      <c r="GIE11" s="208"/>
      <c r="GIF11" s="208"/>
      <c r="GIG11" s="208"/>
      <c r="GIH11" s="208"/>
      <c r="GII11" s="208"/>
      <c r="GIJ11" s="208"/>
      <c r="GIK11" s="208"/>
      <c r="GIL11" s="208"/>
      <c r="GIM11" s="208"/>
      <c r="GIN11" s="208"/>
      <c r="GIO11" s="208"/>
      <c r="GIP11" s="208"/>
      <c r="GIQ11" s="208"/>
      <c r="GIR11" s="208"/>
      <c r="GIS11" s="208"/>
      <c r="GIT11" s="208"/>
      <c r="GIU11" s="208"/>
      <c r="GIV11" s="208"/>
      <c r="GIW11" s="208"/>
      <c r="GIX11" s="208"/>
      <c r="GIY11" s="208"/>
      <c r="GIZ11" s="208"/>
      <c r="GJA11" s="208"/>
      <c r="GJB11" s="208"/>
      <c r="GJC11" s="208"/>
      <c r="GJD11" s="208"/>
      <c r="GJE11" s="208"/>
      <c r="GJF11" s="208"/>
      <c r="GJG11" s="208"/>
      <c r="GJH11" s="208"/>
      <c r="GJI11" s="208"/>
      <c r="GJJ11" s="208"/>
      <c r="GJK11" s="208"/>
      <c r="GJL11" s="208"/>
      <c r="GJM11" s="208"/>
      <c r="GJN11" s="208"/>
      <c r="GJO11" s="208"/>
      <c r="GJP11" s="208"/>
      <c r="GJQ11" s="208"/>
      <c r="GJR11" s="208"/>
      <c r="GJS11" s="208"/>
      <c r="GJT11" s="208"/>
      <c r="GJU11" s="208"/>
      <c r="GJV11" s="208"/>
      <c r="GJW11" s="208"/>
      <c r="GJX11" s="208"/>
      <c r="GJY11" s="208"/>
      <c r="GJZ11" s="208"/>
      <c r="GKA11" s="208"/>
      <c r="GKB11" s="208"/>
      <c r="GKC11" s="208"/>
      <c r="GKD11" s="208"/>
      <c r="GKE11" s="208"/>
      <c r="GKF11" s="208"/>
      <c r="GKG11" s="208"/>
      <c r="GKH11" s="208"/>
      <c r="GKI11" s="208"/>
      <c r="GKJ11" s="208"/>
      <c r="GKK11" s="208"/>
      <c r="GKL11" s="208"/>
      <c r="GKM11" s="208"/>
      <c r="GKN11" s="208"/>
      <c r="GKO11" s="208"/>
      <c r="GKP11" s="208"/>
      <c r="GKQ11" s="208"/>
      <c r="GKR11" s="208"/>
      <c r="GKS11" s="208"/>
      <c r="GKT11" s="208"/>
      <c r="GKU11" s="208"/>
      <c r="GKV11" s="208"/>
      <c r="GKW11" s="208"/>
      <c r="GKX11" s="208"/>
      <c r="GKY11" s="208"/>
      <c r="GKZ11" s="208"/>
      <c r="GLA11" s="208"/>
      <c r="GLB11" s="208"/>
      <c r="GLC11" s="208"/>
      <c r="GLD11" s="208"/>
      <c r="GLE11" s="208"/>
      <c r="GLF11" s="208"/>
      <c r="GLG11" s="208"/>
      <c r="GLH11" s="208"/>
      <c r="GLI11" s="208"/>
      <c r="GLJ11" s="208"/>
      <c r="GLK11" s="208"/>
      <c r="GLL11" s="208"/>
      <c r="GLM11" s="208"/>
      <c r="GLN11" s="208"/>
      <c r="GLO11" s="208"/>
      <c r="GLP11" s="208"/>
      <c r="GLQ11" s="208"/>
      <c r="GLR11" s="208"/>
      <c r="GLS11" s="208"/>
      <c r="GLT11" s="208"/>
      <c r="GLU11" s="208"/>
      <c r="GLV11" s="208"/>
      <c r="GLW11" s="208"/>
      <c r="GLX11" s="208"/>
      <c r="GLY11" s="208"/>
      <c r="GLZ11" s="208"/>
      <c r="GMA11" s="208"/>
      <c r="GMB11" s="208"/>
      <c r="GMC11" s="208"/>
      <c r="GMD11" s="208"/>
      <c r="GME11" s="208"/>
      <c r="GMF11" s="208"/>
      <c r="GMG11" s="208"/>
      <c r="GMH11" s="208"/>
      <c r="GMI11" s="208"/>
      <c r="GMJ11" s="208"/>
      <c r="GMK11" s="208"/>
      <c r="GML11" s="208"/>
      <c r="GMM11" s="208"/>
      <c r="GMN11" s="208"/>
      <c r="GMO11" s="208"/>
      <c r="GMP11" s="208"/>
      <c r="GMQ11" s="208"/>
      <c r="GMR11" s="208"/>
      <c r="GMS11" s="208"/>
      <c r="GMT11" s="208"/>
      <c r="GMU11" s="208"/>
      <c r="GMV11" s="208"/>
      <c r="GMW11" s="208"/>
      <c r="GMX11" s="208"/>
      <c r="GMY11" s="208"/>
      <c r="GMZ11" s="208"/>
      <c r="GNA11" s="208"/>
      <c r="GNB11" s="208"/>
      <c r="GNC11" s="208"/>
      <c r="GND11" s="208"/>
      <c r="GNE11" s="208"/>
      <c r="GNF11" s="208"/>
      <c r="GNG11" s="208"/>
      <c r="GNH11" s="208"/>
      <c r="GNI11" s="208"/>
      <c r="GNJ11" s="208"/>
      <c r="GNK11" s="208"/>
      <c r="GNL11" s="208"/>
      <c r="GNM11" s="208"/>
      <c r="GNN11" s="208"/>
      <c r="GNO11" s="208"/>
      <c r="GNP11" s="208"/>
      <c r="GNQ11" s="208"/>
      <c r="GNR11" s="208"/>
      <c r="GNS11" s="208"/>
      <c r="GNT11" s="208"/>
      <c r="GNU11" s="208"/>
      <c r="GNV11" s="208"/>
      <c r="GNW11" s="208"/>
      <c r="GNX11" s="208"/>
      <c r="GNY11" s="208"/>
      <c r="GNZ11" s="208"/>
      <c r="GOA11" s="208"/>
      <c r="GOB11" s="208"/>
      <c r="GOC11" s="208"/>
      <c r="GOD11" s="208"/>
      <c r="GOE11" s="208"/>
      <c r="GOF11" s="208"/>
      <c r="GOG11" s="208"/>
      <c r="GOH11" s="208"/>
      <c r="GOI11" s="208"/>
      <c r="GOJ11" s="208"/>
      <c r="GOK11" s="208"/>
      <c r="GOL11" s="208"/>
      <c r="GOM11" s="208"/>
      <c r="GON11" s="208"/>
      <c r="GOO11" s="208"/>
      <c r="GOP11" s="208"/>
      <c r="GOQ11" s="208"/>
      <c r="GOR11" s="208"/>
      <c r="GOS11" s="208"/>
      <c r="GOT11" s="208"/>
      <c r="GOU11" s="208"/>
      <c r="GOV11" s="208"/>
      <c r="GOW11" s="208"/>
      <c r="GOX11" s="208"/>
      <c r="GOY11" s="208"/>
      <c r="GOZ11" s="208"/>
      <c r="GPA11" s="208"/>
      <c r="GPB11" s="208"/>
      <c r="GPC11" s="208"/>
      <c r="GPD11" s="208"/>
      <c r="GPE11" s="208"/>
      <c r="GPF11" s="208"/>
      <c r="GPG11" s="208"/>
      <c r="GPH11" s="208"/>
      <c r="GPI11" s="208"/>
      <c r="GPJ11" s="208"/>
      <c r="GPK11" s="208"/>
      <c r="GPL11" s="208"/>
      <c r="GPM11" s="208"/>
      <c r="GPN11" s="208"/>
      <c r="GPO11" s="208"/>
      <c r="GPP11" s="208"/>
      <c r="GPQ11" s="208"/>
      <c r="GPR11" s="208"/>
      <c r="GPS11" s="208"/>
      <c r="GPT11" s="208"/>
      <c r="GPU11" s="208"/>
      <c r="GPV11" s="208"/>
      <c r="GPW11" s="208"/>
      <c r="GPX11" s="208"/>
      <c r="GPY11" s="208"/>
      <c r="GPZ11" s="208"/>
      <c r="GQA11" s="208"/>
      <c r="GQB11" s="208"/>
      <c r="GQC11" s="208"/>
      <c r="GQD11" s="208"/>
      <c r="GQE11" s="208"/>
      <c r="GQF11" s="208"/>
      <c r="GQG11" s="208"/>
      <c r="GQH11" s="208"/>
      <c r="GQI11" s="208"/>
      <c r="GQJ11" s="208"/>
      <c r="GQK11" s="208"/>
      <c r="GQL11" s="208"/>
      <c r="GQM11" s="208"/>
      <c r="GQN11" s="208"/>
      <c r="GQO11" s="208"/>
      <c r="GQP11" s="208"/>
      <c r="GQQ11" s="208"/>
      <c r="GQR11" s="208"/>
      <c r="GQS11" s="208"/>
      <c r="GQT11" s="208"/>
      <c r="GQU11" s="208"/>
      <c r="GQV11" s="208"/>
      <c r="GQW11" s="208"/>
      <c r="GQX11" s="208"/>
      <c r="GQY11" s="208"/>
      <c r="GQZ11" s="208"/>
      <c r="GRA11" s="208"/>
      <c r="GRB11" s="208"/>
      <c r="GRC11" s="208"/>
      <c r="GRD11" s="208"/>
      <c r="GRE11" s="208"/>
      <c r="GRF11" s="208"/>
      <c r="GRG11" s="208"/>
      <c r="GRH11" s="208"/>
      <c r="GRI11" s="208"/>
      <c r="GRJ11" s="208"/>
      <c r="GRK11" s="208"/>
      <c r="GRL11" s="208"/>
      <c r="GRM11" s="208"/>
      <c r="GRN11" s="208"/>
      <c r="GRO11" s="208"/>
      <c r="GRP11" s="208"/>
      <c r="GRQ11" s="208"/>
      <c r="GRR11" s="208"/>
      <c r="GRS11" s="208"/>
      <c r="GRT11" s="208"/>
      <c r="GRU11" s="208"/>
      <c r="GRV11" s="208"/>
      <c r="GRW11" s="208"/>
      <c r="GRX11" s="208"/>
      <c r="GRY11" s="208"/>
      <c r="GRZ11" s="208"/>
      <c r="GSA11" s="208"/>
      <c r="GSB11" s="208"/>
      <c r="GSC11" s="208"/>
      <c r="GSD11" s="208"/>
      <c r="GSE11" s="208"/>
      <c r="GSF11" s="208"/>
      <c r="GSG11" s="208"/>
      <c r="GSH11" s="208"/>
      <c r="GSI11" s="208"/>
      <c r="GSJ11" s="208"/>
      <c r="GSK11" s="208"/>
      <c r="GSL11" s="208"/>
      <c r="GSM11" s="208"/>
      <c r="GSN11" s="208"/>
      <c r="GSO11" s="208"/>
      <c r="GSP11" s="208"/>
      <c r="GSQ11" s="208"/>
      <c r="GSR11" s="208"/>
      <c r="GSS11" s="208"/>
      <c r="GST11" s="208"/>
      <c r="GSU11" s="208"/>
      <c r="GSV11" s="208"/>
      <c r="GSW11" s="208"/>
      <c r="GSX11" s="208"/>
      <c r="GSY11" s="208"/>
      <c r="GSZ11" s="208"/>
      <c r="GTA11" s="208"/>
      <c r="GTB11" s="208"/>
      <c r="GTC11" s="208"/>
      <c r="GTD11" s="208"/>
      <c r="GTE11" s="208"/>
      <c r="GTF11" s="208"/>
      <c r="GTG11" s="208"/>
      <c r="GTH11" s="208"/>
      <c r="GTI11" s="208"/>
      <c r="GTJ11" s="208"/>
      <c r="GTK11" s="208"/>
      <c r="GTL11" s="208"/>
      <c r="GTM11" s="208"/>
      <c r="GTN11" s="208"/>
      <c r="GTO11" s="208"/>
      <c r="GTP11" s="208"/>
      <c r="GTQ11" s="208"/>
      <c r="GTR11" s="208"/>
      <c r="GTS11" s="208"/>
      <c r="GTT11" s="208"/>
      <c r="GTU11" s="208"/>
      <c r="GTV11" s="208"/>
      <c r="GTW11" s="208"/>
      <c r="GTX11" s="208"/>
      <c r="GTY11" s="208"/>
      <c r="GTZ11" s="208"/>
      <c r="GUA11" s="208"/>
      <c r="GUB11" s="208"/>
      <c r="GUC11" s="208"/>
      <c r="GUD11" s="208"/>
      <c r="GUE11" s="208"/>
      <c r="GUF11" s="208"/>
      <c r="GUG11" s="208"/>
      <c r="GUH11" s="208"/>
      <c r="GUI11" s="208"/>
      <c r="GUJ11" s="208"/>
      <c r="GUK11" s="208"/>
      <c r="GUL11" s="208"/>
      <c r="GUM11" s="208"/>
      <c r="GUN11" s="208"/>
      <c r="GUO11" s="208"/>
      <c r="GUP11" s="208"/>
      <c r="GUQ11" s="208"/>
      <c r="GUR11" s="208"/>
      <c r="GUS11" s="208"/>
      <c r="GUT11" s="208"/>
      <c r="GUU11" s="208"/>
      <c r="GUV11" s="208"/>
      <c r="GUW11" s="208"/>
      <c r="GUX11" s="208"/>
      <c r="GUY11" s="208"/>
      <c r="GUZ11" s="208"/>
      <c r="GVA11" s="208"/>
      <c r="GVB11" s="208"/>
      <c r="GVC11" s="208"/>
      <c r="GVD11" s="208"/>
      <c r="GVE11" s="208"/>
      <c r="GVF11" s="208"/>
      <c r="GVG11" s="208"/>
      <c r="GVH11" s="208"/>
      <c r="GVI11" s="208"/>
      <c r="GVJ11" s="208"/>
      <c r="GVK11" s="208"/>
      <c r="GVL11" s="208"/>
      <c r="GVM11" s="208"/>
      <c r="GVN11" s="208"/>
      <c r="GVO11" s="208"/>
      <c r="GVP11" s="208"/>
      <c r="GVQ11" s="208"/>
      <c r="GVR11" s="208"/>
      <c r="GVS11" s="208"/>
      <c r="GVT11" s="208"/>
      <c r="GVU11" s="208"/>
      <c r="GVV11" s="208"/>
      <c r="GVW11" s="208"/>
      <c r="GVX11" s="208"/>
      <c r="GVY11" s="208"/>
      <c r="GVZ11" s="208"/>
      <c r="GWA11" s="208"/>
      <c r="GWB11" s="208"/>
      <c r="GWC11" s="208"/>
      <c r="GWD11" s="208"/>
      <c r="GWE11" s="208"/>
      <c r="GWF11" s="208"/>
      <c r="GWG11" s="208"/>
      <c r="GWH11" s="208"/>
      <c r="GWI11" s="208"/>
      <c r="GWJ11" s="208"/>
      <c r="GWK11" s="208"/>
      <c r="GWL11" s="208"/>
      <c r="GWM11" s="208"/>
      <c r="GWN11" s="208"/>
      <c r="GWO11" s="208"/>
      <c r="GWP11" s="208"/>
      <c r="GWQ11" s="208"/>
      <c r="GWR11" s="208"/>
      <c r="GWS11" s="208"/>
      <c r="GWT11" s="208"/>
      <c r="GWU11" s="208"/>
      <c r="GWV11" s="208"/>
      <c r="GWW11" s="208"/>
      <c r="GWX11" s="208"/>
      <c r="GWY11" s="208"/>
      <c r="GWZ11" s="208"/>
      <c r="GXA11" s="208"/>
      <c r="GXB11" s="208"/>
      <c r="GXC11" s="208"/>
      <c r="GXD11" s="208"/>
      <c r="GXE11" s="208"/>
      <c r="GXF11" s="208"/>
      <c r="GXG11" s="208"/>
      <c r="GXH11" s="208"/>
      <c r="GXI11" s="208"/>
      <c r="GXJ11" s="208"/>
      <c r="GXK11" s="208"/>
      <c r="GXL11" s="208"/>
      <c r="GXM11" s="208"/>
      <c r="GXN11" s="208"/>
      <c r="GXO11" s="208"/>
      <c r="GXP11" s="208"/>
      <c r="GXQ11" s="208"/>
      <c r="GXR11" s="208"/>
      <c r="GXS11" s="208"/>
      <c r="GXT11" s="208"/>
      <c r="GXU11" s="208"/>
      <c r="GXV11" s="208"/>
      <c r="GXW11" s="208"/>
      <c r="GXX11" s="208"/>
      <c r="GXY11" s="208"/>
      <c r="GXZ11" s="208"/>
      <c r="GYA11" s="208"/>
      <c r="GYB11" s="208"/>
      <c r="GYC11" s="208"/>
      <c r="GYD11" s="208"/>
      <c r="GYE11" s="208"/>
      <c r="GYF11" s="208"/>
      <c r="GYG11" s="208"/>
      <c r="GYH11" s="208"/>
      <c r="GYI11" s="208"/>
      <c r="GYJ11" s="208"/>
      <c r="GYK11" s="208"/>
      <c r="GYL11" s="208"/>
      <c r="GYM11" s="208"/>
      <c r="GYN11" s="208"/>
      <c r="GYO11" s="208"/>
      <c r="GYP11" s="208"/>
      <c r="GYQ11" s="208"/>
      <c r="GYR11" s="208"/>
      <c r="GYS11" s="208"/>
      <c r="GYT11" s="208"/>
      <c r="GYU11" s="208"/>
      <c r="GYV11" s="208"/>
      <c r="GYW11" s="208"/>
      <c r="GYX11" s="208"/>
      <c r="GYY11" s="208"/>
      <c r="GYZ11" s="208"/>
      <c r="GZA11" s="208"/>
      <c r="GZB11" s="208"/>
      <c r="GZC11" s="208"/>
      <c r="GZD11" s="208"/>
      <c r="GZE11" s="208"/>
      <c r="GZF11" s="208"/>
      <c r="GZG11" s="208"/>
      <c r="GZH11" s="208"/>
      <c r="GZI11" s="208"/>
      <c r="GZJ11" s="208"/>
      <c r="GZK11" s="208"/>
      <c r="GZL11" s="208"/>
      <c r="GZM11" s="208"/>
      <c r="GZN11" s="208"/>
      <c r="GZO11" s="208"/>
      <c r="GZP11" s="208"/>
      <c r="GZQ11" s="208"/>
      <c r="GZR11" s="208"/>
      <c r="GZS11" s="208"/>
      <c r="GZT11" s="208"/>
      <c r="GZU11" s="208"/>
      <c r="GZV11" s="208"/>
      <c r="GZW11" s="208"/>
      <c r="GZX11" s="208"/>
      <c r="GZY11" s="208"/>
      <c r="GZZ11" s="208"/>
      <c r="HAA11" s="208"/>
      <c r="HAB11" s="208"/>
      <c r="HAC11" s="208"/>
      <c r="HAD11" s="208"/>
      <c r="HAE11" s="208"/>
      <c r="HAF11" s="208"/>
      <c r="HAG11" s="208"/>
      <c r="HAH11" s="208"/>
      <c r="HAI11" s="208"/>
      <c r="HAJ11" s="208"/>
      <c r="HAK11" s="208"/>
      <c r="HAL11" s="208"/>
      <c r="HAM11" s="208"/>
      <c r="HAN11" s="208"/>
      <c r="HAO11" s="208"/>
      <c r="HAP11" s="208"/>
      <c r="HAQ11" s="208"/>
      <c r="HAR11" s="208"/>
      <c r="HAS11" s="208"/>
      <c r="HAT11" s="208"/>
      <c r="HAU11" s="208"/>
      <c r="HAV11" s="208"/>
      <c r="HAW11" s="208"/>
      <c r="HAX11" s="208"/>
      <c r="HAY11" s="208"/>
      <c r="HAZ11" s="208"/>
      <c r="HBA11" s="208"/>
      <c r="HBB11" s="208"/>
      <c r="HBC11" s="208"/>
      <c r="HBD11" s="208"/>
      <c r="HBE11" s="208"/>
      <c r="HBF11" s="208"/>
      <c r="HBG11" s="208"/>
      <c r="HBH11" s="208"/>
      <c r="HBI11" s="208"/>
      <c r="HBJ11" s="208"/>
      <c r="HBK11" s="208"/>
      <c r="HBL11" s="208"/>
      <c r="HBM11" s="208"/>
      <c r="HBN11" s="208"/>
      <c r="HBO11" s="208"/>
      <c r="HBP11" s="208"/>
      <c r="HBQ11" s="208"/>
      <c r="HBR11" s="208"/>
      <c r="HBS11" s="208"/>
      <c r="HBT11" s="208"/>
      <c r="HBU11" s="208"/>
      <c r="HBV11" s="208"/>
      <c r="HBW11" s="208"/>
      <c r="HBX11" s="208"/>
      <c r="HBY11" s="208"/>
      <c r="HBZ11" s="208"/>
      <c r="HCA11" s="208"/>
      <c r="HCB11" s="208"/>
      <c r="HCC11" s="208"/>
      <c r="HCD11" s="208"/>
      <c r="HCE11" s="208"/>
      <c r="HCF11" s="208"/>
      <c r="HCG11" s="208"/>
      <c r="HCH11" s="208"/>
      <c r="HCI11" s="208"/>
      <c r="HCJ11" s="208"/>
      <c r="HCK11" s="208"/>
      <c r="HCL11" s="208"/>
      <c r="HCM11" s="208"/>
      <c r="HCN11" s="208"/>
      <c r="HCO11" s="208"/>
      <c r="HCP11" s="208"/>
      <c r="HCQ11" s="208"/>
      <c r="HCR11" s="208"/>
      <c r="HCS11" s="208"/>
      <c r="HCT11" s="208"/>
      <c r="HCU11" s="208"/>
      <c r="HCV11" s="208"/>
      <c r="HCW11" s="208"/>
      <c r="HCX11" s="208"/>
      <c r="HCY11" s="208"/>
      <c r="HCZ11" s="208"/>
      <c r="HDA11" s="208"/>
      <c r="HDB11" s="208"/>
      <c r="HDC11" s="208"/>
      <c r="HDD11" s="208"/>
      <c r="HDE11" s="208"/>
      <c r="HDF11" s="208"/>
      <c r="HDG11" s="208"/>
      <c r="HDH11" s="208"/>
      <c r="HDI11" s="208"/>
      <c r="HDJ11" s="208"/>
      <c r="HDK11" s="208"/>
      <c r="HDL11" s="208"/>
      <c r="HDM11" s="208"/>
      <c r="HDN11" s="208"/>
      <c r="HDO11" s="208"/>
      <c r="HDP11" s="208"/>
      <c r="HDQ11" s="208"/>
      <c r="HDR11" s="208"/>
      <c r="HDS11" s="208"/>
      <c r="HDT11" s="208"/>
      <c r="HDU11" s="208"/>
      <c r="HDV11" s="208"/>
      <c r="HDW11" s="208"/>
      <c r="HDX11" s="208"/>
      <c r="HDY11" s="208"/>
      <c r="HDZ11" s="208"/>
      <c r="HEA11" s="208"/>
      <c r="HEB11" s="208"/>
      <c r="HEC11" s="208"/>
      <c r="HED11" s="208"/>
      <c r="HEE11" s="208"/>
      <c r="HEF11" s="208"/>
      <c r="HEG11" s="208"/>
      <c r="HEH11" s="208"/>
      <c r="HEI11" s="208"/>
      <c r="HEJ11" s="208"/>
      <c r="HEK11" s="208"/>
      <c r="HEL11" s="208"/>
      <c r="HEM11" s="208"/>
      <c r="HEN11" s="208"/>
      <c r="HEO11" s="208"/>
      <c r="HEP11" s="208"/>
      <c r="HEQ11" s="208"/>
      <c r="HER11" s="208"/>
      <c r="HES11" s="208"/>
      <c r="HET11" s="208"/>
      <c r="HEU11" s="208"/>
      <c r="HEV11" s="208"/>
      <c r="HEW11" s="208"/>
      <c r="HEX11" s="208"/>
      <c r="HEY11" s="208"/>
      <c r="HEZ11" s="208"/>
      <c r="HFA11" s="208"/>
      <c r="HFB11" s="208"/>
      <c r="HFC11" s="208"/>
      <c r="HFD11" s="208"/>
      <c r="HFE11" s="208"/>
      <c r="HFF11" s="208"/>
      <c r="HFG11" s="208"/>
      <c r="HFH11" s="208"/>
      <c r="HFI11" s="208"/>
      <c r="HFJ11" s="208"/>
      <c r="HFK11" s="208"/>
      <c r="HFL11" s="208"/>
      <c r="HFM11" s="208"/>
      <c r="HFN11" s="208"/>
      <c r="HFO11" s="208"/>
      <c r="HFP11" s="208"/>
      <c r="HFQ11" s="208"/>
      <c r="HFR11" s="208"/>
      <c r="HFS11" s="208"/>
      <c r="HFT11" s="208"/>
      <c r="HFU11" s="208"/>
      <c r="HFV11" s="208"/>
      <c r="HFW11" s="208"/>
      <c r="HFX11" s="208"/>
      <c r="HFY11" s="208"/>
      <c r="HFZ11" s="208"/>
      <c r="HGA11" s="208"/>
      <c r="HGB11" s="208"/>
      <c r="HGC11" s="208"/>
      <c r="HGD11" s="208"/>
      <c r="HGE11" s="208"/>
      <c r="HGF11" s="208"/>
      <c r="HGG11" s="208"/>
      <c r="HGH11" s="208"/>
      <c r="HGI11" s="208"/>
      <c r="HGJ11" s="208"/>
      <c r="HGK11" s="208"/>
      <c r="HGL11" s="208"/>
      <c r="HGM11" s="208"/>
      <c r="HGN11" s="208"/>
      <c r="HGO11" s="208"/>
      <c r="HGP11" s="208"/>
      <c r="HGQ11" s="208"/>
      <c r="HGR11" s="208"/>
      <c r="HGS11" s="208"/>
      <c r="HGT11" s="208"/>
      <c r="HGU11" s="208"/>
      <c r="HGV11" s="208"/>
      <c r="HGW11" s="208"/>
      <c r="HGX11" s="208"/>
      <c r="HGY11" s="208"/>
      <c r="HGZ11" s="208"/>
      <c r="HHA11" s="208"/>
      <c r="HHB11" s="208"/>
      <c r="HHC11" s="208"/>
      <c r="HHD11" s="208"/>
      <c r="HHE11" s="208"/>
      <c r="HHF11" s="208"/>
      <c r="HHG11" s="208"/>
      <c r="HHH11" s="208"/>
      <c r="HHI11" s="208"/>
      <c r="HHJ11" s="208"/>
      <c r="HHK11" s="208"/>
      <c r="HHL11" s="208"/>
      <c r="HHM11" s="208"/>
      <c r="HHN11" s="208"/>
      <c r="HHO11" s="208"/>
      <c r="HHP11" s="208"/>
      <c r="HHQ11" s="208"/>
      <c r="HHR11" s="208"/>
      <c r="HHS11" s="208"/>
      <c r="HHT11" s="208"/>
      <c r="HHU11" s="208"/>
      <c r="HHV11" s="208"/>
      <c r="HHW11" s="208"/>
      <c r="HHX11" s="208"/>
      <c r="HHY11" s="208"/>
      <c r="HHZ11" s="208"/>
      <c r="HIA11" s="208"/>
      <c r="HIB11" s="208"/>
      <c r="HIC11" s="208"/>
      <c r="HID11" s="208"/>
      <c r="HIE11" s="208"/>
      <c r="HIF11" s="208"/>
      <c r="HIG11" s="208"/>
      <c r="HIH11" s="208"/>
      <c r="HII11" s="208"/>
      <c r="HIJ11" s="208"/>
      <c r="HIK11" s="208"/>
      <c r="HIL11" s="208"/>
      <c r="HIM11" s="208"/>
      <c r="HIN11" s="208"/>
      <c r="HIO11" s="208"/>
      <c r="HIP11" s="208"/>
      <c r="HIQ11" s="208"/>
      <c r="HIR11" s="208"/>
      <c r="HIS11" s="208"/>
      <c r="HIT11" s="208"/>
      <c r="HIU11" s="208"/>
      <c r="HIV11" s="208"/>
      <c r="HIW11" s="208"/>
      <c r="HIX11" s="208"/>
      <c r="HIY11" s="208"/>
      <c r="HIZ11" s="208"/>
      <c r="HJA11" s="208"/>
      <c r="HJB11" s="208"/>
      <c r="HJC11" s="208"/>
      <c r="HJD11" s="208"/>
      <c r="HJE11" s="208"/>
      <c r="HJF11" s="208"/>
      <c r="HJG11" s="208"/>
      <c r="HJH11" s="208"/>
      <c r="HJI11" s="208"/>
      <c r="HJJ11" s="208"/>
      <c r="HJK11" s="208"/>
      <c r="HJL11" s="208"/>
      <c r="HJM11" s="208"/>
      <c r="HJN11" s="208"/>
      <c r="HJO11" s="208"/>
      <c r="HJP11" s="208"/>
      <c r="HJQ11" s="208"/>
      <c r="HJR11" s="208"/>
      <c r="HJS11" s="208"/>
      <c r="HJT11" s="208"/>
      <c r="HJU11" s="208"/>
      <c r="HJV11" s="208"/>
      <c r="HJW11" s="208"/>
      <c r="HJX11" s="208"/>
      <c r="HJY11" s="208"/>
      <c r="HJZ11" s="208"/>
      <c r="HKA11" s="208"/>
      <c r="HKB11" s="208"/>
      <c r="HKC11" s="208"/>
      <c r="HKD11" s="208"/>
      <c r="HKE11" s="208"/>
      <c r="HKF11" s="208"/>
      <c r="HKG11" s="208"/>
      <c r="HKH11" s="208"/>
      <c r="HKI11" s="208"/>
      <c r="HKJ11" s="208"/>
      <c r="HKK11" s="208"/>
      <c r="HKL11" s="208"/>
      <c r="HKM11" s="208"/>
      <c r="HKN11" s="208"/>
      <c r="HKO11" s="208"/>
      <c r="HKP11" s="208"/>
      <c r="HKQ11" s="208"/>
      <c r="HKR11" s="208"/>
      <c r="HKS11" s="208"/>
      <c r="HKT11" s="208"/>
      <c r="HKU11" s="208"/>
      <c r="HKV11" s="208"/>
      <c r="HKW11" s="208"/>
      <c r="HKX11" s="208"/>
      <c r="HKY11" s="208"/>
      <c r="HKZ11" s="208"/>
      <c r="HLA11" s="208"/>
      <c r="HLB11" s="208"/>
      <c r="HLC11" s="208"/>
      <c r="HLD11" s="208"/>
      <c r="HLE11" s="208"/>
      <c r="HLF11" s="208"/>
      <c r="HLG11" s="208"/>
      <c r="HLH11" s="208"/>
      <c r="HLI11" s="208"/>
      <c r="HLJ11" s="208"/>
      <c r="HLK11" s="208"/>
      <c r="HLL11" s="208"/>
      <c r="HLM11" s="208"/>
      <c r="HLN11" s="208"/>
      <c r="HLO11" s="208"/>
      <c r="HLP11" s="208"/>
      <c r="HLQ11" s="208"/>
      <c r="HLR11" s="208"/>
      <c r="HLS11" s="208"/>
      <c r="HLT11" s="208"/>
      <c r="HLU11" s="208"/>
      <c r="HLV11" s="208"/>
      <c r="HLW11" s="208"/>
      <c r="HLX11" s="208"/>
      <c r="HLY11" s="208"/>
      <c r="HLZ11" s="208"/>
      <c r="HMA11" s="208"/>
      <c r="HMB11" s="208"/>
      <c r="HMC11" s="208"/>
      <c r="HMD11" s="208"/>
      <c r="HME11" s="208"/>
      <c r="HMF11" s="208"/>
      <c r="HMG11" s="208"/>
      <c r="HMH11" s="208"/>
      <c r="HMI11" s="208"/>
      <c r="HMJ11" s="208"/>
      <c r="HMK11" s="208"/>
      <c r="HML11" s="208"/>
      <c r="HMM11" s="208"/>
      <c r="HMN11" s="208"/>
      <c r="HMO11" s="208"/>
      <c r="HMP11" s="208"/>
      <c r="HMQ11" s="208"/>
      <c r="HMR11" s="208"/>
      <c r="HMS11" s="208"/>
      <c r="HMT11" s="208"/>
      <c r="HMU11" s="208"/>
      <c r="HMV11" s="208"/>
      <c r="HMW11" s="208"/>
      <c r="HMX11" s="208"/>
      <c r="HMY11" s="208"/>
      <c r="HMZ11" s="208"/>
      <c r="HNA11" s="208"/>
      <c r="HNB11" s="208"/>
      <c r="HNC11" s="208"/>
      <c r="HND11" s="208"/>
      <c r="HNE11" s="208"/>
      <c r="HNF11" s="208"/>
      <c r="HNG11" s="208"/>
      <c r="HNH11" s="208"/>
      <c r="HNI11" s="208"/>
      <c r="HNJ11" s="208"/>
      <c r="HNK11" s="208"/>
      <c r="HNL11" s="208"/>
      <c r="HNM11" s="208"/>
      <c r="HNN11" s="208"/>
      <c r="HNO11" s="208"/>
      <c r="HNP11" s="208"/>
      <c r="HNQ11" s="208"/>
      <c r="HNR11" s="208"/>
      <c r="HNS11" s="208"/>
      <c r="HNT11" s="208"/>
      <c r="HNU11" s="208"/>
      <c r="HNV11" s="208"/>
      <c r="HNW11" s="208"/>
      <c r="HNX11" s="208"/>
      <c r="HNY11" s="208"/>
      <c r="HNZ11" s="208"/>
      <c r="HOA11" s="208"/>
      <c r="HOB11" s="208"/>
      <c r="HOC11" s="208"/>
      <c r="HOD11" s="208"/>
      <c r="HOE11" s="208"/>
      <c r="HOF11" s="208"/>
      <c r="HOG11" s="208"/>
      <c r="HOH11" s="208"/>
      <c r="HOI11" s="208"/>
      <c r="HOJ11" s="208"/>
      <c r="HOK11" s="208"/>
      <c r="HOL11" s="208"/>
      <c r="HOM11" s="208"/>
      <c r="HON11" s="208"/>
      <c r="HOO11" s="208"/>
      <c r="HOP11" s="208"/>
      <c r="HOQ11" s="208"/>
      <c r="HOR11" s="208"/>
      <c r="HOS11" s="208"/>
      <c r="HOT11" s="208"/>
      <c r="HOU11" s="208"/>
      <c r="HOV11" s="208"/>
      <c r="HOW11" s="208"/>
      <c r="HOX11" s="208"/>
      <c r="HOY11" s="208"/>
      <c r="HOZ11" s="208"/>
      <c r="HPA11" s="208"/>
      <c r="HPB11" s="208"/>
      <c r="HPC11" s="208"/>
      <c r="HPD11" s="208"/>
      <c r="HPE11" s="208"/>
      <c r="HPF11" s="208"/>
      <c r="HPG11" s="208"/>
      <c r="HPH11" s="208"/>
      <c r="HPI11" s="208"/>
      <c r="HPJ11" s="208"/>
      <c r="HPK11" s="208"/>
      <c r="HPL11" s="208"/>
      <c r="HPM11" s="208"/>
      <c r="HPN11" s="208"/>
      <c r="HPO11" s="208"/>
      <c r="HPP11" s="208"/>
      <c r="HPQ11" s="208"/>
      <c r="HPR11" s="208"/>
      <c r="HPS11" s="208"/>
      <c r="HPT11" s="208"/>
      <c r="HPU11" s="208"/>
      <c r="HPV11" s="208"/>
      <c r="HPW11" s="208"/>
      <c r="HPX11" s="208"/>
      <c r="HPY11" s="208"/>
      <c r="HPZ11" s="208"/>
      <c r="HQA11" s="208"/>
      <c r="HQB11" s="208"/>
      <c r="HQC11" s="208"/>
      <c r="HQD11" s="208"/>
      <c r="HQE11" s="208"/>
      <c r="HQF11" s="208"/>
      <c r="HQG11" s="208"/>
      <c r="HQH11" s="208"/>
      <c r="HQI11" s="208"/>
      <c r="HQJ11" s="208"/>
      <c r="HQK11" s="208"/>
      <c r="HQL11" s="208"/>
      <c r="HQM11" s="208"/>
      <c r="HQN11" s="208"/>
      <c r="HQO11" s="208"/>
      <c r="HQP11" s="208"/>
      <c r="HQQ11" s="208"/>
      <c r="HQR11" s="208"/>
      <c r="HQS11" s="208"/>
      <c r="HQT11" s="208"/>
      <c r="HQU11" s="208"/>
      <c r="HQV11" s="208"/>
      <c r="HQW11" s="208"/>
      <c r="HQX11" s="208"/>
      <c r="HQY11" s="208"/>
      <c r="HQZ11" s="208"/>
      <c r="HRA11" s="208"/>
      <c r="HRB11" s="208"/>
      <c r="HRC11" s="208"/>
      <c r="HRD11" s="208"/>
      <c r="HRE11" s="208"/>
      <c r="HRF11" s="208"/>
      <c r="HRG11" s="208"/>
      <c r="HRH11" s="208"/>
      <c r="HRI11" s="208"/>
      <c r="HRJ11" s="208"/>
      <c r="HRK11" s="208"/>
      <c r="HRL11" s="208"/>
      <c r="HRM11" s="208"/>
      <c r="HRN11" s="208"/>
      <c r="HRO11" s="208"/>
      <c r="HRP11" s="208"/>
      <c r="HRQ11" s="208"/>
      <c r="HRR11" s="208"/>
      <c r="HRS11" s="208"/>
      <c r="HRT11" s="208"/>
      <c r="HRU11" s="208"/>
      <c r="HRV11" s="208"/>
      <c r="HRW11" s="208"/>
      <c r="HRX11" s="208"/>
      <c r="HRY11" s="208"/>
      <c r="HRZ11" s="208"/>
      <c r="HSA11" s="208"/>
      <c r="HSB11" s="208"/>
      <c r="HSC11" s="208"/>
      <c r="HSD11" s="208"/>
      <c r="HSE11" s="208"/>
      <c r="HSF11" s="208"/>
      <c r="HSG11" s="208"/>
      <c r="HSH11" s="208"/>
      <c r="HSI11" s="208"/>
      <c r="HSJ11" s="208"/>
      <c r="HSK11" s="208"/>
      <c r="HSL11" s="208"/>
      <c r="HSM11" s="208"/>
      <c r="HSN11" s="208"/>
      <c r="HSO11" s="208"/>
      <c r="HSP11" s="208"/>
      <c r="HSQ11" s="208"/>
      <c r="HSR11" s="208"/>
      <c r="HSS11" s="208"/>
      <c r="HST11" s="208"/>
      <c r="HSU11" s="208"/>
      <c r="HSV11" s="208"/>
      <c r="HSW11" s="208"/>
      <c r="HSX11" s="208"/>
      <c r="HSY11" s="208"/>
      <c r="HSZ11" s="208"/>
      <c r="HTA11" s="208"/>
      <c r="HTB11" s="208"/>
      <c r="HTC11" s="208"/>
      <c r="HTD11" s="208"/>
      <c r="HTE11" s="208"/>
      <c r="HTF11" s="208"/>
      <c r="HTG11" s="208"/>
      <c r="HTH11" s="208"/>
      <c r="HTI11" s="208"/>
      <c r="HTJ11" s="208"/>
      <c r="HTK11" s="208"/>
      <c r="HTL11" s="208"/>
      <c r="HTM11" s="208"/>
      <c r="HTN11" s="208"/>
      <c r="HTO11" s="208"/>
      <c r="HTP11" s="208"/>
      <c r="HTQ11" s="208"/>
      <c r="HTR11" s="208"/>
      <c r="HTS11" s="208"/>
      <c r="HTT11" s="208"/>
      <c r="HTU11" s="208"/>
      <c r="HTV11" s="208"/>
      <c r="HTW11" s="208"/>
      <c r="HTX11" s="208"/>
      <c r="HTY11" s="208"/>
      <c r="HTZ11" s="208"/>
      <c r="HUA11" s="208"/>
      <c r="HUB11" s="208"/>
      <c r="HUC11" s="208"/>
      <c r="HUD11" s="208"/>
      <c r="HUE11" s="208"/>
      <c r="HUF11" s="208"/>
      <c r="HUG11" s="208"/>
      <c r="HUH11" s="208"/>
      <c r="HUI11" s="208"/>
      <c r="HUJ11" s="208"/>
      <c r="HUK11" s="208"/>
      <c r="HUL11" s="208"/>
      <c r="HUM11" s="208"/>
      <c r="HUN11" s="208"/>
      <c r="HUO11" s="208"/>
      <c r="HUP11" s="208"/>
      <c r="HUQ11" s="208"/>
      <c r="HUR11" s="208"/>
      <c r="HUS11" s="208"/>
      <c r="HUT11" s="208"/>
      <c r="HUU11" s="208"/>
      <c r="HUV11" s="208"/>
      <c r="HUW11" s="208"/>
      <c r="HUX11" s="208"/>
      <c r="HUY11" s="208"/>
      <c r="HUZ11" s="208"/>
      <c r="HVA11" s="208"/>
      <c r="HVB11" s="208"/>
      <c r="HVC11" s="208"/>
      <c r="HVD11" s="208"/>
      <c r="HVE11" s="208"/>
      <c r="HVF11" s="208"/>
      <c r="HVG11" s="208"/>
      <c r="HVH11" s="208"/>
      <c r="HVI11" s="208"/>
      <c r="HVJ11" s="208"/>
      <c r="HVK11" s="208"/>
      <c r="HVL11" s="208"/>
      <c r="HVM11" s="208"/>
      <c r="HVN11" s="208"/>
      <c r="HVO11" s="208"/>
      <c r="HVP11" s="208"/>
      <c r="HVQ11" s="208"/>
      <c r="HVR11" s="208"/>
      <c r="HVS11" s="208"/>
      <c r="HVT11" s="208"/>
      <c r="HVU11" s="208"/>
      <c r="HVV11" s="208"/>
      <c r="HVW11" s="208"/>
      <c r="HVX11" s="208"/>
      <c r="HVY11" s="208"/>
      <c r="HVZ11" s="208"/>
      <c r="HWA11" s="208"/>
      <c r="HWB11" s="208"/>
      <c r="HWC11" s="208"/>
      <c r="HWD11" s="208"/>
      <c r="HWE11" s="208"/>
      <c r="HWF11" s="208"/>
      <c r="HWG11" s="208"/>
      <c r="HWH11" s="208"/>
      <c r="HWI11" s="208"/>
      <c r="HWJ11" s="208"/>
      <c r="HWK11" s="208"/>
      <c r="HWL11" s="208"/>
      <c r="HWM11" s="208"/>
      <c r="HWN11" s="208"/>
      <c r="HWO11" s="208"/>
      <c r="HWP11" s="208"/>
      <c r="HWQ11" s="208"/>
      <c r="HWR11" s="208"/>
      <c r="HWS11" s="208"/>
      <c r="HWT11" s="208"/>
      <c r="HWU11" s="208"/>
      <c r="HWV11" s="208"/>
      <c r="HWW11" s="208"/>
      <c r="HWX11" s="208"/>
      <c r="HWY11" s="208"/>
      <c r="HWZ11" s="208"/>
      <c r="HXA11" s="208"/>
      <c r="HXB11" s="208"/>
      <c r="HXC11" s="208"/>
      <c r="HXD11" s="208"/>
      <c r="HXE11" s="208"/>
      <c r="HXF11" s="208"/>
      <c r="HXG11" s="208"/>
      <c r="HXH11" s="208"/>
      <c r="HXI11" s="208"/>
      <c r="HXJ11" s="208"/>
      <c r="HXK11" s="208"/>
      <c r="HXL11" s="208"/>
      <c r="HXM11" s="208"/>
      <c r="HXN11" s="208"/>
      <c r="HXO11" s="208"/>
      <c r="HXP11" s="208"/>
      <c r="HXQ11" s="208"/>
      <c r="HXR11" s="208"/>
      <c r="HXS11" s="208"/>
      <c r="HXT11" s="208"/>
      <c r="HXU11" s="208"/>
      <c r="HXV11" s="208"/>
      <c r="HXW11" s="208"/>
      <c r="HXX11" s="208"/>
      <c r="HXY11" s="208"/>
      <c r="HXZ11" s="208"/>
      <c r="HYA11" s="208"/>
      <c r="HYB11" s="208"/>
      <c r="HYC11" s="208"/>
      <c r="HYD11" s="208"/>
      <c r="HYE11" s="208"/>
      <c r="HYF11" s="208"/>
      <c r="HYG11" s="208"/>
      <c r="HYH11" s="208"/>
      <c r="HYI11" s="208"/>
      <c r="HYJ11" s="208"/>
      <c r="HYK11" s="208"/>
      <c r="HYL11" s="208"/>
      <c r="HYM11" s="208"/>
      <c r="HYN11" s="208"/>
      <c r="HYO11" s="208"/>
      <c r="HYP11" s="208"/>
      <c r="HYQ11" s="208"/>
      <c r="HYR11" s="208"/>
      <c r="HYS11" s="208"/>
      <c r="HYT11" s="208"/>
      <c r="HYU11" s="208"/>
      <c r="HYV11" s="208"/>
      <c r="HYW11" s="208"/>
      <c r="HYX11" s="208"/>
      <c r="HYY11" s="208"/>
      <c r="HYZ11" s="208"/>
      <c r="HZA11" s="208"/>
      <c r="HZB11" s="208"/>
      <c r="HZC11" s="208"/>
      <c r="HZD11" s="208"/>
      <c r="HZE11" s="208"/>
      <c r="HZF11" s="208"/>
      <c r="HZG11" s="208"/>
      <c r="HZH11" s="208"/>
      <c r="HZI11" s="208"/>
      <c r="HZJ11" s="208"/>
      <c r="HZK11" s="208"/>
      <c r="HZL11" s="208"/>
      <c r="HZM11" s="208"/>
      <c r="HZN11" s="208"/>
      <c r="HZO11" s="208"/>
      <c r="HZP11" s="208"/>
      <c r="HZQ11" s="208"/>
      <c r="HZR11" s="208"/>
      <c r="HZS11" s="208"/>
      <c r="HZT11" s="208"/>
      <c r="HZU11" s="208"/>
      <c r="HZV11" s="208"/>
      <c r="HZW11" s="208"/>
      <c r="HZX11" s="208"/>
      <c r="HZY11" s="208"/>
      <c r="HZZ11" s="208"/>
      <c r="IAA11" s="208"/>
      <c r="IAB11" s="208"/>
      <c r="IAC11" s="208"/>
      <c r="IAD11" s="208"/>
      <c r="IAE11" s="208"/>
      <c r="IAF11" s="208"/>
      <c r="IAG11" s="208"/>
      <c r="IAH11" s="208"/>
      <c r="IAI11" s="208"/>
      <c r="IAJ11" s="208"/>
      <c r="IAK11" s="208"/>
      <c r="IAL11" s="208"/>
      <c r="IAM11" s="208"/>
      <c r="IAN11" s="208"/>
      <c r="IAO11" s="208"/>
      <c r="IAP11" s="208"/>
      <c r="IAQ11" s="208"/>
      <c r="IAR11" s="208"/>
      <c r="IAS11" s="208"/>
      <c r="IAT11" s="208"/>
      <c r="IAU11" s="208"/>
      <c r="IAV11" s="208"/>
      <c r="IAW11" s="208"/>
      <c r="IAX11" s="208"/>
      <c r="IAY11" s="208"/>
      <c r="IAZ11" s="208"/>
      <c r="IBA11" s="208"/>
      <c r="IBB11" s="208"/>
      <c r="IBC11" s="208"/>
      <c r="IBD11" s="208"/>
      <c r="IBE11" s="208"/>
      <c r="IBF11" s="208"/>
      <c r="IBG11" s="208"/>
      <c r="IBH11" s="208"/>
      <c r="IBI11" s="208"/>
      <c r="IBJ11" s="208"/>
      <c r="IBK11" s="208"/>
      <c r="IBL11" s="208"/>
      <c r="IBM11" s="208"/>
      <c r="IBN11" s="208"/>
      <c r="IBO11" s="208"/>
      <c r="IBP11" s="208"/>
      <c r="IBQ11" s="208"/>
      <c r="IBR11" s="208"/>
      <c r="IBS11" s="208"/>
      <c r="IBT11" s="208"/>
      <c r="IBU11" s="208"/>
      <c r="IBV11" s="208"/>
      <c r="IBW11" s="208"/>
      <c r="IBX11" s="208"/>
      <c r="IBY11" s="208"/>
      <c r="IBZ11" s="208"/>
      <c r="ICA11" s="208"/>
      <c r="ICB11" s="208"/>
      <c r="ICC11" s="208"/>
      <c r="ICD11" s="208"/>
      <c r="ICE11" s="208"/>
      <c r="ICF11" s="208"/>
      <c r="ICG11" s="208"/>
      <c r="ICH11" s="208"/>
      <c r="ICI11" s="208"/>
      <c r="ICJ11" s="208"/>
      <c r="ICK11" s="208"/>
      <c r="ICL11" s="208"/>
      <c r="ICM11" s="208"/>
      <c r="ICN11" s="208"/>
      <c r="ICO11" s="208"/>
      <c r="ICP11" s="208"/>
      <c r="ICQ11" s="208"/>
      <c r="ICR11" s="208"/>
      <c r="ICS11" s="208"/>
      <c r="ICT11" s="208"/>
      <c r="ICU11" s="208"/>
      <c r="ICV11" s="208"/>
      <c r="ICW11" s="208"/>
      <c r="ICX11" s="208"/>
      <c r="ICY11" s="208"/>
      <c r="ICZ11" s="208"/>
      <c r="IDA11" s="208"/>
      <c r="IDB11" s="208"/>
      <c r="IDC11" s="208"/>
      <c r="IDD11" s="208"/>
      <c r="IDE11" s="208"/>
      <c r="IDF11" s="208"/>
      <c r="IDG11" s="208"/>
      <c r="IDH11" s="208"/>
      <c r="IDI11" s="208"/>
      <c r="IDJ11" s="208"/>
      <c r="IDK11" s="208"/>
      <c r="IDL11" s="208"/>
      <c r="IDM11" s="208"/>
      <c r="IDN11" s="208"/>
      <c r="IDO11" s="208"/>
      <c r="IDP11" s="208"/>
      <c r="IDQ11" s="208"/>
      <c r="IDR11" s="208"/>
      <c r="IDS11" s="208"/>
      <c r="IDT11" s="208"/>
      <c r="IDU11" s="208"/>
      <c r="IDV11" s="208"/>
      <c r="IDW11" s="208"/>
      <c r="IDX11" s="208"/>
      <c r="IDY11" s="208"/>
      <c r="IDZ11" s="208"/>
      <c r="IEA11" s="208"/>
      <c r="IEB11" s="208"/>
      <c r="IEC11" s="208"/>
      <c r="IED11" s="208"/>
      <c r="IEE11" s="208"/>
      <c r="IEF11" s="208"/>
      <c r="IEG11" s="208"/>
      <c r="IEH11" s="208"/>
      <c r="IEI11" s="208"/>
      <c r="IEJ11" s="208"/>
      <c r="IEK11" s="208"/>
      <c r="IEL11" s="208"/>
      <c r="IEM11" s="208"/>
      <c r="IEN11" s="208"/>
      <c r="IEO11" s="208"/>
      <c r="IEP11" s="208"/>
      <c r="IEQ11" s="208"/>
      <c r="IER11" s="208"/>
      <c r="IES11" s="208"/>
      <c r="IET11" s="208"/>
      <c r="IEU11" s="208"/>
      <c r="IEV11" s="208"/>
      <c r="IEW11" s="208"/>
      <c r="IEX11" s="208"/>
      <c r="IEY11" s="208"/>
      <c r="IEZ11" s="208"/>
      <c r="IFA11" s="208"/>
      <c r="IFB11" s="208"/>
      <c r="IFC11" s="208"/>
      <c r="IFD11" s="208"/>
      <c r="IFE11" s="208"/>
      <c r="IFF11" s="208"/>
      <c r="IFG11" s="208"/>
      <c r="IFH11" s="208"/>
      <c r="IFI11" s="208"/>
      <c r="IFJ11" s="208"/>
      <c r="IFK11" s="208"/>
      <c r="IFL11" s="208"/>
      <c r="IFM11" s="208"/>
      <c r="IFN11" s="208"/>
      <c r="IFO11" s="208"/>
      <c r="IFP11" s="208"/>
      <c r="IFQ11" s="208"/>
      <c r="IFR11" s="208"/>
      <c r="IFS11" s="208"/>
      <c r="IFT11" s="208"/>
      <c r="IFU11" s="208"/>
      <c r="IFV11" s="208"/>
      <c r="IFW11" s="208"/>
      <c r="IFX11" s="208"/>
      <c r="IFY11" s="208"/>
      <c r="IFZ11" s="208"/>
      <c r="IGA11" s="208"/>
      <c r="IGB11" s="208"/>
      <c r="IGC11" s="208"/>
      <c r="IGD11" s="208"/>
      <c r="IGE11" s="208"/>
      <c r="IGF11" s="208"/>
      <c r="IGG11" s="208"/>
      <c r="IGH11" s="208"/>
      <c r="IGI11" s="208"/>
      <c r="IGJ11" s="208"/>
      <c r="IGK11" s="208"/>
      <c r="IGL11" s="208"/>
      <c r="IGM11" s="208"/>
      <c r="IGN11" s="208"/>
      <c r="IGO11" s="208"/>
      <c r="IGP11" s="208"/>
      <c r="IGQ11" s="208"/>
      <c r="IGR11" s="208"/>
      <c r="IGS11" s="208"/>
      <c r="IGT11" s="208"/>
      <c r="IGU11" s="208"/>
      <c r="IGV11" s="208"/>
      <c r="IGW11" s="208"/>
      <c r="IGX11" s="208"/>
      <c r="IGY11" s="208"/>
      <c r="IGZ11" s="208"/>
      <c r="IHA11" s="208"/>
      <c r="IHB11" s="208"/>
      <c r="IHC11" s="208"/>
      <c r="IHD11" s="208"/>
      <c r="IHE11" s="208"/>
      <c r="IHF11" s="208"/>
      <c r="IHG11" s="208"/>
      <c r="IHH11" s="208"/>
      <c r="IHI11" s="208"/>
      <c r="IHJ11" s="208"/>
      <c r="IHK11" s="208"/>
      <c r="IHL11" s="208"/>
      <c r="IHM11" s="208"/>
      <c r="IHN11" s="208"/>
      <c r="IHO11" s="208"/>
      <c r="IHP11" s="208"/>
      <c r="IHQ11" s="208"/>
      <c r="IHR11" s="208"/>
      <c r="IHS11" s="208"/>
      <c r="IHT11" s="208"/>
      <c r="IHU11" s="208"/>
      <c r="IHV11" s="208"/>
      <c r="IHW11" s="208"/>
      <c r="IHX11" s="208"/>
      <c r="IHY11" s="208"/>
      <c r="IHZ11" s="208"/>
      <c r="IIA11" s="208"/>
      <c r="IIB11" s="208"/>
      <c r="IIC11" s="208"/>
      <c r="IID11" s="208"/>
      <c r="IIE11" s="208"/>
      <c r="IIF11" s="208"/>
      <c r="IIG11" s="208"/>
      <c r="IIH11" s="208"/>
      <c r="III11" s="208"/>
      <c r="IIJ11" s="208"/>
      <c r="IIK11" s="208"/>
      <c r="IIL11" s="208"/>
      <c r="IIM11" s="208"/>
      <c r="IIN11" s="208"/>
      <c r="IIO11" s="208"/>
      <c r="IIP11" s="208"/>
      <c r="IIQ11" s="208"/>
      <c r="IIR11" s="208"/>
      <c r="IIS11" s="208"/>
      <c r="IIT11" s="208"/>
      <c r="IIU11" s="208"/>
      <c r="IIV11" s="208"/>
      <c r="IIW11" s="208"/>
      <c r="IIX11" s="208"/>
      <c r="IIY11" s="208"/>
      <c r="IIZ11" s="208"/>
      <c r="IJA11" s="208"/>
      <c r="IJB11" s="208"/>
      <c r="IJC11" s="208"/>
      <c r="IJD11" s="208"/>
      <c r="IJE11" s="208"/>
      <c r="IJF11" s="208"/>
      <c r="IJG11" s="208"/>
      <c r="IJH11" s="208"/>
      <c r="IJI11" s="208"/>
      <c r="IJJ11" s="208"/>
      <c r="IJK11" s="208"/>
      <c r="IJL11" s="208"/>
      <c r="IJM11" s="208"/>
      <c r="IJN11" s="208"/>
      <c r="IJO11" s="208"/>
      <c r="IJP11" s="208"/>
      <c r="IJQ11" s="208"/>
      <c r="IJR11" s="208"/>
      <c r="IJS11" s="208"/>
      <c r="IJT11" s="208"/>
      <c r="IJU11" s="208"/>
      <c r="IJV11" s="208"/>
      <c r="IJW11" s="208"/>
      <c r="IJX11" s="208"/>
      <c r="IJY11" s="208"/>
      <c r="IJZ11" s="208"/>
      <c r="IKA11" s="208"/>
      <c r="IKB11" s="208"/>
      <c r="IKC11" s="208"/>
      <c r="IKD11" s="208"/>
      <c r="IKE11" s="208"/>
      <c r="IKF11" s="208"/>
      <c r="IKG11" s="208"/>
      <c r="IKH11" s="208"/>
      <c r="IKI11" s="208"/>
      <c r="IKJ11" s="208"/>
      <c r="IKK11" s="208"/>
      <c r="IKL11" s="208"/>
      <c r="IKM11" s="208"/>
      <c r="IKN11" s="208"/>
      <c r="IKO11" s="208"/>
      <c r="IKP11" s="208"/>
      <c r="IKQ11" s="208"/>
      <c r="IKR11" s="208"/>
      <c r="IKS11" s="208"/>
      <c r="IKT11" s="208"/>
      <c r="IKU11" s="208"/>
      <c r="IKV11" s="208"/>
      <c r="IKW11" s="208"/>
      <c r="IKX11" s="208"/>
      <c r="IKY11" s="208"/>
      <c r="IKZ11" s="208"/>
      <c r="ILA11" s="208"/>
      <c r="ILB11" s="208"/>
      <c r="ILC11" s="208"/>
      <c r="ILD11" s="208"/>
      <c r="ILE11" s="208"/>
      <c r="ILF11" s="208"/>
      <c r="ILG11" s="208"/>
      <c r="ILH11" s="208"/>
      <c r="ILI11" s="208"/>
      <c r="ILJ11" s="208"/>
      <c r="ILK11" s="208"/>
      <c r="ILL11" s="208"/>
      <c r="ILM11" s="208"/>
      <c r="ILN11" s="208"/>
      <c r="ILO11" s="208"/>
      <c r="ILP11" s="208"/>
      <c r="ILQ11" s="208"/>
      <c r="ILR11" s="208"/>
      <c r="ILS11" s="208"/>
      <c r="ILT11" s="208"/>
      <c r="ILU11" s="208"/>
      <c r="ILV11" s="208"/>
      <c r="ILW11" s="208"/>
      <c r="ILX11" s="208"/>
      <c r="ILY11" s="208"/>
      <c r="ILZ11" s="208"/>
      <c r="IMA11" s="208"/>
      <c r="IMB11" s="208"/>
      <c r="IMC11" s="208"/>
      <c r="IMD11" s="208"/>
      <c r="IME11" s="208"/>
      <c r="IMF11" s="208"/>
      <c r="IMG11" s="208"/>
      <c r="IMH11" s="208"/>
      <c r="IMI11" s="208"/>
      <c r="IMJ11" s="208"/>
      <c r="IMK11" s="208"/>
      <c r="IML11" s="208"/>
      <c r="IMM11" s="208"/>
      <c r="IMN11" s="208"/>
      <c r="IMO11" s="208"/>
      <c r="IMP11" s="208"/>
      <c r="IMQ11" s="208"/>
      <c r="IMR11" s="208"/>
      <c r="IMS11" s="208"/>
      <c r="IMT11" s="208"/>
      <c r="IMU11" s="208"/>
      <c r="IMV11" s="208"/>
      <c r="IMW11" s="208"/>
      <c r="IMX11" s="208"/>
      <c r="IMY11" s="208"/>
      <c r="IMZ11" s="208"/>
      <c r="INA11" s="208"/>
      <c r="INB11" s="208"/>
      <c r="INC11" s="208"/>
      <c r="IND11" s="208"/>
      <c r="INE11" s="208"/>
      <c r="INF11" s="208"/>
      <c r="ING11" s="208"/>
      <c r="INH11" s="208"/>
      <c r="INI11" s="208"/>
      <c r="INJ11" s="208"/>
      <c r="INK11" s="208"/>
      <c r="INL11" s="208"/>
      <c r="INM11" s="208"/>
      <c r="INN11" s="208"/>
      <c r="INO11" s="208"/>
      <c r="INP11" s="208"/>
      <c r="INQ11" s="208"/>
      <c r="INR11" s="208"/>
      <c r="INS11" s="208"/>
      <c r="INT11" s="208"/>
      <c r="INU11" s="208"/>
      <c r="INV11" s="208"/>
      <c r="INW11" s="208"/>
      <c r="INX11" s="208"/>
      <c r="INY11" s="208"/>
      <c r="INZ11" s="208"/>
      <c r="IOA11" s="208"/>
      <c r="IOB11" s="208"/>
      <c r="IOC11" s="208"/>
      <c r="IOD11" s="208"/>
      <c r="IOE11" s="208"/>
      <c r="IOF11" s="208"/>
      <c r="IOG11" s="208"/>
      <c r="IOH11" s="208"/>
      <c r="IOI11" s="208"/>
      <c r="IOJ11" s="208"/>
      <c r="IOK11" s="208"/>
      <c r="IOL11" s="208"/>
      <c r="IOM11" s="208"/>
      <c r="ION11" s="208"/>
      <c r="IOO11" s="208"/>
      <c r="IOP11" s="208"/>
      <c r="IOQ11" s="208"/>
      <c r="IOR11" s="208"/>
      <c r="IOS11" s="208"/>
      <c r="IOT11" s="208"/>
      <c r="IOU11" s="208"/>
      <c r="IOV11" s="208"/>
      <c r="IOW11" s="208"/>
      <c r="IOX11" s="208"/>
      <c r="IOY11" s="208"/>
      <c r="IOZ11" s="208"/>
      <c r="IPA11" s="208"/>
      <c r="IPB11" s="208"/>
      <c r="IPC11" s="208"/>
      <c r="IPD11" s="208"/>
      <c r="IPE11" s="208"/>
      <c r="IPF11" s="208"/>
      <c r="IPG11" s="208"/>
      <c r="IPH11" s="208"/>
      <c r="IPI11" s="208"/>
      <c r="IPJ11" s="208"/>
      <c r="IPK11" s="208"/>
      <c r="IPL11" s="208"/>
      <c r="IPM11" s="208"/>
      <c r="IPN11" s="208"/>
      <c r="IPO11" s="208"/>
      <c r="IPP11" s="208"/>
      <c r="IPQ11" s="208"/>
      <c r="IPR11" s="208"/>
      <c r="IPS11" s="208"/>
      <c r="IPT11" s="208"/>
      <c r="IPU11" s="208"/>
      <c r="IPV11" s="208"/>
      <c r="IPW11" s="208"/>
      <c r="IPX11" s="208"/>
      <c r="IPY11" s="208"/>
      <c r="IPZ11" s="208"/>
      <c r="IQA11" s="208"/>
      <c r="IQB11" s="208"/>
      <c r="IQC11" s="208"/>
      <c r="IQD11" s="208"/>
      <c r="IQE11" s="208"/>
      <c r="IQF11" s="208"/>
      <c r="IQG11" s="208"/>
      <c r="IQH11" s="208"/>
      <c r="IQI11" s="208"/>
      <c r="IQJ11" s="208"/>
      <c r="IQK11" s="208"/>
      <c r="IQL11" s="208"/>
      <c r="IQM11" s="208"/>
      <c r="IQN11" s="208"/>
      <c r="IQO11" s="208"/>
      <c r="IQP11" s="208"/>
      <c r="IQQ11" s="208"/>
      <c r="IQR11" s="208"/>
      <c r="IQS11" s="208"/>
      <c r="IQT11" s="208"/>
      <c r="IQU11" s="208"/>
      <c r="IQV11" s="208"/>
      <c r="IQW11" s="208"/>
      <c r="IQX11" s="208"/>
      <c r="IQY11" s="208"/>
      <c r="IQZ11" s="208"/>
      <c r="IRA11" s="208"/>
      <c r="IRB11" s="208"/>
      <c r="IRC11" s="208"/>
      <c r="IRD11" s="208"/>
      <c r="IRE11" s="208"/>
      <c r="IRF11" s="208"/>
      <c r="IRG11" s="208"/>
      <c r="IRH11" s="208"/>
      <c r="IRI11" s="208"/>
      <c r="IRJ11" s="208"/>
      <c r="IRK11" s="208"/>
      <c r="IRL11" s="208"/>
      <c r="IRM11" s="208"/>
      <c r="IRN11" s="208"/>
      <c r="IRO11" s="208"/>
      <c r="IRP11" s="208"/>
      <c r="IRQ11" s="208"/>
      <c r="IRR11" s="208"/>
      <c r="IRS11" s="208"/>
      <c r="IRT11" s="208"/>
      <c r="IRU11" s="208"/>
      <c r="IRV11" s="208"/>
      <c r="IRW11" s="208"/>
      <c r="IRX11" s="208"/>
      <c r="IRY11" s="208"/>
      <c r="IRZ11" s="208"/>
      <c r="ISA11" s="208"/>
      <c r="ISB11" s="208"/>
      <c r="ISC11" s="208"/>
      <c r="ISD11" s="208"/>
      <c r="ISE11" s="208"/>
      <c r="ISF11" s="208"/>
      <c r="ISG11" s="208"/>
      <c r="ISH11" s="208"/>
      <c r="ISI11" s="208"/>
      <c r="ISJ11" s="208"/>
      <c r="ISK11" s="208"/>
      <c r="ISL11" s="208"/>
      <c r="ISM11" s="208"/>
      <c r="ISN11" s="208"/>
      <c r="ISO11" s="208"/>
      <c r="ISP11" s="208"/>
      <c r="ISQ11" s="208"/>
      <c r="ISR11" s="208"/>
      <c r="ISS11" s="208"/>
      <c r="IST11" s="208"/>
      <c r="ISU11" s="208"/>
      <c r="ISV11" s="208"/>
      <c r="ISW11" s="208"/>
      <c r="ISX11" s="208"/>
      <c r="ISY11" s="208"/>
      <c r="ISZ11" s="208"/>
      <c r="ITA11" s="208"/>
      <c r="ITB11" s="208"/>
      <c r="ITC11" s="208"/>
      <c r="ITD11" s="208"/>
      <c r="ITE11" s="208"/>
      <c r="ITF11" s="208"/>
      <c r="ITG11" s="208"/>
      <c r="ITH11" s="208"/>
      <c r="ITI11" s="208"/>
      <c r="ITJ11" s="208"/>
      <c r="ITK11" s="208"/>
      <c r="ITL11" s="208"/>
      <c r="ITM11" s="208"/>
      <c r="ITN11" s="208"/>
      <c r="ITO11" s="208"/>
      <c r="ITP11" s="208"/>
      <c r="ITQ11" s="208"/>
      <c r="ITR11" s="208"/>
      <c r="ITS11" s="208"/>
      <c r="ITT11" s="208"/>
      <c r="ITU11" s="208"/>
      <c r="ITV11" s="208"/>
      <c r="ITW11" s="208"/>
      <c r="ITX11" s="208"/>
      <c r="ITY11" s="208"/>
      <c r="ITZ11" s="208"/>
      <c r="IUA11" s="208"/>
      <c r="IUB11" s="208"/>
      <c r="IUC11" s="208"/>
      <c r="IUD11" s="208"/>
      <c r="IUE11" s="208"/>
      <c r="IUF11" s="208"/>
      <c r="IUG11" s="208"/>
      <c r="IUH11" s="208"/>
      <c r="IUI11" s="208"/>
      <c r="IUJ11" s="208"/>
      <c r="IUK11" s="208"/>
      <c r="IUL11" s="208"/>
      <c r="IUM11" s="208"/>
      <c r="IUN11" s="208"/>
      <c r="IUO11" s="208"/>
      <c r="IUP11" s="208"/>
      <c r="IUQ11" s="208"/>
      <c r="IUR11" s="208"/>
      <c r="IUS11" s="208"/>
      <c r="IUT11" s="208"/>
      <c r="IUU11" s="208"/>
      <c r="IUV11" s="208"/>
      <c r="IUW11" s="208"/>
      <c r="IUX11" s="208"/>
      <c r="IUY11" s="208"/>
      <c r="IUZ11" s="208"/>
      <c r="IVA11" s="208"/>
      <c r="IVB11" s="208"/>
      <c r="IVC11" s="208"/>
      <c r="IVD11" s="208"/>
      <c r="IVE11" s="208"/>
      <c r="IVF11" s="208"/>
      <c r="IVG11" s="208"/>
      <c r="IVH11" s="208"/>
      <c r="IVI11" s="208"/>
      <c r="IVJ11" s="208"/>
      <c r="IVK11" s="208"/>
      <c r="IVL11" s="208"/>
      <c r="IVM11" s="208"/>
      <c r="IVN11" s="208"/>
      <c r="IVO11" s="208"/>
      <c r="IVP11" s="208"/>
      <c r="IVQ11" s="208"/>
      <c r="IVR11" s="208"/>
      <c r="IVS11" s="208"/>
      <c r="IVT11" s="208"/>
      <c r="IVU11" s="208"/>
      <c r="IVV11" s="208"/>
      <c r="IVW11" s="208"/>
      <c r="IVX11" s="208"/>
      <c r="IVY11" s="208"/>
      <c r="IVZ11" s="208"/>
      <c r="IWA11" s="208"/>
      <c r="IWB11" s="208"/>
      <c r="IWC11" s="208"/>
      <c r="IWD11" s="208"/>
      <c r="IWE11" s="208"/>
      <c r="IWF11" s="208"/>
      <c r="IWG11" s="208"/>
      <c r="IWH11" s="208"/>
      <c r="IWI11" s="208"/>
      <c r="IWJ11" s="208"/>
      <c r="IWK11" s="208"/>
      <c r="IWL11" s="208"/>
      <c r="IWM11" s="208"/>
      <c r="IWN11" s="208"/>
      <c r="IWO11" s="208"/>
      <c r="IWP11" s="208"/>
      <c r="IWQ11" s="208"/>
      <c r="IWR11" s="208"/>
      <c r="IWS11" s="208"/>
      <c r="IWT11" s="208"/>
      <c r="IWU11" s="208"/>
      <c r="IWV11" s="208"/>
      <c r="IWW11" s="208"/>
      <c r="IWX11" s="208"/>
      <c r="IWY11" s="208"/>
      <c r="IWZ11" s="208"/>
      <c r="IXA11" s="208"/>
      <c r="IXB11" s="208"/>
      <c r="IXC11" s="208"/>
      <c r="IXD11" s="208"/>
      <c r="IXE11" s="208"/>
      <c r="IXF11" s="208"/>
      <c r="IXG11" s="208"/>
      <c r="IXH11" s="208"/>
      <c r="IXI11" s="208"/>
      <c r="IXJ11" s="208"/>
      <c r="IXK11" s="208"/>
      <c r="IXL11" s="208"/>
      <c r="IXM11" s="208"/>
      <c r="IXN11" s="208"/>
      <c r="IXO11" s="208"/>
      <c r="IXP11" s="208"/>
      <c r="IXQ11" s="208"/>
      <c r="IXR11" s="208"/>
      <c r="IXS11" s="208"/>
      <c r="IXT11" s="208"/>
      <c r="IXU11" s="208"/>
      <c r="IXV11" s="208"/>
      <c r="IXW11" s="208"/>
      <c r="IXX11" s="208"/>
      <c r="IXY11" s="208"/>
      <c r="IXZ11" s="208"/>
      <c r="IYA11" s="208"/>
      <c r="IYB11" s="208"/>
      <c r="IYC11" s="208"/>
      <c r="IYD11" s="208"/>
      <c r="IYE11" s="208"/>
      <c r="IYF11" s="208"/>
      <c r="IYG11" s="208"/>
      <c r="IYH11" s="208"/>
      <c r="IYI11" s="208"/>
      <c r="IYJ11" s="208"/>
      <c r="IYK11" s="208"/>
      <c r="IYL11" s="208"/>
      <c r="IYM11" s="208"/>
      <c r="IYN11" s="208"/>
      <c r="IYO11" s="208"/>
      <c r="IYP11" s="208"/>
      <c r="IYQ11" s="208"/>
      <c r="IYR11" s="208"/>
      <c r="IYS11" s="208"/>
      <c r="IYT11" s="208"/>
      <c r="IYU11" s="208"/>
      <c r="IYV11" s="208"/>
      <c r="IYW11" s="208"/>
      <c r="IYX11" s="208"/>
      <c r="IYY11" s="208"/>
      <c r="IYZ11" s="208"/>
      <c r="IZA11" s="208"/>
      <c r="IZB11" s="208"/>
      <c r="IZC11" s="208"/>
      <c r="IZD11" s="208"/>
      <c r="IZE11" s="208"/>
      <c r="IZF11" s="208"/>
      <c r="IZG11" s="208"/>
      <c r="IZH11" s="208"/>
      <c r="IZI11" s="208"/>
      <c r="IZJ11" s="208"/>
      <c r="IZK11" s="208"/>
      <c r="IZL11" s="208"/>
      <c r="IZM11" s="208"/>
      <c r="IZN11" s="208"/>
      <c r="IZO11" s="208"/>
      <c r="IZP11" s="208"/>
      <c r="IZQ11" s="208"/>
      <c r="IZR11" s="208"/>
      <c r="IZS11" s="208"/>
      <c r="IZT11" s="208"/>
      <c r="IZU11" s="208"/>
      <c r="IZV11" s="208"/>
      <c r="IZW11" s="208"/>
      <c r="IZX11" s="208"/>
      <c r="IZY11" s="208"/>
      <c r="IZZ11" s="208"/>
      <c r="JAA11" s="208"/>
      <c r="JAB11" s="208"/>
      <c r="JAC11" s="208"/>
      <c r="JAD11" s="208"/>
      <c r="JAE11" s="208"/>
      <c r="JAF11" s="208"/>
      <c r="JAG11" s="208"/>
      <c r="JAH11" s="208"/>
      <c r="JAI11" s="208"/>
      <c r="JAJ11" s="208"/>
      <c r="JAK11" s="208"/>
      <c r="JAL11" s="208"/>
      <c r="JAM11" s="208"/>
      <c r="JAN11" s="208"/>
      <c r="JAO11" s="208"/>
      <c r="JAP11" s="208"/>
      <c r="JAQ11" s="208"/>
      <c r="JAR11" s="208"/>
      <c r="JAS11" s="208"/>
      <c r="JAT11" s="208"/>
      <c r="JAU11" s="208"/>
      <c r="JAV11" s="208"/>
      <c r="JAW11" s="208"/>
      <c r="JAX11" s="208"/>
      <c r="JAY11" s="208"/>
      <c r="JAZ11" s="208"/>
      <c r="JBA11" s="208"/>
      <c r="JBB11" s="208"/>
      <c r="JBC11" s="208"/>
      <c r="JBD11" s="208"/>
      <c r="JBE11" s="208"/>
      <c r="JBF11" s="208"/>
      <c r="JBG11" s="208"/>
      <c r="JBH11" s="208"/>
      <c r="JBI11" s="208"/>
      <c r="JBJ11" s="208"/>
      <c r="JBK11" s="208"/>
      <c r="JBL11" s="208"/>
      <c r="JBM11" s="208"/>
      <c r="JBN11" s="208"/>
      <c r="JBO11" s="208"/>
      <c r="JBP11" s="208"/>
      <c r="JBQ11" s="208"/>
      <c r="JBR11" s="208"/>
      <c r="JBS11" s="208"/>
      <c r="JBT11" s="208"/>
      <c r="JBU11" s="208"/>
      <c r="JBV11" s="208"/>
      <c r="JBW11" s="208"/>
      <c r="JBX11" s="208"/>
      <c r="JBY11" s="208"/>
      <c r="JBZ11" s="208"/>
      <c r="JCA11" s="208"/>
      <c r="JCB11" s="208"/>
      <c r="JCC11" s="208"/>
      <c r="JCD11" s="208"/>
      <c r="JCE11" s="208"/>
      <c r="JCF11" s="208"/>
      <c r="JCG11" s="208"/>
      <c r="JCH11" s="208"/>
      <c r="JCI11" s="208"/>
      <c r="JCJ11" s="208"/>
      <c r="JCK11" s="208"/>
      <c r="JCL11" s="208"/>
      <c r="JCM11" s="208"/>
      <c r="JCN11" s="208"/>
      <c r="JCO11" s="208"/>
      <c r="JCP11" s="208"/>
      <c r="JCQ11" s="208"/>
      <c r="JCR11" s="208"/>
      <c r="JCS11" s="208"/>
      <c r="JCT11" s="208"/>
      <c r="JCU11" s="208"/>
      <c r="JCV11" s="208"/>
      <c r="JCW11" s="208"/>
      <c r="JCX11" s="208"/>
      <c r="JCY11" s="208"/>
      <c r="JCZ11" s="208"/>
      <c r="JDA11" s="208"/>
      <c r="JDB11" s="208"/>
      <c r="JDC11" s="208"/>
      <c r="JDD11" s="208"/>
      <c r="JDE11" s="208"/>
      <c r="JDF11" s="208"/>
      <c r="JDG11" s="208"/>
      <c r="JDH11" s="208"/>
      <c r="JDI11" s="208"/>
      <c r="JDJ11" s="208"/>
      <c r="JDK11" s="208"/>
      <c r="JDL11" s="208"/>
      <c r="JDM11" s="208"/>
      <c r="JDN11" s="208"/>
      <c r="JDO11" s="208"/>
      <c r="JDP11" s="208"/>
      <c r="JDQ11" s="208"/>
      <c r="JDR11" s="208"/>
      <c r="JDS11" s="208"/>
      <c r="JDT11" s="208"/>
      <c r="JDU11" s="208"/>
      <c r="JDV11" s="208"/>
      <c r="JDW11" s="208"/>
      <c r="JDX11" s="208"/>
      <c r="JDY11" s="208"/>
      <c r="JDZ11" s="208"/>
      <c r="JEA11" s="208"/>
      <c r="JEB11" s="208"/>
      <c r="JEC11" s="208"/>
      <c r="JED11" s="208"/>
      <c r="JEE11" s="208"/>
      <c r="JEF11" s="208"/>
      <c r="JEG11" s="208"/>
      <c r="JEH11" s="208"/>
      <c r="JEI11" s="208"/>
      <c r="JEJ11" s="208"/>
      <c r="JEK11" s="208"/>
      <c r="JEL11" s="208"/>
      <c r="JEM11" s="208"/>
      <c r="JEN11" s="208"/>
      <c r="JEO11" s="208"/>
      <c r="JEP11" s="208"/>
      <c r="JEQ11" s="208"/>
      <c r="JER11" s="208"/>
      <c r="JES11" s="208"/>
      <c r="JET11" s="208"/>
      <c r="JEU11" s="208"/>
      <c r="JEV11" s="208"/>
      <c r="JEW11" s="208"/>
      <c r="JEX11" s="208"/>
      <c r="JEY11" s="208"/>
      <c r="JEZ11" s="208"/>
      <c r="JFA11" s="208"/>
      <c r="JFB11" s="208"/>
      <c r="JFC11" s="208"/>
      <c r="JFD11" s="208"/>
      <c r="JFE11" s="208"/>
      <c r="JFF11" s="208"/>
      <c r="JFG11" s="208"/>
      <c r="JFH11" s="208"/>
      <c r="JFI11" s="208"/>
      <c r="JFJ11" s="208"/>
      <c r="JFK11" s="208"/>
      <c r="JFL11" s="208"/>
      <c r="JFM11" s="208"/>
      <c r="JFN11" s="208"/>
      <c r="JFO11" s="208"/>
      <c r="JFP11" s="208"/>
      <c r="JFQ11" s="208"/>
      <c r="JFR11" s="208"/>
      <c r="JFS11" s="208"/>
      <c r="JFT11" s="208"/>
      <c r="JFU11" s="208"/>
      <c r="JFV11" s="208"/>
      <c r="JFW11" s="208"/>
      <c r="JFX11" s="208"/>
      <c r="JFY11" s="208"/>
      <c r="JFZ11" s="208"/>
      <c r="JGA11" s="208"/>
      <c r="JGB11" s="208"/>
      <c r="JGC11" s="208"/>
      <c r="JGD11" s="208"/>
      <c r="JGE11" s="208"/>
      <c r="JGF11" s="208"/>
      <c r="JGG11" s="208"/>
      <c r="JGH11" s="208"/>
      <c r="JGI11" s="208"/>
      <c r="JGJ11" s="208"/>
      <c r="JGK11" s="208"/>
      <c r="JGL11" s="208"/>
      <c r="JGM11" s="208"/>
      <c r="JGN11" s="208"/>
      <c r="JGO11" s="208"/>
      <c r="JGP11" s="208"/>
      <c r="JGQ11" s="208"/>
      <c r="JGR11" s="208"/>
      <c r="JGS11" s="208"/>
      <c r="JGT11" s="208"/>
      <c r="JGU11" s="208"/>
      <c r="JGV11" s="208"/>
      <c r="JGW11" s="208"/>
      <c r="JGX11" s="208"/>
      <c r="JGY11" s="208"/>
      <c r="JGZ11" s="208"/>
      <c r="JHA11" s="208"/>
      <c r="JHB11" s="208"/>
      <c r="JHC11" s="208"/>
      <c r="JHD11" s="208"/>
      <c r="JHE11" s="208"/>
      <c r="JHF11" s="208"/>
      <c r="JHG11" s="208"/>
      <c r="JHH11" s="208"/>
      <c r="JHI11" s="208"/>
      <c r="JHJ11" s="208"/>
      <c r="JHK11" s="208"/>
      <c r="JHL11" s="208"/>
      <c r="JHM11" s="208"/>
      <c r="JHN11" s="208"/>
      <c r="JHO11" s="208"/>
      <c r="JHP11" s="208"/>
      <c r="JHQ11" s="208"/>
      <c r="JHR11" s="208"/>
      <c r="JHS11" s="208"/>
      <c r="JHT11" s="208"/>
      <c r="JHU11" s="208"/>
      <c r="JHV11" s="208"/>
      <c r="JHW11" s="208"/>
      <c r="JHX11" s="208"/>
      <c r="JHY11" s="208"/>
      <c r="JHZ11" s="208"/>
      <c r="JIA11" s="208"/>
      <c r="JIB11" s="208"/>
      <c r="JIC11" s="208"/>
      <c r="JID11" s="208"/>
      <c r="JIE11" s="208"/>
      <c r="JIF11" s="208"/>
      <c r="JIG11" s="208"/>
      <c r="JIH11" s="208"/>
      <c r="JII11" s="208"/>
      <c r="JIJ11" s="208"/>
      <c r="JIK11" s="208"/>
      <c r="JIL11" s="208"/>
      <c r="JIM11" s="208"/>
      <c r="JIN11" s="208"/>
      <c r="JIO11" s="208"/>
      <c r="JIP11" s="208"/>
      <c r="JIQ11" s="208"/>
      <c r="JIR11" s="208"/>
      <c r="JIS11" s="208"/>
      <c r="JIT11" s="208"/>
      <c r="JIU11" s="208"/>
      <c r="JIV11" s="208"/>
      <c r="JIW11" s="208"/>
      <c r="JIX11" s="208"/>
      <c r="JIY11" s="208"/>
      <c r="JIZ11" s="208"/>
      <c r="JJA11" s="208"/>
      <c r="JJB11" s="208"/>
      <c r="JJC11" s="208"/>
      <c r="JJD11" s="208"/>
      <c r="JJE11" s="208"/>
      <c r="JJF11" s="208"/>
      <c r="JJG11" s="208"/>
      <c r="JJH11" s="208"/>
      <c r="JJI11" s="208"/>
      <c r="JJJ11" s="208"/>
      <c r="JJK11" s="208"/>
      <c r="JJL11" s="208"/>
      <c r="JJM11" s="208"/>
      <c r="JJN11" s="208"/>
      <c r="JJO11" s="208"/>
      <c r="JJP11" s="208"/>
      <c r="JJQ11" s="208"/>
      <c r="JJR11" s="208"/>
      <c r="JJS11" s="208"/>
      <c r="JJT11" s="208"/>
      <c r="JJU11" s="208"/>
      <c r="JJV11" s="208"/>
      <c r="JJW11" s="208"/>
      <c r="JJX11" s="208"/>
      <c r="JJY11" s="208"/>
      <c r="JJZ11" s="208"/>
      <c r="JKA11" s="208"/>
      <c r="JKB11" s="208"/>
      <c r="JKC11" s="208"/>
      <c r="JKD11" s="208"/>
      <c r="JKE11" s="208"/>
      <c r="JKF11" s="208"/>
      <c r="JKG11" s="208"/>
      <c r="JKH11" s="208"/>
      <c r="JKI11" s="208"/>
      <c r="JKJ11" s="208"/>
      <c r="JKK11" s="208"/>
      <c r="JKL11" s="208"/>
      <c r="JKM11" s="208"/>
      <c r="JKN11" s="208"/>
      <c r="JKO11" s="208"/>
      <c r="JKP11" s="208"/>
      <c r="JKQ11" s="208"/>
      <c r="JKR11" s="208"/>
      <c r="JKS11" s="208"/>
      <c r="JKT11" s="208"/>
      <c r="JKU11" s="208"/>
      <c r="JKV11" s="208"/>
      <c r="JKW11" s="208"/>
      <c r="JKX11" s="208"/>
      <c r="JKY11" s="208"/>
      <c r="JKZ11" s="208"/>
      <c r="JLA11" s="208"/>
      <c r="JLB11" s="208"/>
      <c r="JLC11" s="208"/>
      <c r="JLD11" s="208"/>
      <c r="JLE11" s="208"/>
      <c r="JLF11" s="208"/>
      <c r="JLG11" s="208"/>
      <c r="JLH11" s="208"/>
      <c r="JLI11" s="208"/>
      <c r="JLJ11" s="208"/>
      <c r="JLK11" s="208"/>
      <c r="JLL11" s="208"/>
      <c r="JLM11" s="208"/>
      <c r="JLN11" s="208"/>
      <c r="JLO11" s="208"/>
      <c r="JLP11" s="208"/>
      <c r="JLQ11" s="208"/>
      <c r="JLR11" s="208"/>
      <c r="JLS11" s="208"/>
      <c r="JLT11" s="208"/>
      <c r="JLU11" s="208"/>
      <c r="JLV11" s="208"/>
      <c r="JLW11" s="208"/>
      <c r="JLX11" s="208"/>
      <c r="JLY11" s="208"/>
      <c r="JLZ11" s="208"/>
      <c r="JMA11" s="208"/>
      <c r="JMB11" s="208"/>
      <c r="JMC11" s="208"/>
      <c r="JMD11" s="208"/>
      <c r="JME11" s="208"/>
      <c r="JMF11" s="208"/>
      <c r="JMG11" s="208"/>
      <c r="JMH11" s="208"/>
      <c r="JMI11" s="208"/>
      <c r="JMJ11" s="208"/>
      <c r="JMK11" s="208"/>
      <c r="JML11" s="208"/>
      <c r="JMM11" s="208"/>
      <c r="JMN11" s="208"/>
      <c r="JMO11" s="208"/>
      <c r="JMP11" s="208"/>
      <c r="JMQ11" s="208"/>
      <c r="JMR11" s="208"/>
      <c r="JMS11" s="208"/>
      <c r="JMT11" s="208"/>
      <c r="JMU11" s="208"/>
      <c r="JMV11" s="208"/>
      <c r="JMW11" s="208"/>
      <c r="JMX11" s="208"/>
      <c r="JMY11" s="208"/>
      <c r="JMZ11" s="208"/>
      <c r="JNA11" s="208"/>
      <c r="JNB11" s="208"/>
      <c r="JNC11" s="208"/>
      <c r="JND11" s="208"/>
      <c r="JNE11" s="208"/>
      <c r="JNF11" s="208"/>
      <c r="JNG11" s="208"/>
      <c r="JNH11" s="208"/>
      <c r="JNI11" s="208"/>
      <c r="JNJ11" s="208"/>
      <c r="JNK11" s="208"/>
      <c r="JNL11" s="208"/>
      <c r="JNM11" s="208"/>
      <c r="JNN11" s="208"/>
      <c r="JNO11" s="208"/>
      <c r="JNP11" s="208"/>
      <c r="JNQ11" s="208"/>
      <c r="JNR11" s="208"/>
      <c r="JNS11" s="208"/>
      <c r="JNT11" s="208"/>
      <c r="JNU11" s="208"/>
      <c r="JNV11" s="208"/>
      <c r="JNW11" s="208"/>
      <c r="JNX11" s="208"/>
      <c r="JNY11" s="208"/>
      <c r="JNZ11" s="208"/>
      <c r="JOA11" s="208"/>
      <c r="JOB11" s="208"/>
      <c r="JOC11" s="208"/>
      <c r="JOD11" s="208"/>
      <c r="JOE11" s="208"/>
      <c r="JOF11" s="208"/>
      <c r="JOG11" s="208"/>
      <c r="JOH11" s="208"/>
      <c r="JOI11" s="208"/>
      <c r="JOJ11" s="208"/>
      <c r="JOK11" s="208"/>
      <c r="JOL11" s="208"/>
      <c r="JOM11" s="208"/>
      <c r="JON11" s="208"/>
      <c r="JOO11" s="208"/>
      <c r="JOP11" s="208"/>
      <c r="JOQ11" s="208"/>
      <c r="JOR11" s="208"/>
      <c r="JOS11" s="208"/>
      <c r="JOT11" s="208"/>
      <c r="JOU11" s="208"/>
      <c r="JOV11" s="208"/>
      <c r="JOW11" s="208"/>
      <c r="JOX11" s="208"/>
      <c r="JOY11" s="208"/>
      <c r="JOZ11" s="208"/>
      <c r="JPA11" s="208"/>
      <c r="JPB11" s="208"/>
      <c r="JPC11" s="208"/>
      <c r="JPD11" s="208"/>
      <c r="JPE11" s="208"/>
      <c r="JPF11" s="208"/>
      <c r="JPG11" s="208"/>
      <c r="JPH11" s="208"/>
      <c r="JPI11" s="208"/>
      <c r="JPJ11" s="208"/>
      <c r="JPK11" s="208"/>
      <c r="JPL11" s="208"/>
      <c r="JPM11" s="208"/>
      <c r="JPN11" s="208"/>
      <c r="JPO11" s="208"/>
      <c r="JPP11" s="208"/>
      <c r="JPQ11" s="208"/>
      <c r="JPR11" s="208"/>
      <c r="JPS11" s="208"/>
      <c r="JPT11" s="208"/>
      <c r="JPU11" s="208"/>
      <c r="JPV11" s="208"/>
      <c r="JPW11" s="208"/>
      <c r="JPX11" s="208"/>
      <c r="JPY11" s="208"/>
      <c r="JPZ11" s="208"/>
      <c r="JQA11" s="208"/>
      <c r="JQB11" s="208"/>
      <c r="JQC11" s="208"/>
      <c r="JQD11" s="208"/>
      <c r="JQE11" s="208"/>
      <c r="JQF11" s="208"/>
      <c r="JQG11" s="208"/>
      <c r="JQH11" s="208"/>
      <c r="JQI11" s="208"/>
      <c r="JQJ11" s="208"/>
      <c r="JQK11" s="208"/>
      <c r="JQL11" s="208"/>
      <c r="JQM11" s="208"/>
      <c r="JQN11" s="208"/>
      <c r="JQO11" s="208"/>
      <c r="JQP11" s="208"/>
      <c r="JQQ11" s="208"/>
      <c r="JQR11" s="208"/>
      <c r="JQS11" s="208"/>
      <c r="JQT11" s="208"/>
      <c r="JQU11" s="208"/>
      <c r="JQV11" s="208"/>
      <c r="JQW11" s="208"/>
      <c r="JQX11" s="208"/>
      <c r="JQY11" s="208"/>
      <c r="JQZ11" s="208"/>
      <c r="JRA11" s="208"/>
      <c r="JRB11" s="208"/>
      <c r="JRC11" s="208"/>
      <c r="JRD11" s="208"/>
      <c r="JRE11" s="208"/>
      <c r="JRF11" s="208"/>
      <c r="JRG11" s="208"/>
      <c r="JRH11" s="208"/>
      <c r="JRI11" s="208"/>
      <c r="JRJ11" s="208"/>
      <c r="JRK11" s="208"/>
      <c r="JRL11" s="208"/>
      <c r="JRM11" s="208"/>
      <c r="JRN11" s="208"/>
      <c r="JRO11" s="208"/>
      <c r="JRP11" s="208"/>
      <c r="JRQ11" s="208"/>
      <c r="JRR11" s="208"/>
      <c r="JRS11" s="208"/>
      <c r="JRT11" s="208"/>
      <c r="JRU11" s="208"/>
      <c r="JRV11" s="208"/>
      <c r="JRW11" s="208"/>
      <c r="JRX11" s="208"/>
      <c r="JRY11" s="208"/>
      <c r="JRZ11" s="208"/>
      <c r="JSA11" s="208"/>
      <c r="JSB11" s="208"/>
      <c r="JSC11" s="208"/>
      <c r="JSD11" s="208"/>
      <c r="JSE11" s="208"/>
      <c r="JSF11" s="208"/>
      <c r="JSG11" s="208"/>
      <c r="JSH11" s="208"/>
      <c r="JSI11" s="208"/>
      <c r="JSJ11" s="208"/>
      <c r="JSK11" s="208"/>
      <c r="JSL11" s="208"/>
      <c r="JSM11" s="208"/>
      <c r="JSN11" s="208"/>
      <c r="JSO11" s="208"/>
      <c r="JSP11" s="208"/>
      <c r="JSQ11" s="208"/>
      <c r="JSR11" s="208"/>
      <c r="JSS11" s="208"/>
      <c r="JST11" s="208"/>
      <c r="JSU11" s="208"/>
      <c r="JSV11" s="208"/>
      <c r="JSW11" s="208"/>
      <c r="JSX11" s="208"/>
      <c r="JSY11" s="208"/>
      <c r="JSZ11" s="208"/>
      <c r="JTA11" s="208"/>
      <c r="JTB11" s="208"/>
      <c r="JTC11" s="208"/>
      <c r="JTD11" s="208"/>
      <c r="JTE11" s="208"/>
      <c r="JTF11" s="208"/>
      <c r="JTG11" s="208"/>
      <c r="JTH11" s="208"/>
      <c r="JTI11" s="208"/>
      <c r="JTJ11" s="208"/>
      <c r="JTK11" s="208"/>
      <c r="JTL11" s="208"/>
      <c r="JTM11" s="208"/>
      <c r="JTN11" s="208"/>
      <c r="JTO11" s="208"/>
      <c r="JTP11" s="208"/>
      <c r="JTQ11" s="208"/>
      <c r="JTR11" s="208"/>
      <c r="JTS11" s="208"/>
      <c r="JTT11" s="208"/>
      <c r="JTU11" s="208"/>
      <c r="JTV11" s="208"/>
      <c r="JTW11" s="208"/>
      <c r="JTX11" s="208"/>
      <c r="JTY11" s="208"/>
      <c r="JTZ11" s="208"/>
      <c r="JUA11" s="208"/>
      <c r="JUB11" s="208"/>
      <c r="JUC11" s="208"/>
      <c r="JUD11" s="208"/>
      <c r="JUE11" s="208"/>
      <c r="JUF11" s="208"/>
      <c r="JUG11" s="208"/>
      <c r="JUH11" s="208"/>
      <c r="JUI11" s="208"/>
      <c r="JUJ11" s="208"/>
      <c r="JUK11" s="208"/>
      <c r="JUL11" s="208"/>
      <c r="JUM11" s="208"/>
      <c r="JUN11" s="208"/>
      <c r="JUO11" s="208"/>
      <c r="JUP11" s="208"/>
      <c r="JUQ11" s="208"/>
      <c r="JUR11" s="208"/>
      <c r="JUS11" s="208"/>
      <c r="JUT11" s="208"/>
      <c r="JUU11" s="208"/>
      <c r="JUV11" s="208"/>
      <c r="JUW11" s="208"/>
      <c r="JUX11" s="208"/>
      <c r="JUY11" s="208"/>
      <c r="JUZ11" s="208"/>
      <c r="JVA11" s="208"/>
      <c r="JVB11" s="208"/>
      <c r="JVC11" s="208"/>
      <c r="JVD11" s="208"/>
      <c r="JVE11" s="208"/>
      <c r="JVF11" s="208"/>
      <c r="JVG11" s="208"/>
      <c r="JVH11" s="208"/>
      <c r="JVI11" s="208"/>
      <c r="JVJ11" s="208"/>
      <c r="JVK11" s="208"/>
      <c r="JVL11" s="208"/>
      <c r="JVM11" s="208"/>
      <c r="JVN11" s="208"/>
      <c r="JVO11" s="208"/>
      <c r="JVP11" s="208"/>
      <c r="JVQ11" s="208"/>
      <c r="JVR11" s="208"/>
      <c r="JVS11" s="208"/>
      <c r="JVT11" s="208"/>
      <c r="JVU11" s="208"/>
      <c r="JVV11" s="208"/>
      <c r="JVW11" s="208"/>
      <c r="JVX11" s="208"/>
      <c r="JVY11" s="208"/>
      <c r="JVZ11" s="208"/>
      <c r="JWA11" s="208"/>
      <c r="JWB11" s="208"/>
      <c r="JWC11" s="208"/>
      <c r="JWD11" s="208"/>
      <c r="JWE11" s="208"/>
      <c r="JWF11" s="208"/>
      <c r="JWG11" s="208"/>
      <c r="JWH11" s="208"/>
      <c r="JWI11" s="208"/>
      <c r="JWJ11" s="208"/>
      <c r="JWK11" s="208"/>
      <c r="JWL11" s="208"/>
      <c r="JWM11" s="208"/>
      <c r="JWN11" s="208"/>
      <c r="JWO11" s="208"/>
      <c r="JWP11" s="208"/>
      <c r="JWQ11" s="208"/>
      <c r="JWR11" s="208"/>
      <c r="JWS11" s="208"/>
      <c r="JWT11" s="208"/>
      <c r="JWU11" s="208"/>
      <c r="JWV11" s="208"/>
      <c r="JWW11" s="208"/>
      <c r="JWX11" s="208"/>
      <c r="JWY11" s="208"/>
      <c r="JWZ11" s="208"/>
      <c r="JXA11" s="208"/>
      <c r="JXB11" s="208"/>
      <c r="JXC11" s="208"/>
      <c r="JXD11" s="208"/>
      <c r="JXE11" s="208"/>
      <c r="JXF11" s="208"/>
      <c r="JXG11" s="208"/>
      <c r="JXH11" s="208"/>
      <c r="JXI11" s="208"/>
      <c r="JXJ11" s="208"/>
      <c r="JXK11" s="208"/>
      <c r="JXL11" s="208"/>
      <c r="JXM11" s="208"/>
      <c r="JXN11" s="208"/>
      <c r="JXO11" s="208"/>
      <c r="JXP11" s="208"/>
      <c r="JXQ11" s="208"/>
      <c r="JXR11" s="208"/>
      <c r="JXS11" s="208"/>
      <c r="JXT11" s="208"/>
      <c r="JXU11" s="208"/>
      <c r="JXV11" s="208"/>
      <c r="JXW11" s="208"/>
      <c r="JXX11" s="208"/>
      <c r="JXY11" s="208"/>
      <c r="JXZ11" s="208"/>
      <c r="JYA11" s="208"/>
      <c r="JYB11" s="208"/>
      <c r="JYC11" s="208"/>
      <c r="JYD11" s="208"/>
      <c r="JYE11" s="208"/>
      <c r="JYF11" s="208"/>
      <c r="JYG11" s="208"/>
      <c r="JYH11" s="208"/>
      <c r="JYI11" s="208"/>
      <c r="JYJ11" s="208"/>
      <c r="JYK11" s="208"/>
      <c r="JYL11" s="208"/>
      <c r="JYM11" s="208"/>
      <c r="JYN11" s="208"/>
      <c r="JYO11" s="208"/>
      <c r="JYP11" s="208"/>
      <c r="JYQ11" s="208"/>
      <c r="JYR11" s="208"/>
      <c r="JYS11" s="208"/>
      <c r="JYT11" s="208"/>
      <c r="JYU11" s="208"/>
      <c r="JYV11" s="208"/>
      <c r="JYW11" s="208"/>
      <c r="JYX11" s="208"/>
      <c r="JYY11" s="208"/>
      <c r="JYZ11" s="208"/>
      <c r="JZA11" s="208"/>
      <c r="JZB11" s="208"/>
      <c r="JZC11" s="208"/>
      <c r="JZD11" s="208"/>
      <c r="JZE11" s="208"/>
      <c r="JZF11" s="208"/>
      <c r="JZG11" s="208"/>
      <c r="JZH11" s="208"/>
      <c r="JZI11" s="208"/>
      <c r="JZJ11" s="208"/>
      <c r="JZK11" s="208"/>
      <c r="JZL11" s="208"/>
      <c r="JZM11" s="208"/>
      <c r="JZN11" s="208"/>
      <c r="JZO11" s="208"/>
      <c r="JZP11" s="208"/>
      <c r="JZQ11" s="208"/>
      <c r="JZR11" s="208"/>
      <c r="JZS11" s="208"/>
      <c r="JZT11" s="208"/>
      <c r="JZU11" s="208"/>
      <c r="JZV11" s="208"/>
      <c r="JZW11" s="208"/>
      <c r="JZX11" s="208"/>
      <c r="JZY11" s="208"/>
      <c r="JZZ11" s="208"/>
      <c r="KAA11" s="208"/>
      <c r="KAB11" s="208"/>
      <c r="KAC11" s="208"/>
      <c r="KAD11" s="208"/>
      <c r="KAE11" s="208"/>
      <c r="KAF11" s="208"/>
      <c r="KAG11" s="208"/>
      <c r="KAH11" s="208"/>
      <c r="KAI11" s="208"/>
      <c r="KAJ11" s="208"/>
      <c r="KAK11" s="208"/>
      <c r="KAL11" s="208"/>
      <c r="KAM11" s="208"/>
      <c r="KAN11" s="208"/>
      <c r="KAO11" s="208"/>
      <c r="KAP11" s="208"/>
      <c r="KAQ11" s="208"/>
      <c r="KAR11" s="208"/>
      <c r="KAS11" s="208"/>
      <c r="KAT11" s="208"/>
      <c r="KAU11" s="208"/>
      <c r="KAV11" s="208"/>
      <c r="KAW11" s="208"/>
      <c r="KAX11" s="208"/>
      <c r="KAY11" s="208"/>
      <c r="KAZ11" s="208"/>
      <c r="KBA11" s="208"/>
      <c r="KBB11" s="208"/>
      <c r="KBC11" s="208"/>
      <c r="KBD11" s="208"/>
      <c r="KBE11" s="208"/>
      <c r="KBF11" s="208"/>
      <c r="KBG11" s="208"/>
      <c r="KBH11" s="208"/>
      <c r="KBI11" s="208"/>
      <c r="KBJ11" s="208"/>
      <c r="KBK11" s="208"/>
      <c r="KBL11" s="208"/>
      <c r="KBM11" s="208"/>
      <c r="KBN11" s="208"/>
      <c r="KBO11" s="208"/>
      <c r="KBP11" s="208"/>
      <c r="KBQ11" s="208"/>
      <c r="KBR11" s="208"/>
      <c r="KBS11" s="208"/>
      <c r="KBT11" s="208"/>
      <c r="KBU11" s="208"/>
      <c r="KBV11" s="208"/>
      <c r="KBW11" s="208"/>
      <c r="KBX11" s="208"/>
      <c r="KBY11" s="208"/>
      <c r="KBZ11" s="208"/>
      <c r="KCA11" s="208"/>
      <c r="KCB11" s="208"/>
      <c r="KCC11" s="208"/>
      <c r="KCD11" s="208"/>
      <c r="KCE11" s="208"/>
      <c r="KCF11" s="208"/>
      <c r="KCG11" s="208"/>
      <c r="KCH11" s="208"/>
      <c r="KCI11" s="208"/>
      <c r="KCJ11" s="208"/>
      <c r="KCK11" s="208"/>
      <c r="KCL11" s="208"/>
      <c r="KCM11" s="208"/>
      <c r="KCN11" s="208"/>
      <c r="KCO11" s="208"/>
      <c r="KCP11" s="208"/>
      <c r="KCQ11" s="208"/>
      <c r="KCR11" s="208"/>
      <c r="KCS11" s="208"/>
      <c r="KCT11" s="208"/>
      <c r="KCU11" s="208"/>
      <c r="KCV11" s="208"/>
      <c r="KCW11" s="208"/>
      <c r="KCX11" s="208"/>
      <c r="KCY11" s="208"/>
      <c r="KCZ11" s="208"/>
      <c r="KDA11" s="208"/>
      <c r="KDB11" s="208"/>
      <c r="KDC11" s="208"/>
      <c r="KDD11" s="208"/>
      <c r="KDE11" s="208"/>
      <c r="KDF11" s="208"/>
      <c r="KDG11" s="208"/>
      <c r="KDH11" s="208"/>
      <c r="KDI11" s="208"/>
      <c r="KDJ11" s="208"/>
      <c r="KDK11" s="208"/>
      <c r="KDL11" s="208"/>
      <c r="KDM11" s="208"/>
      <c r="KDN11" s="208"/>
      <c r="KDO11" s="208"/>
      <c r="KDP11" s="208"/>
      <c r="KDQ11" s="208"/>
      <c r="KDR11" s="208"/>
      <c r="KDS11" s="208"/>
      <c r="KDT11" s="208"/>
      <c r="KDU11" s="208"/>
      <c r="KDV11" s="208"/>
      <c r="KDW11" s="208"/>
      <c r="KDX11" s="208"/>
      <c r="KDY11" s="208"/>
      <c r="KDZ11" s="208"/>
      <c r="KEA11" s="208"/>
      <c r="KEB11" s="208"/>
      <c r="KEC11" s="208"/>
      <c r="KED11" s="208"/>
      <c r="KEE11" s="208"/>
      <c r="KEF11" s="208"/>
      <c r="KEG11" s="208"/>
      <c r="KEH11" s="208"/>
      <c r="KEI11" s="208"/>
      <c r="KEJ11" s="208"/>
      <c r="KEK11" s="208"/>
      <c r="KEL11" s="208"/>
      <c r="KEM11" s="208"/>
      <c r="KEN11" s="208"/>
      <c r="KEO11" s="208"/>
      <c r="KEP11" s="208"/>
      <c r="KEQ11" s="208"/>
      <c r="KER11" s="208"/>
      <c r="KES11" s="208"/>
      <c r="KET11" s="208"/>
      <c r="KEU11" s="208"/>
      <c r="KEV11" s="208"/>
      <c r="KEW11" s="208"/>
      <c r="KEX11" s="208"/>
      <c r="KEY11" s="208"/>
      <c r="KEZ11" s="208"/>
      <c r="KFA11" s="208"/>
      <c r="KFB11" s="208"/>
      <c r="KFC11" s="208"/>
      <c r="KFD11" s="208"/>
      <c r="KFE11" s="208"/>
      <c r="KFF11" s="208"/>
      <c r="KFG11" s="208"/>
      <c r="KFH11" s="208"/>
      <c r="KFI11" s="208"/>
      <c r="KFJ11" s="208"/>
      <c r="KFK11" s="208"/>
      <c r="KFL11" s="208"/>
      <c r="KFM11" s="208"/>
      <c r="KFN11" s="208"/>
      <c r="KFO11" s="208"/>
      <c r="KFP11" s="208"/>
      <c r="KFQ11" s="208"/>
      <c r="KFR11" s="208"/>
      <c r="KFS11" s="208"/>
      <c r="KFT11" s="208"/>
      <c r="KFU11" s="208"/>
      <c r="KFV11" s="208"/>
      <c r="KFW11" s="208"/>
      <c r="KFX11" s="208"/>
      <c r="KFY11" s="208"/>
      <c r="KFZ11" s="208"/>
      <c r="KGA11" s="208"/>
      <c r="KGB11" s="208"/>
      <c r="KGC11" s="208"/>
      <c r="KGD11" s="208"/>
      <c r="KGE11" s="208"/>
      <c r="KGF11" s="208"/>
      <c r="KGG11" s="208"/>
      <c r="KGH11" s="208"/>
      <c r="KGI11" s="208"/>
      <c r="KGJ11" s="208"/>
      <c r="KGK11" s="208"/>
      <c r="KGL11" s="208"/>
      <c r="KGM11" s="208"/>
      <c r="KGN11" s="208"/>
      <c r="KGO11" s="208"/>
      <c r="KGP11" s="208"/>
      <c r="KGQ11" s="208"/>
      <c r="KGR11" s="208"/>
      <c r="KGS11" s="208"/>
      <c r="KGT11" s="208"/>
      <c r="KGU11" s="208"/>
      <c r="KGV11" s="208"/>
      <c r="KGW11" s="208"/>
      <c r="KGX11" s="208"/>
      <c r="KGY11" s="208"/>
      <c r="KGZ11" s="208"/>
      <c r="KHA11" s="208"/>
      <c r="KHB11" s="208"/>
      <c r="KHC11" s="208"/>
      <c r="KHD11" s="208"/>
      <c r="KHE11" s="208"/>
      <c r="KHF11" s="208"/>
      <c r="KHG11" s="208"/>
      <c r="KHH11" s="208"/>
      <c r="KHI11" s="208"/>
      <c r="KHJ11" s="208"/>
      <c r="KHK11" s="208"/>
      <c r="KHL11" s="208"/>
      <c r="KHM11" s="208"/>
      <c r="KHN11" s="208"/>
      <c r="KHO11" s="208"/>
      <c r="KHP11" s="208"/>
      <c r="KHQ11" s="208"/>
      <c r="KHR11" s="208"/>
      <c r="KHS11" s="208"/>
      <c r="KHT11" s="208"/>
      <c r="KHU11" s="208"/>
      <c r="KHV11" s="208"/>
      <c r="KHW11" s="208"/>
      <c r="KHX11" s="208"/>
      <c r="KHY11" s="208"/>
      <c r="KHZ11" s="208"/>
      <c r="KIA11" s="208"/>
      <c r="KIB11" s="208"/>
      <c r="KIC11" s="208"/>
      <c r="KID11" s="208"/>
      <c r="KIE11" s="208"/>
      <c r="KIF11" s="208"/>
      <c r="KIG11" s="208"/>
      <c r="KIH11" s="208"/>
      <c r="KII11" s="208"/>
      <c r="KIJ11" s="208"/>
      <c r="KIK11" s="208"/>
      <c r="KIL11" s="208"/>
      <c r="KIM11" s="208"/>
      <c r="KIN11" s="208"/>
      <c r="KIO11" s="208"/>
      <c r="KIP11" s="208"/>
      <c r="KIQ11" s="208"/>
      <c r="KIR11" s="208"/>
      <c r="KIS11" s="208"/>
      <c r="KIT11" s="208"/>
      <c r="KIU11" s="208"/>
      <c r="KIV11" s="208"/>
      <c r="KIW11" s="208"/>
      <c r="KIX11" s="208"/>
      <c r="KIY11" s="208"/>
      <c r="KIZ11" s="208"/>
      <c r="KJA11" s="208"/>
      <c r="KJB11" s="208"/>
      <c r="KJC11" s="208"/>
      <c r="KJD11" s="208"/>
      <c r="KJE11" s="208"/>
      <c r="KJF11" s="208"/>
      <c r="KJG11" s="208"/>
      <c r="KJH11" s="208"/>
      <c r="KJI11" s="208"/>
      <c r="KJJ11" s="208"/>
      <c r="KJK11" s="208"/>
      <c r="KJL11" s="208"/>
      <c r="KJM11" s="208"/>
      <c r="KJN11" s="208"/>
      <c r="KJO11" s="208"/>
      <c r="KJP11" s="208"/>
      <c r="KJQ11" s="208"/>
      <c r="KJR11" s="208"/>
      <c r="KJS11" s="208"/>
      <c r="KJT11" s="208"/>
      <c r="KJU11" s="208"/>
      <c r="KJV11" s="208"/>
      <c r="KJW11" s="208"/>
      <c r="KJX11" s="208"/>
      <c r="KJY11" s="208"/>
      <c r="KJZ11" s="208"/>
      <c r="KKA11" s="208"/>
      <c r="KKB11" s="208"/>
      <c r="KKC11" s="208"/>
      <c r="KKD11" s="208"/>
      <c r="KKE11" s="208"/>
      <c r="KKF11" s="208"/>
      <c r="KKG11" s="208"/>
      <c r="KKH11" s="208"/>
      <c r="KKI11" s="208"/>
      <c r="KKJ11" s="208"/>
      <c r="KKK11" s="208"/>
      <c r="KKL11" s="208"/>
      <c r="KKM11" s="208"/>
      <c r="KKN11" s="208"/>
      <c r="KKO11" s="208"/>
      <c r="KKP11" s="208"/>
      <c r="KKQ11" s="208"/>
      <c r="KKR11" s="208"/>
      <c r="KKS11" s="208"/>
      <c r="KKT11" s="208"/>
      <c r="KKU11" s="208"/>
      <c r="KKV11" s="208"/>
      <c r="KKW11" s="208"/>
      <c r="KKX11" s="208"/>
      <c r="KKY11" s="208"/>
      <c r="KKZ11" s="208"/>
      <c r="KLA11" s="208"/>
      <c r="KLB11" s="208"/>
      <c r="KLC11" s="208"/>
      <c r="KLD11" s="208"/>
      <c r="KLE11" s="208"/>
      <c r="KLF11" s="208"/>
      <c r="KLG11" s="208"/>
      <c r="KLH11" s="208"/>
      <c r="KLI11" s="208"/>
      <c r="KLJ11" s="208"/>
      <c r="KLK11" s="208"/>
      <c r="KLL11" s="208"/>
      <c r="KLM11" s="208"/>
      <c r="KLN11" s="208"/>
      <c r="KLO11" s="208"/>
      <c r="KLP11" s="208"/>
      <c r="KLQ11" s="208"/>
      <c r="KLR11" s="208"/>
      <c r="KLS11" s="208"/>
      <c r="KLT11" s="208"/>
      <c r="KLU11" s="208"/>
      <c r="KLV11" s="208"/>
      <c r="KLW11" s="208"/>
      <c r="KLX11" s="208"/>
      <c r="KLY11" s="208"/>
      <c r="KLZ11" s="208"/>
      <c r="KMA11" s="208"/>
      <c r="KMB11" s="208"/>
      <c r="KMC11" s="208"/>
      <c r="KMD11" s="208"/>
      <c r="KME11" s="208"/>
      <c r="KMF11" s="208"/>
      <c r="KMG11" s="208"/>
      <c r="KMH11" s="208"/>
      <c r="KMI11" s="208"/>
      <c r="KMJ11" s="208"/>
      <c r="KMK11" s="208"/>
      <c r="KML11" s="208"/>
      <c r="KMM11" s="208"/>
      <c r="KMN11" s="208"/>
      <c r="KMO11" s="208"/>
      <c r="KMP11" s="208"/>
      <c r="KMQ11" s="208"/>
      <c r="KMR11" s="208"/>
      <c r="KMS11" s="208"/>
      <c r="KMT11" s="208"/>
      <c r="KMU11" s="208"/>
      <c r="KMV11" s="208"/>
      <c r="KMW11" s="208"/>
      <c r="KMX11" s="208"/>
      <c r="KMY11" s="208"/>
      <c r="KMZ11" s="208"/>
      <c r="KNA11" s="208"/>
      <c r="KNB11" s="208"/>
      <c r="KNC11" s="208"/>
      <c r="KND11" s="208"/>
      <c r="KNE11" s="208"/>
      <c r="KNF11" s="208"/>
      <c r="KNG11" s="208"/>
      <c r="KNH11" s="208"/>
      <c r="KNI11" s="208"/>
      <c r="KNJ11" s="208"/>
      <c r="KNK11" s="208"/>
      <c r="KNL11" s="208"/>
      <c r="KNM11" s="208"/>
      <c r="KNN11" s="208"/>
      <c r="KNO11" s="208"/>
      <c r="KNP11" s="208"/>
      <c r="KNQ11" s="208"/>
      <c r="KNR11" s="208"/>
      <c r="KNS11" s="208"/>
      <c r="KNT11" s="208"/>
      <c r="KNU11" s="208"/>
      <c r="KNV11" s="208"/>
      <c r="KNW11" s="208"/>
      <c r="KNX11" s="208"/>
      <c r="KNY11" s="208"/>
      <c r="KNZ11" s="208"/>
      <c r="KOA11" s="208"/>
      <c r="KOB11" s="208"/>
      <c r="KOC11" s="208"/>
      <c r="KOD11" s="208"/>
      <c r="KOE11" s="208"/>
      <c r="KOF11" s="208"/>
      <c r="KOG11" s="208"/>
      <c r="KOH11" s="208"/>
      <c r="KOI11" s="208"/>
      <c r="KOJ11" s="208"/>
      <c r="KOK11" s="208"/>
      <c r="KOL11" s="208"/>
      <c r="KOM11" s="208"/>
      <c r="KON11" s="208"/>
      <c r="KOO11" s="208"/>
      <c r="KOP11" s="208"/>
      <c r="KOQ11" s="208"/>
      <c r="KOR11" s="208"/>
      <c r="KOS11" s="208"/>
      <c r="KOT11" s="208"/>
      <c r="KOU11" s="208"/>
      <c r="KOV11" s="208"/>
      <c r="KOW11" s="208"/>
      <c r="KOX11" s="208"/>
      <c r="KOY11" s="208"/>
      <c r="KOZ11" s="208"/>
      <c r="KPA11" s="208"/>
      <c r="KPB11" s="208"/>
      <c r="KPC11" s="208"/>
      <c r="KPD11" s="208"/>
      <c r="KPE11" s="208"/>
      <c r="KPF11" s="208"/>
      <c r="KPG11" s="208"/>
      <c r="KPH11" s="208"/>
      <c r="KPI11" s="208"/>
      <c r="KPJ11" s="208"/>
      <c r="KPK11" s="208"/>
      <c r="KPL11" s="208"/>
      <c r="KPM11" s="208"/>
      <c r="KPN11" s="208"/>
      <c r="KPO11" s="208"/>
      <c r="KPP11" s="208"/>
      <c r="KPQ11" s="208"/>
      <c r="KPR11" s="208"/>
      <c r="KPS11" s="208"/>
      <c r="KPT11" s="208"/>
      <c r="KPU11" s="208"/>
      <c r="KPV11" s="208"/>
      <c r="KPW11" s="208"/>
      <c r="KPX11" s="208"/>
      <c r="KPY11" s="208"/>
      <c r="KPZ11" s="208"/>
      <c r="KQA11" s="208"/>
      <c r="KQB11" s="208"/>
      <c r="KQC11" s="208"/>
      <c r="KQD11" s="208"/>
      <c r="KQE11" s="208"/>
      <c r="KQF11" s="208"/>
      <c r="KQG11" s="208"/>
      <c r="KQH11" s="208"/>
      <c r="KQI11" s="208"/>
      <c r="KQJ11" s="208"/>
      <c r="KQK11" s="208"/>
      <c r="KQL11" s="208"/>
      <c r="KQM11" s="208"/>
      <c r="KQN11" s="208"/>
      <c r="KQO11" s="208"/>
      <c r="KQP11" s="208"/>
      <c r="KQQ11" s="208"/>
      <c r="KQR11" s="208"/>
      <c r="KQS11" s="208"/>
      <c r="KQT11" s="208"/>
      <c r="KQU11" s="208"/>
      <c r="KQV11" s="208"/>
      <c r="KQW11" s="208"/>
      <c r="KQX11" s="208"/>
      <c r="KQY11" s="208"/>
      <c r="KQZ11" s="208"/>
      <c r="KRA11" s="208"/>
      <c r="KRB11" s="208"/>
      <c r="KRC11" s="208"/>
      <c r="KRD11" s="208"/>
      <c r="KRE11" s="208"/>
      <c r="KRF11" s="208"/>
      <c r="KRG11" s="208"/>
      <c r="KRH11" s="208"/>
      <c r="KRI11" s="208"/>
      <c r="KRJ11" s="208"/>
      <c r="KRK11" s="208"/>
      <c r="KRL11" s="208"/>
      <c r="KRM11" s="208"/>
      <c r="KRN11" s="208"/>
      <c r="KRO11" s="208"/>
      <c r="KRP11" s="208"/>
      <c r="KRQ11" s="208"/>
      <c r="KRR11" s="208"/>
      <c r="KRS11" s="208"/>
      <c r="KRT11" s="208"/>
      <c r="KRU11" s="208"/>
      <c r="KRV11" s="208"/>
      <c r="KRW11" s="208"/>
      <c r="KRX11" s="208"/>
      <c r="KRY11" s="208"/>
      <c r="KRZ11" s="208"/>
      <c r="KSA11" s="208"/>
      <c r="KSB11" s="208"/>
      <c r="KSC11" s="208"/>
      <c r="KSD11" s="208"/>
      <c r="KSE11" s="208"/>
      <c r="KSF11" s="208"/>
      <c r="KSG11" s="208"/>
      <c r="KSH11" s="208"/>
      <c r="KSI11" s="208"/>
      <c r="KSJ11" s="208"/>
      <c r="KSK11" s="208"/>
      <c r="KSL11" s="208"/>
      <c r="KSM11" s="208"/>
      <c r="KSN11" s="208"/>
      <c r="KSO11" s="208"/>
      <c r="KSP11" s="208"/>
      <c r="KSQ11" s="208"/>
      <c r="KSR11" s="208"/>
      <c r="KSS11" s="208"/>
      <c r="KST11" s="208"/>
      <c r="KSU11" s="208"/>
      <c r="KSV11" s="208"/>
      <c r="KSW11" s="208"/>
      <c r="KSX11" s="208"/>
      <c r="KSY11" s="208"/>
      <c r="KSZ11" s="208"/>
      <c r="KTA11" s="208"/>
      <c r="KTB11" s="208"/>
      <c r="KTC11" s="208"/>
      <c r="KTD11" s="208"/>
      <c r="KTE11" s="208"/>
      <c r="KTF11" s="208"/>
      <c r="KTG11" s="208"/>
      <c r="KTH11" s="208"/>
      <c r="KTI11" s="208"/>
      <c r="KTJ11" s="208"/>
      <c r="KTK11" s="208"/>
      <c r="KTL11" s="208"/>
      <c r="KTM11" s="208"/>
      <c r="KTN11" s="208"/>
      <c r="KTO11" s="208"/>
      <c r="KTP11" s="208"/>
      <c r="KTQ11" s="208"/>
      <c r="KTR11" s="208"/>
      <c r="KTS11" s="208"/>
      <c r="KTT11" s="208"/>
      <c r="KTU11" s="208"/>
      <c r="KTV11" s="208"/>
      <c r="KTW11" s="208"/>
      <c r="KTX11" s="208"/>
      <c r="KTY11" s="208"/>
      <c r="KTZ11" s="208"/>
      <c r="KUA11" s="208"/>
      <c r="KUB11" s="208"/>
      <c r="KUC11" s="208"/>
      <c r="KUD11" s="208"/>
      <c r="KUE11" s="208"/>
      <c r="KUF11" s="208"/>
      <c r="KUG11" s="208"/>
      <c r="KUH11" s="208"/>
      <c r="KUI11" s="208"/>
      <c r="KUJ11" s="208"/>
      <c r="KUK11" s="208"/>
      <c r="KUL11" s="208"/>
      <c r="KUM11" s="208"/>
      <c r="KUN11" s="208"/>
      <c r="KUO11" s="208"/>
      <c r="KUP11" s="208"/>
      <c r="KUQ11" s="208"/>
      <c r="KUR11" s="208"/>
      <c r="KUS11" s="208"/>
      <c r="KUT11" s="208"/>
      <c r="KUU11" s="208"/>
      <c r="KUV11" s="208"/>
      <c r="KUW11" s="208"/>
      <c r="KUX11" s="208"/>
      <c r="KUY11" s="208"/>
      <c r="KUZ11" s="208"/>
      <c r="KVA11" s="208"/>
      <c r="KVB11" s="208"/>
      <c r="KVC11" s="208"/>
      <c r="KVD11" s="208"/>
      <c r="KVE11" s="208"/>
      <c r="KVF11" s="208"/>
      <c r="KVG11" s="208"/>
      <c r="KVH11" s="208"/>
      <c r="KVI11" s="208"/>
      <c r="KVJ11" s="208"/>
      <c r="KVK11" s="208"/>
      <c r="KVL11" s="208"/>
      <c r="KVM11" s="208"/>
      <c r="KVN11" s="208"/>
      <c r="KVO11" s="208"/>
      <c r="KVP11" s="208"/>
      <c r="KVQ11" s="208"/>
      <c r="KVR11" s="208"/>
      <c r="KVS11" s="208"/>
      <c r="KVT11" s="208"/>
      <c r="KVU11" s="208"/>
      <c r="KVV11" s="208"/>
      <c r="KVW11" s="208"/>
      <c r="KVX11" s="208"/>
      <c r="KVY11" s="208"/>
      <c r="KVZ11" s="208"/>
      <c r="KWA11" s="208"/>
      <c r="KWB11" s="208"/>
      <c r="KWC11" s="208"/>
      <c r="KWD11" s="208"/>
      <c r="KWE11" s="208"/>
      <c r="KWF11" s="208"/>
      <c r="KWG11" s="208"/>
      <c r="KWH11" s="208"/>
      <c r="KWI11" s="208"/>
      <c r="KWJ11" s="208"/>
      <c r="KWK11" s="208"/>
      <c r="KWL11" s="208"/>
      <c r="KWM11" s="208"/>
      <c r="KWN11" s="208"/>
      <c r="KWO11" s="208"/>
      <c r="KWP11" s="208"/>
      <c r="KWQ11" s="208"/>
      <c r="KWR11" s="208"/>
      <c r="KWS11" s="208"/>
      <c r="KWT11" s="208"/>
      <c r="KWU11" s="208"/>
      <c r="KWV11" s="208"/>
      <c r="KWW11" s="208"/>
      <c r="KWX11" s="208"/>
      <c r="KWY11" s="208"/>
      <c r="KWZ11" s="208"/>
      <c r="KXA11" s="208"/>
      <c r="KXB11" s="208"/>
      <c r="KXC11" s="208"/>
      <c r="KXD11" s="208"/>
      <c r="KXE11" s="208"/>
      <c r="KXF11" s="208"/>
      <c r="KXG11" s="208"/>
      <c r="KXH11" s="208"/>
      <c r="KXI11" s="208"/>
      <c r="KXJ11" s="208"/>
      <c r="KXK11" s="208"/>
      <c r="KXL11" s="208"/>
      <c r="KXM11" s="208"/>
      <c r="KXN11" s="208"/>
      <c r="KXO11" s="208"/>
      <c r="KXP11" s="208"/>
      <c r="KXQ11" s="208"/>
      <c r="KXR11" s="208"/>
      <c r="KXS11" s="208"/>
      <c r="KXT11" s="208"/>
      <c r="KXU11" s="208"/>
      <c r="KXV11" s="208"/>
      <c r="KXW11" s="208"/>
      <c r="KXX11" s="208"/>
      <c r="KXY11" s="208"/>
      <c r="KXZ11" s="208"/>
      <c r="KYA11" s="208"/>
      <c r="KYB11" s="208"/>
      <c r="KYC11" s="208"/>
      <c r="KYD11" s="208"/>
      <c r="KYE11" s="208"/>
      <c r="KYF11" s="208"/>
      <c r="KYG11" s="208"/>
      <c r="KYH11" s="208"/>
      <c r="KYI11" s="208"/>
      <c r="KYJ11" s="208"/>
      <c r="KYK11" s="208"/>
      <c r="KYL11" s="208"/>
      <c r="KYM11" s="208"/>
      <c r="KYN11" s="208"/>
      <c r="KYO11" s="208"/>
      <c r="KYP11" s="208"/>
      <c r="KYQ11" s="208"/>
      <c r="KYR11" s="208"/>
      <c r="KYS11" s="208"/>
      <c r="KYT11" s="208"/>
      <c r="KYU11" s="208"/>
      <c r="KYV11" s="208"/>
      <c r="KYW11" s="208"/>
      <c r="KYX11" s="208"/>
      <c r="KYY11" s="208"/>
      <c r="KYZ11" s="208"/>
      <c r="KZA11" s="208"/>
      <c r="KZB11" s="208"/>
      <c r="KZC11" s="208"/>
      <c r="KZD11" s="208"/>
      <c r="KZE11" s="208"/>
      <c r="KZF11" s="208"/>
      <c r="KZG11" s="208"/>
      <c r="KZH11" s="208"/>
      <c r="KZI11" s="208"/>
      <c r="KZJ11" s="208"/>
      <c r="KZK11" s="208"/>
      <c r="KZL11" s="208"/>
      <c r="KZM11" s="208"/>
      <c r="KZN11" s="208"/>
      <c r="KZO11" s="208"/>
      <c r="KZP11" s="208"/>
      <c r="KZQ11" s="208"/>
      <c r="KZR11" s="208"/>
      <c r="KZS11" s="208"/>
      <c r="KZT11" s="208"/>
      <c r="KZU11" s="208"/>
      <c r="KZV11" s="208"/>
      <c r="KZW11" s="208"/>
      <c r="KZX11" s="208"/>
      <c r="KZY11" s="208"/>
      <c r="KZZ11" s="208"/>
      <c r="LAA11" s="208"/>
      <c r="LAB11" s="208"/>
      <c r="LAC11" s="208"/>
      <c r="LAD11" s="208"/>
      <c r="LAE11" s="208"/>
      <c r="LAF11" s="208"/>
      <c r="LAG11" s="208"/>
      <c r="LAH11" s="208"/>
      <c r="LAI11" s="208"/>
      <c r="LAJ11" s="208"/>
      <c r="LAK11" s="208"/>
      <c r="LAL11" s="208"/>
      <c r="LAM11" s="208"/>
      <c r="LAN11" s="208"/>
      <c r="LAO11" s="208"/>
      <c r="LAP11" s="208"/>
      <c r="LAQ11" s="208"/>
      <c r="LAR11" s="208"/>
      <c r="LAS11" s="208"/>
      <c r="LAT11" s="208"/>
      <c r="LAU11" s="208"/>
      <c r="LAV11" s="208"/>
      <c r="LAW11" s="208"/>
      <c r="LAX11" s="208"/>
      <c r="LAY11" s="208"/>
      <c r="LAZ11" s="208"/>
      <c r="LBA11" s="208"/>
      <c r="LBB11" s="208"/>
      <c r="LBC11" s="208"/>
      <c r="LBD11" s="208"/>
      <c r="LBE11" s="208"/>
      <c r="LBF11" s="208"/>
      <c r="LBG11" s="208"/>
      <c r="LBH11" s="208"/>
      <c r="LBI11" s="208"/>
      <c r="LBJ11" s="208"/>
      <c r="LBK11" s="208"/>
      <c r="LBL11" s="208"/>
      <c r="LBM11" s="208"/>
      <c r="LBN11" s="208"/>
      <c r="LBO11" s="208"/>
      <c r="LBP11" s="208"/>
      <c r="LBQ11" s="208"/>
      <c r="LBR11" s="208"/>
      <c r="LBS11" s="208"/>
      <c r="LBT11" s="208"/>
      <c r="LBU11" s="208"/>
      <c r="LBV11" s="208"/>
      <c r="LBW11" s="208"/>
      <c r="LBX11" s="208"/>
      <c r="LBY11" s="208"/>
      <c r="LBZ11" s="208"/>
      <c r="LCA11" s="208"/>
      <c r="LCB11" s="208"/>
      <c r="LCC11" s="208"/>
      <c r="LCD11" s="208"/>
      <c r="LCE11" s="208"/>
      <c r="LCF11" s="208"/>
      <c r="LCG11" s="208"/>
      <c r="LCH11" s="208"/>
      <c r="LCI11" s="208"/>
      <c r="LCJ11" s="208"/>
      <c r="LCK11" s="208"/>
      <c r="LCL11" s="208"/>
      <c r="LCM11" s="208"/>
      <c r="LCN11" s="208"/>
      <c r="LCO11" s="208"/>
      <c r="LCP11" s="208"/>
      <c r="LCQ11" s="208"/>
      <c r="LCR11" s="208"/>
      <c r="LCS11" s="208"/>
      <c r="LCT11" s="208"/>
      <c r="LCU11" s="208"/>
      <c r="LCV11" s="208"/>
      <c r="LCW11" s="208"/>
      <c r="LCX11" s="208"/>
      <c r="LCY11" s="208"/>
      <c r="LCZ11" s="208"/>
      <c r="LDA11" s="208"/>
      <c r="LDB11" s="208"/>
      <c r="LDC11" s="208"/>
      <c r="LDD11" s="208"/>
      <c r="LDE11" s="208"/>
      <c r="LDF11" s="208"/>
      <c r="LDG11" s="208"/>
      <c r="LDH11" s="208"/>
      <c r="LDI11" s="208"/>
      <c r="LDJ11" s="208"/>
      <c r="LDK11" s="208"/>
      <c r="LDL11" s="208"/>
      <c r="LDM11" s="208"/>
      <c r="LDN11" s="208"/>
      <c r="LDO11" s="208"/>
      <c r="LDP11" s="208"/>
      <c r="LDQ11" s="208"/>
      <c r="LDR11" s="208"/>
      <c r="LDS11" s="208"/>
      <c r="LDT11" s="208"/>
      <c r="LDU11" s="208"/>
      <c r="LDV11" s="208"/>
      <c r="LDW11" s="208"/>
      <c r="LDX11" s="208"/>
      <c r="LDY11" s="208"/>
      <c r="LDZ11" s="208"/>
      <c r="LEA11" s="208"/>
      <c r="LEB11" s="208"/>
      <c r="LEC11" s="208"/>
      <c r="LED11" s="208"/>
      <c r="LEE11" s="208"/>
      <c r="LEF11" s="208"/>
      <c r="LEG11" s="208"/>
      <c r="LEH11" s="208"/>
      <c r="LEI11" s="208"/>
      <c r="LEJ11" s="208"/>
      <c r="LEK11" s="208"/>
      <c r="LEL11" s="208"/>
      <c r="LEM11" s="208"/>
      <c r="LEN11" s="208"/>
      <c r="LEO11" s="208"/>
      <c r="LEP11" s="208"/>
      <c r="LEQ11" s="208"/>
      <c r="LER11" s="208"/>
      <c r="LES11" s="208"/>
      <c r="LET11" s="208"/>
      <c r="LEU11" s="208"/>
      <c r="LEV11" s="208"/>
      <c r="LEW11" s="208"/>
      <c r="LEX11" s="208"/>
      <c r="LEY11" s="208"/>
      <c r="LEZ11" s="208"/>
      <c r="LFA11" s="208"/>
      <c r="LFB11" s="208"/>
      <c r="LFC11" s="208"/>
      <c r="LFD11" s="208"/>
      <c r="LFE11" s="208"/>
      <c r="LFF11" s="208"/>
      <c r="LFG11" s="208"/>
      <c r="LFH11" s="208"/>
      <c r="LFI11" s="208"/>
      <c r="LFJ11" s="208"/>
      <c r="LFK11" s="208"/>
      <c r="LFL11" s="208"/>
      <c r="LFM11" s="208"/>
      <c r="LFN11" s="208"/>
      <c r="LFO11" s="208"/>
      <c r="LFP11" s="208"/>
      <c r="LFQ11" s="208"/>
      <c r="LFR11" s="208"/>
      <c r="LFS11" s="208"/>
      <c r="LFT11" s="208"/>
      <c r="LFU11" s="208"/>
      <c r="LFV11" s="208"/>
      <c r="LFW11" s="208"/>
      <c r="LFX11" s="208"/>
      <c r="LFY11" s="208"/>
      <c r="LFZ11" s="208"/>
      <c r="LGA11" s="208"/>
      <c r="LGB11" s="208"/>
      <c r="LGC11" s="208"/>
      <c r="LGD11" s="208"/>
      <c r="LGE11" s="208"/>
      <c r="LGF11" s="208"/>
      <c r="LGG11" s="208"/>
      <c r="LGH11" s="208"/>
      <c r="LGI11" s="208"/>
      <c r="LGJ11" s="208"/>
      <c r="LGK11" s="208"/>
      <c r="LGL11" s="208"/>
      <c r="LGM11" s="208"/>
      <c r="LGN11" s="208"/>
      <c r="LGO11" s="208"/>
      <c r="LGP11" s="208"/>
      <c r="LGQ11" s="208"/>
      <c r="LGR11" s="208"/>
      <c r="LGS11" s="208"/>
      <c r="LGT11" s="208"/>
      <c r="LGU11" s="208"/>
      <c r="LGV11" s="208"/>
      <c r="LGW11" s="208"/>
      <c r="LGX11" s="208"/>
      <c r="LGY11" s="208"/>
      <c r="LGZ11" s="208"/>
      <c r="LHA11" s="208"/>
      <c r="LHB11" s="208"/>
      <c r="LHC11" s="208"/>
      <c r="LHD11" s="208"/>
      <c r="LHE11" s="208"/>
      <c r="LHF11" s="208"/>
      <c r="LHG11" s="208"/>
      <c r="LHH11" s="208"/>
      <c r="LHI11" s="208"/>
      <c r="LHJ11" s="208"/>
      <c r="LHK11" s="208"/>
      <c r="LHL11" s="208"/>
      <c r="LHM11" s="208"/>
      <c r="LHN11" s="208"/>
      <c r="LHO11" s="208"/>
      <c r="LHP11" s="208"/>
      <c r="LHQ11" s="208"/>
      <c r="LHR11" s="208"/>
      <c r="LHS11" s="208"/>
      <c r="LHT11" s="208"/>
      <c r="LHU11" s="208"/>
      <c r="LHV11" s="208"/>
      <c r="LHW11" s="208"/>
      <c r="LHX11" s="208"/>
      <c r="LHY11" s="208"/>
      <c r="LHZ11" s="208"/>
      <c r="LIA11" s="208"/>
      <c r="LIB11" s="208"/>
      <c r="LIC11" s="208"/>
      <c r="LID11" s="208"/>
      <c r="LIE11" s="208"/>
      <c r="LIF11" s="208"/>
      <c r="LIG11" s="208"/>
      <c r="LIH11" s="208"/>
      <c r="LII11" s="208"/>
      <c r="LIJ11" s="208"/>
      <c r="LIK11" s="208"/>
      <c r="LIL11" s="208"/>
      <c r="LIM11" s="208"/>
      <c r="LIN11" s="208"/>
      <c r="LIO11" s="208"/>
      <c r="LIP11" s="208"/>
      <c r="LIQ11" s="208"/>
      <c r="LIR11" s="208"/>
      <c r="LIS11" s="208"/>
      <c r="LIT11" s="208"/>
      <c r="LIU11" s="208"/>
      <c r="LIV11" s="208"/>
      <c r="LIW11" s="208"/>
      <c r="LIX11" s="208"/>
      <c r="LIY11" s="208"/>
      <c r="LIZ11" s="208"/>
      <c r="LJA11" s="208"/>
      <c r="LJB11" s="208"/>
      <c r="LJC11" s="208"/>
      <c r="LJD11" s="208"/>
      <c r="LJE11" s="208"/>
      <c r="LJF11" s="208"/>
      <c r="LJG11" s="208"/>
      <c r="LJH11" s="208"/>
      <c r="LJI11" s="208"/>
      <c r="LJJ11" s="208"/>
      <c r="LJK11" s="208"/>
      <c r="LJL11" s="208"/>
      <c r="LJM11" s="208"/>
      <c r="LJN11" s="208"/>
      <c r="LJO11" s="208"/>
      <c r="LJP11" s="208"/>
      <c r="LJQ11" s="208"/>
      <c r="LJR11" s="208"/>
      <c r="LJS11" s="208"/>
      <c r="LJT11" s="208"/>
      <c r="LJU11" s="208"/>
      <c r="LJV11" s="208"/>
      <c r="LJW11" s="208"/>
      <c r="LJX11" s="208"/>
      <c r="LJY11" s="208"/>
      <c r="LJZ11" s="208"/>
      <c r="LKA11" s="208"/>
      <c r="LKB11" s="208"/>
      <c r="LKC11" s="208"/>
      <c r="LKD11" s="208"/>
      <c r="LKE11" s="208"/>
      <c r="LKF11" s="208"/>
      <c r="LKG11" s="208"/>
      <c r="LKH11" s="208"/>
      <c r="LKI11" s="208"/>
      <c r="LKJ11" s="208"/>
      <c r="LKK11" s="208"/>
      <c r="LKL11" s="208"/>
      <c r="LKM11" s="208"/>
      <c r="LKN11" s="208"/>
      <c r="LKO11" s="208"/>
      <c r="LKP11" s="208"/>
      <c r="LKQ11" s="208"/>
      <c r="LKR11" s="208"/>
      <c r="LKS11" s="208"/>
      <c r="LKT11" s="208"/>
      <c r="LKU11" s="208"/>
      <c r="LKV11" s="208"/>
      <c r="LKW11" s="208"/>
      <c r="LKX11" s="208"/>
      <c r="LKY11" s="208"/>
      <c r="LKZ11" s="208"/>
      <c r="LLA11" s="208"/>
      <c r="LLB11" s="208"/>
      <c r="LLC11" s="208"/>
      <c r="LLD11" s="208"/>
      <c r="LLE11" s="208"/>
      <c r="LLF11" s="208"/>
      <c r="LLG11" s="208"/>
      <c r="LLH11" s="208"/>
      <c r="LLI11" s="208"/>
      <c r="LLJ11" s="208"/>
      <c r="LLK11" s="208"/>
      <c r="LLL11" s="208"/>
      <c r="LLM11" s="208"/>
      <c r="LLN11" s="208"/>
      <c r="LLO11" s="208"/>
      <c r="LLP11" s="208"/>
      <c r="LLQ11" s="208"/>
      <c r="LLR11" s="208"/>
      <c r="LLS11" s="208"/>
      <c r="LLT11" s="208"/>
      <c r="LLU11" s="208"/>
      <c r="LLV11" s="208"/>
      <c r="LLW11" s="208"/>
      <c r="LLX11" s="208"/>
      <c r="LLY11" s="208"/>
      <c r="LLZ11" s="208"/>
      <c r="LMA11" s="208"/>
      <c r="LMB11" s="208"/>
      <c r="LMC11" s="208"/>
      <c r="LMD11" s="208"/>
      <c r="LME11" s="208"/>
      <c r="LMF11" s="208"/>
      <c r="LMG11" s="208"/>
      <c r="LMH11" s="208"/>
      <c r="LMI11" s="208"/>
      <c r="LMJ11" s="208"/>
      <c r="LMK11" s="208"/>
      <c r="LML11" s="208"/>
      <c r="LMM11" s="208"/>
      <c r="LMN11" s="208"/>
      <c r="LMO11" s="208"/>
      <c r="LMP11" s="208"/>
      <c r="LMQ11" s="208"/>
      <c r="LMR11" s="208"/>
      <c r="LMS11" s="208"/>
      <c r="LMT11" s="208"/>
      <c r="LMU11" s="208"/>
      <c r="LMV11" s="208"/>
      <c r="LMW11" s="208"/>
      <c r="LMX11" s="208"/>
      <c r="LMY11" s="208"/>
      <c r="LMZ11" s="208"/>
      <c r="LNA11" s="208"/>
      <c r="LNB11" s="208"/>
      <c r="LNC11" s="208"/>
      <c r="LND11" s="208"/>
      <c r="LNE11" s="208"/>
      <c r="LNF11" s="208"/>
      <c r="LNG11" s="208"/>
      <c r="LNH11" s="208"/>
      <c r="LNI11" s="208"/>
      <c r="LNJ11" s="208"/>
      <c r="LNK11" s="208"/>
      <c r="LNL11" s="208"/>
      <c r="LNM11" s="208"/>
      <c r="LNN11" s="208"/>
      <c r="LNO11" s="208"/>
      <c r="LNP11" s="208"/>
      <c r="LNQ11" s="208"/>
      <c r="LNR11" s="208"/>
      <c r="LNS11" s="208"/>
      <c r="LNT11" s="208"/>
      <c r="LNU11" s="208"/>
      <c r="LNV11" s="208"/>
      <c r="LNW11" s="208"/>
      <c r="LNX11" s="208"/>
      <c r="LNY11" s="208"/>
      <c r="LNZ11" s="208"/>
      <c r="LOA11" s="208"/>
      <c r="LOB11" s="208"/>
      <c r="LOC11" s="208"/>
      <c r="LOD11" s="208"/>
      <c r="LOE11" s="208"/>
      <c r="LOF11" s="208"/>
      <c r="LOG11" s="208"/>
      <c r="LOH11" s="208"/>
      <c r="LOI11" s="208"/>
      <c r="LOJ11" s="208"/>
      <c r="LOK11" s="208"/>
      <c r="LOL11" s="208"/>
      <c r="LOM11" s="208"/>
      <c r="LON11" s="208"/>
      <c r="LOO11" s="208"/>
      <c r="LOP11" s="208"/>
      <c r="LOQ11" s="208"/>
      <c r="LOR11" s="208"/>
      <c r="LOS11" s="208"/>
      <c r="LOT11" s="208"/>
      <c r="LOU11" s="208"/>
      <c r="LOV11" s="208"/>
      <c r="LOW11" s="208"/>
      <c r="LOX11" s="208"/>
      <c r="LOY11" s="208"/>
      <c r="LOZ11" s="208"/>
      <c r="LPA11" s="208"/>
      <c r="LPB11" s="208"/>
      <c r="LPC11" s="208"/>
      <c r="LPD11" s="208"/>
      <c r="LPE11" s="208"/>
      <c r="LPF11" s="208"/>
      <c r="LPG11" s="208"/>
      <c r="LPH11" s="208"/>
      <c r="LPI11" s="208"/>
      <c r="LPJ11" s="208"/>
      <c r="LPK11" s="208"/>
      <c r="LPL11" s="208"/>
      <c r="LPM11" s="208"/>
      <c r="LPN11" s="208"/>
      <c r="LPO11" s="208"/>
      <c r="LPP11" s="208"/>
      <c r="LPQ11" s="208"/>
      <c r="LPR11" s="208"/>
      <c r="LPS11" s="208"/>
      <c r="LPT11" s="208"/>
      <c r="LPU11" s="208"/>
      <c r="LPV11" s="208"/>
      <c r="LPW11" s="208"/>
      <c r="LPX11" s="208"/>
      <c r="LPY11" s="208"/>
      <c r="LPZ11" s="208"/>
      <c r="LQA11" s="208"/>
      <c r="LQB11" s="208"/>
      <c r="LQC11" s="208"/>
      <c r="LQD11" s="208"/>
      <c r="LQE11" s="208"/>
      <c r="LQF11" s="208"/>
      <c r="LQG11" s="208"/>
      <c r="LQH11" s="208"/>
      <c r="LQI11" s="208"/>
      <c r="LQJ11" s="208"/>
      <c r="LQK11" s="208"/>
      <c r="LQL11" s="208"/>
      <c r="LQM11" s="208"/>
      <c r="LQN11" s="208"/>
      <c r="LQO11" s="208"/>
      <c r="LQP11" s="208"/>
      <c r="LQQ11" s="208"/>
      <c r="LQR11" s="208"/>
      <c r="LQS11" s="208"/>
      <c r="LQT11" s="208"/>
      <c r="LQU11" s="208"/>
      <c r="LQV11" s="208"/>
      <c r="LQW11" s="208"/>
      <c r="LQX11" s="208"/>
      <c r="LQY11" s="208"/>
      <c r="LQZ11" s="208"/>
      <c r="LRA11" s="208"/>
      <c r="LRB11" s="208"/>
      <c r="LRC11" s="208"/>
      <c r="LRD11" s="208"/>
      <c r="LRE11" s="208"/>
      <c r="LRF11" s="208"/>
      <c r="LRG11" s="208"/>
      <c r="LRH11" s="208"/>
      <c r="LRI11" s="208"/>
      <c r="LRJ11" s="208"/>
      <c r="LRK11" s="208"/>
      <c r="LRL11" s="208"/>
      <c r="LRM11" s="208"/>
      <c r="LRN11" s="208"/>
      <c r="LRO11" s="208"/>
      <c r="LRP11" s="208"/>
      <c r="LRQ11" s="208"/>
      <c r="LRR11" s="208"/>
      <c r="LRS11" s="208"/>
      <c r="LRT11" s="208"/>
      <c r="LRU11" s="208"/>
      <c r="LRV11" s="208"/>
      <c r="LRW11" s="208"/>
      <c r="LRX11" s="208"/>
      <c r="LRY11" s="208"/>
      <c r="LRZ11" s="208"/>
      <c r="LSA11" s="208"/>
      <c r="LSB11" s="208"/>
      <c r="LSC11" s="208"/>
      <c r="LSD11" s="208"/>
      <c r="LSE11" s="208"/>
      <c r="LSF11" s="208"/>
      <c r="LSG11" s="208"/>
      <c r="LSH11" s="208"/>
      <c r="LSI11" s="208"/>
      <c r="LSJ11" s="208"/>
      <c r="LSK11" s="208"/>
      <c r="LSL11" s="208"/>
      <c r="LSM11" s="208"/>
      <c r="LSN11" s="208"/>
      <c r="LSO11" s="208"/>
      <c r="LSP11" s="208"/>
      <c r="LSQ11" s="208"/>
      <c r="LSR11" s="208"/>
      <c r="LSS11" s="208"/>
      <c r="LST11" s="208"/>
      <c r="LSU11" s="208"/>
      <c r="LSV11" s="208"/>
      <c r="LSW11" s="208"/>
      <c r="LSX11" s="208"/>
      <c r="LSY11" s="208"/>
      <c r="LSZ11" s="208"/>
      <c r="LTA11" s="208"/>
      <c r="LTB11" s="208"/>
      <c r="LTC11" s="208"/>
      <c r="LTD11" s="208"/>
      <c r="LTE11" s="208"/>
      <c r="LTF11" s="208"/>
      <c r="LTG11" s="208"/>
      <c r="LTH11" s="208"/>
      <c r="LTI11" s="208"/>
      <c r="LTJ11" s="208"/>
      <c r="LTK11" s="208"/>
      <c r="LTL11" s="208"/>
      <c r="LTM11" s="208"/>
      <c r="LTN11" s="208"/>
      <c r="LTO11" s="208"/>
      <c r="LTP11" s="208"/>
      <c r="LTQ11" s="208"/>
      <c r="LTR11" s="208"/>
      <c r="LTS11" s="208"/>
      <c r="LTT11" s="208"/>
      <c r="LTU11" s="208"/>
      <c r="LTV11" s="208"/>
      <c r="LTW11" s="208"/>
      <c r="LTX11" s="208"/>
      <c r="LTY11" s="208"/>
      <c r="LTZ11" s="208"/>
      <c r="LUA11" s="208"/>
      <c r="LUB11" s="208"/>
      <c r="LUC11" s="208"/>
      <c r="LUD11" s="208"/>
      <c r="LUE11" s="208"/>
      <c r="LUF11" s="208"/>
      <c r="LUG11" s="208"/>
      <c r="LUH11" s="208"/>
      <c r="LUI11" s="208"/>
      <c r="LUJ11" s="208"/>
      <c r="LUK11" s="208"/>
      <c r="LUL11" s="208"/>
      <c r="LUM11" s="208"/>
      <c r="LUN11" s="208"/>
      <c r="LUO11" s="208"/>
      <c r="LUP11" s="208"/>
      <c r="LUQ11" s="208"/>
      <c r="LUR11" s="208"/>
      <c r="LUS11" s="208"/>
      <c r="LUT11" s="208"/>
      <c r="LUU11" s="208"/>
      <c r="LUV11" s="208"/>
      <c r="LUW11" s="208"/>
      <c r="LUX11" s="208"/>
      <c r="LUY11" s="208"/>
      <c r="LUZ11" s="208"/>
      <c r="LVA11" s="208"/>
      <c r="LVB11" s="208"/>
      <c r="LVC11" s="208"/>
      <c r="LVD11" s="208"/>
      <c r="LVE11" s="208"/>
      <c r="LVF11" s="208"/>
      <c r="LVG11" s="208"/>
      <c r="LVH11" s="208"/>
      <c r="LVI11" s="208"/>
      <c r="LVJ11" s="208"/>
      <c r="LVK11" s="208"/>
      <c r="LVL11" s="208"/>
      <c r="LVM11" s="208"/>
      <c r="LVN11" s="208"/>
      <c r="LVO11" s="208"/>
      <c r="LVP11" s="208"/>
      <c r="LVQ11" s="208"/>
      <c r="LVR11" s="208"/>
      <c r="LVS11" s="208"/>
      <c r="LVT11" s="208"/>
      <c r="LVU11" s="208"/>
      <c r="LVV11" s="208"/>
      <c r="LVW11" s="208"/>
      <c r="LVX11" s="208"/>
      <c r="LVY11" s="208"/>
      <c r="LVZ11" s="208"/>
      <c r="LWA11" s="208"/>
      <c r="LWB11" s="208"/>
      <c r="LWC11" s="208"/>
      <c r="LWD11" s="208"/>
      <c r="LWE11" s="208"/>
      <c r="LWF11" s="208"/>
      <c r="LWG11" s="208"/>
      <c r="LWH11" s="208"/>
      <c r="LWI11" s="208"/>
      <c r="LWJ11" s="208"/>
      <c r="LWK11" s="208"/>
      <c r="LWL11" s="208"/>
      <c r="LWM11" s="208"/>
      <c r="LWN11" s="208"/>
      <c r="LWO11" s="208"/>
      <c r="LWP11" s="208"/>
      <c r="LWQ11" s="208"/>
      <c r="LWR11" s="208"/>
      <c r="LWS11" s="208"/>
      <c r="LWT11" s="208"/>
      <c r="LWU11" s="208"/>
      <c r="LWV11" s="208"/>
      <c r="LWW11" s="208"/>
      <c r="LWX11" s="208"/>
      <c r="LWY11" s="208"/>
      <c r="LWZ11" s="208"/>
      <c r="LXA11" s="208"/>
      <c r="LXB11" s="208"/>
      <c r="LXC11" s="208"/>
      <c r="LXD11" s="208"/>
      <c r="LXE11" s="208"/>
      <c r="LXF11" s="208"/>
      <c r="LXG11" s="208"/>
      <c r="LXH11" s="208"/>
      <c r="LXI11" s="208"/>
      <c r="LXJ11" s="208"/>
      <c r="LXK11" s="208"/>
      <c r="LXL11" s="208"/>
      <c r="LXM11" s="208"/>
      <c r="LXN11" s="208"/>
      <c r="LXO11" s="208"/>
      <c r="LXP11" s="208"/>
      <c r="LXQ11" s="208"/>
      <c r="LXR11" s="208"/>
      <c r="LXS11" s="208"/>
      <c r="LXT11" s="208"/>
      <c r="LXU11" s="208"/>
      <c r="LXV11" s="208"/>
      <c r="LXW11" s="208"/>
      <c r="LXX11" s="208"/>
      <c r="LXY11" s="208"/>
      <c r="LXZ11" s="208"/>
      <c r="LYA11" s="208"/>
      <c r="LYB11" s="208"/>
      <c r="LYC11" s="208"/>
      <c r="LYD11" s="208"/>
      <c r="LYE11" s="208"/>
      <c r="LYF11" s="208"/>
      <c r="LYG11" s="208"/>
      <c r="LYH11" s="208"/>
      <c r="LYI11" s="208"/>
      <c r="LYJ11" s="208"/>
      <c r="LYK11" s="208"/>
      <c r="LYL11" s="208"/>
      <c r="LYM11" s="208"/>
      <c r="LYN11" s="208"/>
      <c r="LYO11" s="208"/>
      <c r="LYP11" s="208"/>
      <c r="LYQ11" s="208"/>
      <c r="LYR11" s="208"/>
      <c r="LYS11" s="208"/>
      <c r="LYT11" s="208"/>
      <c r="LYU11" s="208"/>
      <c r="LYV11" s="208"/>
      <c r="LYW11" s="208"/>
      <c r="LYX11" s="208"/>
      <c r="LYY11" s="208"/>
      <c r="LYZ11" s="208"/>
      <c r="LZA11" s="208"/>
      <c r="LZB11" s="208"/>
      <c r="LZC11" s="208"/>
      <c r="LZD11" s="208"/>
      <c r="LZE11" s="208"/>
      <c r="LZF11" s="208"/>
      <c r="LZG11" s="208"/>
      <c r="LZH11" s="208"/>
      <c r="LZI11" s="208"/>
      <c r="LZJ11" s="208"/>
      <c r="LZK11" s="208"/>
      <c r="LZL11" s="208"/>
      <c r="LZM11" s="208"/>
      <c r="LZN11" s="208"/>
      <c r="LZO11" s="208"/>
      <c r="LZP11" s="208"/>
      <c r="LZQ11" s="208"/>
      <c r="LZR11" s="208"/>
      <c r="LZS11" s="208"/>
      <c r="LZT11" s="208"/>
      <c r="LZU11" s="208"/>
      <c r="LZV11" s="208"/>
      <c r="LZW11" s="208"/>
      <c r="LZX11" s="208"/>
      <c r="LZY11" s="208"/>
      <c r="LZZ11" s="208"/>
      <c r="MAA11" s="208"/>
      <c r="MAB11" s="208"/>
      <c r="MAC11" s="208"/>
      <c r="MAD11" s="208"/>
      <c r="MAE11" s="208"/>
      <c r="MAF11" s="208"/>
      <c r="MAG11" s="208"/>
      <c r="MAH11" s="208"/>
      <c r="MAI11" s="208"/>
      <c r="MAJ11" s="208"/>
      <c r="MAK11" s="208"/>
      <c r="MAL11" s="208"/>
      <c r="MAM11" s="208"/>
      <c r="MAN11" s="208"/>
      <c r="MAO11" s="208"/>
      <c r="MAP11" s="208"/>
      <c r="MAQ11" s="208"/>
      <c r="MAR11" s="208"/>
      <c r="MAS11" s="208"/>
      <c r="MAT11" s="208"/>
      <c r="MAU11" s="208"/>
      <c r="MAV11" s="208"/>
      <c r="MAW11" s="208"/>
      <c r="MAX11" s="208"/>
      <c r="MAY11" s="208"/>
      <c r="MAZ11" s="208"/>
      <c r="MBA11" s="208"/>
      <c r="MBB11" s="208"/>
      <c r="MBC11" s="208"/>
      <c r="MBD11" s="208"/>
      <c r="MBE11" s="208"/>
      <c r="MBF11" s="208"/>
      <c r="MBG11" s="208"/>
      <c r="MBH11" s="208"/>
      <c r="MBI11" s="208"/>
      <c r="MBJ11" s="208"/>
      <c r="MBK11" s="208"/>
      <c r="MBL11" s="208"/>
      <c r="MBM11" s="208"/>
      <c r="MBN11" s="208"/>
      <c r="MBO11" s="208"/>
      <c r="MBP11" s="208"/>
      <c r="MBQ11" s="208"/>
      <c r="MBR11" s="208"/>
      <c r="MBS11" s="208"/>
      <c r="MBT11" s="208"/>
      <c r="MBU11" s="208"/>
      <c r="MBV11" s="208"/>
      <c r="MBW11" s="208"/>
      <c r="MBX11" s="208"/>
      <c r="MBY11" s="208"/>
      <c r="MBZ11" s="208"/>
      <c r="MCA11" s="208"/>
      <c r="MCB11" s="208"/>
      <c r="MCC11" s="208"/>
      <c r="MCD11" s="208"/>
      <c r="MCE11" s="208"/>
      <c r="MCF11" s="208"/>
      <c r="MCG11" s="208"/>
      <c r="MCH11" s="208"/>
      <c r="MCI11" s="208"/>
      <c r="MCJ11" s="208"/>
      <c r="MCK11" s="208"/>
      <c r="MCL11" s="208"/>
      <c r="MCM11" s="208"/>
      <c r="MCN11" s="208"/>
      <c r="MCO11" s="208"/>
      <c r="MCP11" s="208"/>
      <c r="MCQ11" s="208"/>
      <c r="MCR11" s="208"/>
      <c r="MCS11" s="208"/>
      <c r="MCT11" s="208"/>
      <c r="MCU11" s="208"/>
      <c r="MCV11" s="208"/>
      <c r="MCW11" s="208"/>
      <c r="MCX11" s="208"/>
      <c r="MCY11" s="208"/>
      <c r="MCZ11" s="208"/>
      <c r="MDA11" s="208"/>
      <c r="MDB11" s="208"/>
      <c r="MDC11" s="208"/>
      <c r="MDD11" s="208"/>
      <c r="MDE11" s="208"/>
      <c r="MDF11" s="208"/>
      <c r="MDG11" s="208"/>
      <c r="MDH11" s="208"/>
      <c r="MDI11" s="208"/>
      <c r="MDJ11" s="208"/>
      <c r="MDK11" s="208"/>
      <c r="MDL11" s="208"/>
      <c r="MDM11" s="208"/>
      <c r="MDN11" s="208"/>
      <c r="MDO11" s="208"/>
      <c r="MDP11" s="208"/>
      <c r="MDQ11" s="208"/>
      <c r="MDR11" s="208"/>
      <c r="MDS11" s="208"/>
      <c r="MDT11" s="208"/>
      <c r="MDU11" s="208"/>
      <c r="MDV11" s="208"/>
      <c r="MDW11" s="208"/>
      <c r="MDX11" s="208"/>
      <c r="MDY11" s="208"/>
      <c r="MDZ11" s="208"/>
      <c r="MEA11" s="208"/>
      <c r="MEB11" s="208"/>
      <c r="MEC11" s="208"/>
      <c r="MED11" s="208"/>
      <c r="MEE11" s="208"/>
      <c r="MEF11" s="208"/>
      <c r="MEG11" s="208"/>
      <c r="MEH11" s="208"/>
      <c r="MEI11" s="208"/>
      <c r="MEJ11" s="208"/>
      <c r="MEK11" s="208"/>
      <c r="MEL11" s="208"/>
      <c r="MEM11" s="208"/>
      <c r="MEN11" s="208"/>
      <c r="MEO11" s="208"/>
      <c r="MEP11" s="208"/>
      <c r="MEQ11" s="208"/>
      <c r="MER11" s="208"/>
      <c r="MES11" s="208"/>
      <c r="MET11" s="208"/>
      <c r="MEU11" s="208"/>
      <c r="MEV11" s="208"/>
      <c r="MEW11" s="208"/>
      <c r="MEX11" s="208"/>
      <c r="MEY11" s="208"/>
      <c r="MEZ11" s="208"/>
      <c r="MFA11" s="208"/>
      <c r="MFB11" s="208"/>
      <c r="MFC11" s="208"/>
      <c r="MFD11" s="208"/>
      <c r="MFE11" s="208"/>
      <c r="MFF11" s="208"/>
      <c r="MFG11" s="208"/>
      <c r="MFH11" s="208"/>
      <c r="MFI11" s="208"/>
      <c r="MFJ11" s="208"/>
      <c r="MFK11" s="208"/>
      <c r="MFL11" s="208"/>
      <c r="MFM11" s="208"/>
      <c r="MFN11" s="208"/>
      <c r="MFO11" s="208"/>
      <c r="MFP11" s="208"/>
      <c r="MFQ11" s="208"/>
      <c r="MFR11" s="208"/>
      <c r="MFS11" s="208"/>
      <c r="MFT11" s="208"/>
      <c r="MFU11" s="208"/>
      <c r="MFV11" s="208"/>
      <c r="MFW11" s="208"/>
      <c r="MFX11" s="208"/>
      <c r="MFY11" s="208"/>
      <c r="MFZ11" s="208"/>
      <c r="MGA11" s="208"/>
      <c r="MGB11" s="208"/>
      <c r="MGC11" s="208"/>
      <c r="MGD11" s="208"/>
      <c r="MGE11" s="208"/>
      <c r="MGF11" s="208"/>
      <c r="MGG11" s="208"/>
      <c r="MGH11" s="208"/>
      <c r="MGI11" s="208"/>
      <c r="MGJ11" s="208"/>
      <c r="MGK11" s="208"/>
      <c r="MGL11" s="208"/>
      <c r="MGM11" s="208"/>
      <c r="MGN11" s="208"/>
      <c r="MGO11" s="208"/>
      <c r="MGP11" s="208"/>
      <c r="MGQ11" s="208"/>
      <c r="MGR11" s="208"/>
      <c r="MGS11" s="208"/>
      <c r="MGT11" s="208"/>
      <c r="MGU11" s="208"/>
      <c r="MGV11" s="208"/>
      <c r="MGW11" s="208"/>
      <c r="MGX11" s="208"/>
      <c r="MGY11" s="208"/>
      <c r="MGZ11" s="208"/>
      <c r="MHA11" s="208"/>
      <c r="MHB11" s="208"/>
      <c r="MHC11" s="208"/>
      <c r="MHD11" s="208"/>
      <c r="MHE11" s="208"/>
      <c r="MHF11" s="208"/>
      <c r="MHG11" s="208"/>
      <c r="MHH11" s="208"/>
      <c r="MHI11" s="208"/>
      <c r="MHJ11" s="208"/>
      <c r="MHK11" s="208"/>
      <c r="MHL11" s="208"/>
      <c r="MHM11" s="208"/>
      <c r="MHN11" s="208"/>
      <c r="MHO11" s="208"/>
      <c r="MHP11" s="208"/>
      <c r="MHQ11" s="208"/>
      <c r="MHR11" s="208"/>
      <c r="MHS11" s="208"/>
      <c r="MHT11" s="208"/>
      <c r="MHU11" s="208"/>
      <c r="MHV11" s="208"/>
      <c r="MHW11" s="208"/>
      <c r="MHX11" s="208"/>
      <c r="MHY11" s="208"/>
      <c r="MHZ11" s="208"/>
      <c r="MIA11" s="208"/>
      <c r="MIB11" s="208"/>
      <c r="MIC11" s="208"/>
      <c r="MID11" s="208"/>
      <c r="MIE11" s="208"/>
      <c r="MIF11" s="208"/>
      <c r="MIG11" s="208"/>
      <c r="MIH11" s="208"/>
      <c r="MII11" s="208"/>
      <c r="MIJ11" s="208"/>
      <c r="MIK11" s="208"/>
      <c r="MIL11" s="208"/>
      <c r="MIM11" s="208"/>
      <c r="MIN11" s="208"/>
      <c r="MIO11" s="208"/>
      <c r="MIP11" s="208"/>
      <c r="MIQ11" s="208"/>
      <c r="MIR11" s="208"/>
      <c r="MIS11" s="208"/>
      <c r="MIT11" s="208"/>
      <c r="MIU11" s="208"/>
      <c r="MIV11" s="208"/>
      <c r="MIW11" s="208"/>
      <c r="MIX11" s="208"/>
      <c r="MIY11" s="208"/>
      <c r="MIZ11" s="208"/>
      <c r="MJA11" s="208"/>
      <c r="MJB11" s="208"/>
      <c r="MJC11" s="208"/>
      <c r="MJD11" s="208"/>
      <c r="MJE11" s="208"/>
      <c r="MJF11" s="208"/>
      <c r="MJG11" s="208"/>
      <c r="MJH11" s="208"/>
      <c r="MJI11" s="208"/>
      <c r="MJJ11" s="208"/>
      <c r="MJK11" s="208"/>
      <c r="MJL11" s="208"/>
      <c r="MJM11" s="208"/>
      <c r="MJN11" s="208"/>
      <c r="MJO11" s="208"/>
      <c r="MJP11" s="208"/>
      <c r="MJQ11" s="208"/>
      <c r="MJR11" s="208"/>
      <c r="MJS11" s="208"/>
      <c r="MJT11" s="208"/>
      <c r="MJU11" s="208"/>
      <c r="MJV11" s="208"/>
      <c r="MJW11" s="208"/>
      <c r="MJX11" s="208"/>
      <c r="MJY11" s="208"/>
      <c r="MJZ11" s="208"/>
      <c r="MKA11" s="208"/>
      <c r="MKB11" s="208"/>
      <c r="MKC11" s="208"/>
      <c r="MKD11" s="208"/>
      <c r="MKE11" s="208"/>
      <c r="MKF11" s="208"/>
      <c r="MKG11" s="208"/>
      <c r="MKH11" s="208"/>
      <c r="MKI11" s="208"/>
      <c r="MKJ11" s="208"/>
      <c r="MKK11" s="208"/>
      <c r="MKL11" s="208"/>
      <c r="MKM11" s="208"/>
      <c r="MKN11" s="208"/>
      <c r="MKO11" s="208"/>
      <c r="MKP11" s="208"/>
      <c r="MKQ11" s="208"/>
      <c r="MKR11" s="208"/>
      <c r="MKS11" s="208"/>
      <c r="MKT11" s="208"/>
      <c r="MKU11" s="208"/>
      <c r="MKV11" s="208"/>
      <c r="MKW11" s="208"/>
      <c r="MKX11" s="208"/>
      <c r="MKY11" s="208"/>
      <c r="MKZ11" s="208"/>
      <c r="MLA11" s="208"/>
      <c r="MLB11" s="208"/>
      <c r="MLC11" s="208"/>
      <c r="MLD11" s="208"/>
      <c r="MLE11" s="208"/>
      <c r="MLF11" s="208"/>
      <c r="MLG11" s="208"/>
      <c r="MLH11" s="208"/>
      <c r="MLI11" s="208"/>
      <c r="MLJ11" s="208"/>
      <c r="MLK11" s="208"/>
      <c r="MLL11" s="208"/>
      <c r="MLM11" s="208"/>
      <c r="MLN11" s="208"/>
      <c r="MLO11" s="208"/>
      <c r="MLP11" s="208"/>
      <c r="MLQ11" s="208"/>
      <c r="MLR11" s="208"/>
      <c r="MLS11" s="208"/>
      <c r="MLT11" s="208"/>
      <c r="MLU11" s="208"/>
      <c r="MLV11" s="208"/>
      <c r="MLW11" s="208"/>
      <c r="MLX11" s="208"/>
      <c r="MLY11" s="208"/>
      <c r="MLZ11" s="208"/>
      <c r="MMA11" s="208"/>
      <c r="MMB11" s="208"/>
      <c r="MMC11" s="208"/>
      <c r="MMD11" s="208"/>
      <c r="MME11" s="208"/>
      <c r="MMF11" s="208"/>
      <c r="MMG11" s="208"/>
      <c r="MMH11" s="208"/>
      <c r="MMI11" s="208"/>
      <c r="MMJ11" s="208"/>
      <c r="MMK11" s="208"/>
      <c r="MML11" s="208"/>
      <c r="MMM11" s="208"/>
      <c r="MMN11" s="208"/>
      <c r="MMO11" s="208"/>
      <c r="MMP11" s="208"/>
      <c r="MMQ11" s="208"/>
      <c r="MMR11" s="208"/>
      <c r="MMS11" s="208"/>
      <c r="MMT11" s="208"/>
      <c r="MMU11" s="208"/>
      <c r="MMV11" s="208"/>
      <c r="MMW11" s="208"/>
      <c r="MMX11" s="208"/>
      <c r="MMY11" s="208"/>
      <c r="MMZ11" s="208"/>
      <c r="MNA11" s="208"/>
      <c r="MNB11" s="208"/>
      <c r="MNC11" s="208"/>
      <c r="MND11" s="208"/>
      <c r="MNE11" s="208"/>
      <c r="MNF11" s="208"/>
      <c r="MNG11" s="208"/>
      <c r="MNH11" s="208"/>
      <c r="MNI11" s="208"/>
      <c r="MNJ11" s="208"/>
      <c r="MNK11" s="208"/>
      <c r="MNL11" s="208"/>
      <c r="MNM11" s="208"/>
      <c r="MNN11" s="208"/>
      <c r="MNO11" s="208"/>
      <c r="MNP11" s="208"/>
      <c r="MNQ11" s="208"/>
      <c r="MNR11" s="208"/>
      <c r="MNS11" s="208"/>
      <c r="MNT11" s="208"/>
      <c r="MNU11" s="208"/>
      <c r="MNV11" s="208"/>
      <c r="MNW11" s="208"/>
      <c r="MNX11" s="208"/>
      <c r="MNY11" s="208"/>
      <c r="MNZ11" s="208"/>
      <c r="MOA11" s="208"/>
      <c r="MOB11" s="208"/>
      <c r="MOC11" s="208"/>
      <c r="MOD11" s="208"/>
      <c r="MOE11" s="208"/>
      <c r="MOF11" s="208"/>
      <c r="MOG11" s="208"/>
      <c r="MOH11" s="208"/>
      <c r="MOI11" s="208"/>
      <c r="MOJ11" s="208"/>
      <c r="MOK11" s="208"/>
      <c r="MOL11" s="208"/>
      <c r="MOM11" s="208"/>
      <c r="MON11" s="208"/>
      <c r="MOO11" s="208"/>
      <c r="MOP11" s="208"/>
      <c r="MOQ11" s="208"/>
      <c r="MOR11" s="208"/>
      <c r="MOS11" s="208"/>
      <c r="MOT11" s="208"/>
      <c r="MOU11" s="208"/>
      <c r="MOV11" s="208"/>
      <c r="MOW11" s="208"/>
      <c r="MOX11" s="208"/>
      <c r="MOY11" s="208"/>
      <c r="MOZ11" s="208"/>
      <c r="MPA11" s="208"/>
      <c r="MPB11" s="208"/>
      <c r="MPC11" s="208"/>
      <c r="MPD11" s="208"/>
      <c r="MPE11" s="208"/>
      <c r="MPF11" s="208"/>
      <c r="MPG11" s="208"/>
      <c r="MPH11" s="208"/>
      <c r="MPI11" s="208"/>
      <c r="MPJ11" s="208"/>
      <c r="MPK11" s="208"/>
      <c r="MPL11" s="208"/>
      <c r="MPM11" s="208"/>
      <c r="MPN11" s="208"/>
      <c r="MPO11" s="208"/>
      <c r="MPP11" s="208"/>
      <c r="MPQ11" s="208"/>
      <c r="MPR11" s="208"/>
      <c r="MPS11" s="208"/>
      <c r="MPT11" s="208"/>
      <c r="MPU11" s="208"/>
      <c r="MPV11" s="208"/>
      <c r="MPW11" s="208"/>
      <c r="MPX11" s="208"/>
      <c r="MPY11" s="208"/>
      <c r="MPZ11" s="208"/>
      <c r="MQA11" s="208"/>
      <c r="MQB11" s="208"/>
      <c r="MQC11" s="208"/>
      <c r="MQD11" s="208"/>
      <c r="MQE11" s="208"/>
      <c r="MQF11" s="208"/>
      <c r="MQG11" s="208"/>
      <c r="MQH11" s="208"/>
      <c r="MQI11" s="208"/>
      <c r="MQJ11" s="208"/>
      <c r="MQK11" s="208"/>
      <c r="MQL11" s="208"/>
      <c r="MQM11" s="208"/>
      <c r="MQN11" s="208"/>
      <c r="MQO11" s="208"/>
      <c r="MQP11" s="208"/>
      <c r="MQQ11" s="208"/>
      <c r="MQR11" s="208"/>
      <c r="MQS11" s="208"/>
      <c r="MQT11" s="208"/>
      <c r="MQU11" s="208"/>
      <c r="MQV11" s="208"/>
      <c r="MQW11" s="208"/>
      <c r="MQX11" s="208"/>
      <c r="MQY11" s="208"/>
      <c r="MQZ11" s="208"/>
      <c r="MRA11" s="208"/>
      <c r="MRB11" s="208"/>
      <c r="MRC11" s="208"/>
      <c r="MRD11" s="208"/>
      <c r="MRE11" s="208"/>
      <c r="MRF11" s="208"/>
      <c r="MRG11" s="208"/>
      <c r="MRH11" s="208"/>
      <c r="MRI11" s="208"/>
      <c r="MRJ11" s="208"/>
      <c r="MRK11" s="208"/>
      <c r="MRL11" s="208"/>
      <c r="MRM11" s="208"/>
      <c r="MRN11" s="208"/>
      <c r="MRO11" s="208"/>
      <c r="MRP11" s="208"/>
      <c r="MRQ11" s="208"/>
      <c r="MRR11" s="208"/>
      <c r="MRS11" s="208"/>
      <c r="MRT11" s="208"/>
      <c r="MRU11" s="208"/>
      <c r="MRV11" s="208"/>
      <c r="MRW11" s="208"/>
      <c r="MRX11" s="208"/>
      <c r="MRY11" s="208"/>
      <c r="MRZ11" s="208"/>
      <c r="MSA11" s="208"/>
      <c r="MSB11" s="208"/>
      <c r="MSC11" s="208"/>
      <c r="MSD11" s="208"/>
      <c r="MSE11" s="208"/>
      <c r="MSF11" s="208"/>
      <c r="MSG11" s="208"/>
      <c r="MSH11" s="208"/>
      <c r="MSI11" s="208"/>
      <c r="MSJ11" s="208"/>
      <c r="MSK11" s="208"/>
      <c r="MSL11" s="208"/>
      <c r="MSM11" s="208"/>
      <c r="MSN11" s="208"/>
      <c r="MSO11" s="208"/>
      <c r="MSP11" s="208"/>
      <c r="MSQ11" s="208"/>
      <c r="MSR11" s="208"/>
      <c r="MSS11" s="208"/>
      <c r="MST11" s="208"/>
      <c r="MSU11" s="208"/>
      <c r="MSV11" s="208"/>
      <c r="MSW11" s="208"/>
      <c r="MSX11" s="208"/>
      <c r="MSY11" s="208"/>
      <c r="MSZ11" s="208"/>
      <c r="MTA11" s="208"/>
      <c r="MTB11" s="208"/>
      <c r="MTC11" s="208"/>
      <c r="MTD11" s="208"/>
      <c r="MTE11" s="208"/>
      <c r="MTF11" s="208"/>
      <c r="MTG11" s="208"/>
      <c r="MTH11" s="208"/>
      <c r="MTI11" s="208"/>
      <c r="MTJ11" s="208"/>
      <c r="MTK11" s="208"/>
      <c r="MTL11" s="208"/>
      <c r="MTM11" s="208"/>
      <c r="MTN11" s="208"/>
      <c r="MTO11" s="208"/>
      <c r="MTP11" s="208"/>
      <c r="MTQ11" s="208"/>
      <c r="MTR11" s="208"/>
      <c r="MTS11" s="208"/>
      <c r="MTT11" s="208"/>
      <c r="MTU11" s="208"/>
      <c r="MTV11" s="208"/>
      <c r="MTW11" s="208"/>
      <c r="MTX11" s="208"/>
      <c r="MTY11" s="208"/>
      <c r="MTZ11" s="208"/>
      <c r="MUA11" s="208"/>
      <c r="MUB11" s="208"/>
      <c r="MUC11" s="208"/>
      <c r="MUD11" s="208"/>
      <c r="MUE11" s="208"/>
      <c r="MUF11" s="208"/>
      <c r="MUG11" s="208"/>
      <c r="MUH11" s="208"/>
      <c r="MUI11" s="208"/>
      <c r="MUJ11" s="208"/>
      <c r="MUK11" s="208"/>
      <c r="MUL11" s="208"/>
      <c r="MUM11" s="208"/>
      <c r="MUN11" s="208"/>
      <c r="MUO11" s="208"/>
      <c r="MUP11" s="208"/>
      <c r="MUQ11" s="208"/>
      <c r="MUR11" s="208"/>
      <c r="MUS11" s="208"/>
      <c r="MUT11" s="208"/>
      <c r="MUU11" s="208"/>
      <c r="MUV11" s="208"/>
      <c r="MUW11" s="208"/>
      <c r="MUX11" s="208"/>
      <c r="MUY11" s="208"/>
      <c r="MUZ11" s="208"/>
      <c r="MVA11" s="208"/>
      <c r="MVB11" s="208"/>
      <c r="MVC11" s="208"/>
      <c r="MVD11" s="208"/>
      <c r="MVE11" s="208"/>
      <c r="MVF11" s="208"/>
      <c r="MVG11" s="208"/>
      <c r="MVH11" s="208"/>
      <c r="MVI11" s="208"/>
      <c r="MVJ11" s="208"/>
      <c r="MVK11" s="208"/>
      <c r="MVL11" s="208"/>
      <c r="MVM11" s="208"/>
      <c r="MVN11" s="208"/>
      <c r="MVO11" s="208"/>
      <c r="MVP11" s="208"/>
      <c r="MVQ11" s="208"/>
      <c r="MVR11" s="208"/>
      <c r="MVS11" s="208"/>
      <c r="MVT11" s="208"/>
      <c r="MVU11" s="208"/>
      <c r="MVV11" s="208"/>
      <c r="MVW11" s="208"/>
      <c r="MVX11" s="208"/>
      <c r="MVY11" s="208"/>
      <c r="MVZ11" s="208"/>
      <c r="MWA11" s="208"/>
      <c r="MWB11" s="208"/>
      <c r="MWC11" s="208"/>
      <c r="MWD11" s="208"/>
      <c r="MWE11" s="208"/>
      <c r="MWF11" s="208"/>
      <c r="MWG11" s="208"/>
      <c r="MWH11" s="208"/>
      <c r="MWI11" s="208"/>
      <c r="MWJ11" s="208"/>
      <c r="MWK11" s="208"/>
      <c r="MWL11" s="208"/>
      <c r="MWM11" s="208"/>
      <c r="MWN11" s="208"/>
      <c r="MWO11" s="208"/>
      <c r="MWP11" s="208"/>
      <c r="MWQ11" s="208"/>
      <c r="MWR11" s="208"/>
      <c r="MWS11" s="208"/>
      <c r="MWT11" s="208"/>
      <c r="MWU11" s="208"/>
      <c r="MWV11" s="208"/>
      <c r="MWW11" s="208"/>
      <c r="MWX11" s="208"/>
      <c r="MWY11" s="208"/>
      <c r="MWZ11" s="208"/>
      <c r="MXA11" s="208"/>
      <c r="MXB11" s="208"/>
      <c r="MXC11" s="208"/>
      <c r="MXD11" s="208"/>
      <c r="MXE11" s="208"/>
      <c r="MXF11" s="208"/>
      <c r="MXG11" s="208"/>
      <c r="MXH11" s="208"/>
      <c r="MXI11" s="208"/>
      <c r="MXJ11" s="208"/>
      <c r="MXK11" s="208"/>
      <c r="MXL11" s="208"/>
      <c r="MXM11" s="208"/>
      <c r="MXN11" s="208"/>
      <c r="MXO11" s="208"/>
      <c r="MXP11" s="208"/>
      <c r="MXQ11" s="208"/>
      <c r="MXR11" s="208"/>
      <c r="MXS11" s="208"/>
      <c r="MXT11" s="208"/>
      <c r="MXU11" s="208"/>
      <c r="MXV11" s="208"/>
      <c r="MXW11" s="208"/>
      <c r="MXX11" s="208"/>
      <c r="MXY11" s="208"/>
      <c r="MXZ11" s="208"/>
      <c r="MYA11" s="208"/>
      <c r="MYB11" s="208"/>
      <c r="MYC11" s="208"/>
      <c r="MYD11" s="208"/>
      <c r="MYE11" s="208"/>
      <c r="MYF11" s="208"/>
      <c r="MYG11" s="208"/>
      <c r="MYH11" s="208"/>
      <c r="MYI11" s="208"/>
      <c r="MYJ11" s="208"/>
      <c r="MYK11" s="208"/>
      <c r="MYL11" s="208"/>
      <c r="MYM11" s="208"/>
      <c r="MYN11" s="208"/>
      <c r="MYO11" s="208"/>
      <c r="MYP11" s="208"/>
      <c r="MYQ11" s="208"/>
      <c r="MYR11" s="208"/>
      <c r="MYS11" s="208"/>
      <c r="MYT11" s="208"/>
      <c r="MYU11" s="208"/>
      <c r="MYV11" s="208"/>
      <c r="MYW11" s="208"/>
      <c r="MYX11" s="208"/>
      <c r="MYY11" s="208"/>
      <c r="MYZ11" s="208"/>
      <c r="MZA11" s="208"/>
      <c r="MZB11" s="208"/>
      <c r="MZC11" s="208"/>
      <c r="MZD11" s="208"/>
      <c r="MZE11" s="208"/>
      <c r="MZF11" s="208"/>
      <c r="MZG11" s="208"/>
      <c r="MZH11" s="208"/>
      <c r="MZI11" s="208"/>
      <c r="MZJ11" s="208"/>
      <c r="MZK11" s="208"/>
      <c r="MZL11" s="208"/>
      <c r="MZM11" s="208"/>
      <c r="MZN11" s="208"/>
      <c r="MZO11" s="208"/>
      <c r="MZP11" s="208"/>
      <c r="MZQ11" s="208"/>
      <c r="MZR11" s="208"/>
      <c r="MZS11" s="208"/>
      <c r="MZT11" s="208"/>
      <c r="MZU11" s="208"/>
      <c r="MZV11" s="208"/>
      <c r="MZW11" s="208"/>
      <c r="MZX11" s="208"/>
      <c r="MZY11" s="208"/>
      <c r="MZZ11" s="208"/>
      <c r="NAA11" s="208"/>
      <c r="NAB11" s="208"/>
      <c r="NAC11" s="208"/>
      <c r="NAD11" s="208"/>
      <c r="NAE11" s="208"/>
      <c r="NAF11" s="208"/>
      <c r="NAG11" s="208"/>
      <c r="NAH11" s="208"/>
      <c r="NAI11" s="208"/>
      <c r="NAJ11" s="208"/>
      <c r="NAK11" s="208"/>
      <c r="NAL11" s="208"/>
      <c r="NAM11" s="208"/>
      <c r="NAN11" s="208"/>
      <c r="NAO11" s="208"/>
      <c r="NAP11" s="208"/>
      <c r="NAQ11" s="208"/>
      <c r="NAR11" s="208"/>
      <c r="NAS11" s="208"/>
      <c r="NAT11" s="208"/>
      <c r="NAU11" s="208"/>
      <c r="NAV11" s="208"/>
      <c r="NAW11" s="208"/>
      <c r="NAX11" s="208"/>
      <c r="NAY11" s="208"/>
      <c r="NAZ11" s="208"/>
      <c r="NBA11" s="208"/>
      <c r="NBB11" s="208"/>
      <c r="NBC11" s="208"/>
      <c r="NBD11" s="208"/>
      <c r="NBE11" s="208"/>
      <c r="NBF11" s="208"/>
      <c r="NBG11" s="208"/>
      <c r="NBH11" s="208"/>
      <c r="NBI11" s="208"/>
      <c r="NBJ11" s="208"/>
      <c r="NBK11" s="208"/>
      <c r="NBL11" s="208"/>
      <c r="NBM11" s="208"/>
      <c r="NBN11" s="208"/>
      <c r="NBO11" s="208"/>
      <c r="NBP11" s="208"/>
      <c r="NBQ11" s="208"/>
      <c r="NBR11" s="208"/>
      <c r="NBS11" s="208"/>
      <c r="NBT11" s="208"/>
      <c r="NBU11" s="208"/>
      <c r="NBV11" s="208"/>
      <c r="NBW11" s="208"/>
      <c r="NBX11" s="208"/>
      <c r="NBY11" s="208"/>
      <c r="NBZ11" s="208"/>
      <c r="NCA11" s="208"/>
      <c r="NCB11" s="208"/>
      <c r="NCC11" s="208"/>
      <c r="NCD11" s="208"/>
      <c r="NCE11" s="208"/>
      <c r="NCF11" s="208"/>
      <c r="NCG11" s="208"/>
      <c r="NCH11" s="208"/>
      <c r="NCI11" s="208"/>
      <c r="NCJ11" s="208"/>
      <c r="NCK11" s="208"/>
      <c r="NCL11" s="208"/>
      <c r="NCM11" s="208"/>
      <c r="NCN11" s="208"/>
      <c r="NCO11" s="208"/>
      <c r="NCP11" s="208"/>
      <c r="NCQ11" s="208"/>
      <c r="NCR11" s="208"/>
      <c r="NCS11" s="208"/>
      <c r="NCT11" s="208"/>
      <c r="NCU11" s="208"/>
      <c r="NCV11" s="208"/>
      <c r="NCW11" s="208"/>
      <c r="NCX11" s="208"/>
      <c r="NCY11" s="208"/>
      <c r="NCZ11" s="208"/>
      <c r="NDA11" s="208"/>
      <c r="NDB11" s="208"/>
      <c r="NDC11" s="208"/>
      <c r="NDD11" s="208"/>
      <c r="NDE11" s="208"/>
      <c r="NDF11" s="208"/>
      <c r="NDG11" s="208"/>
      <c r="NDH11" s="208"/>
      <c r="NDI11" s="208"/>
      <c r="NDJ11" s="208"/>
      <c r="NDK11" s="208"/>
      <c r="NDL11" s="208"/>
      <c r="NDM11" s="208"/>
      <c r="NDN11" s="208"/>
      <c r="NDO11" s="208"/>
      <c r="NDP11" s="208"/>
      <c r="NDQ11" s="208"/>
      <c r="NDR11" s="208"/>
      <c r="NDS11" s="208"/>
      <c r="NDT11" s="208"/>
      <c r="NDU11" s="208"/>
      <c r="NDV11" s="208"/>
      <c r="NDW11" s="208"/>
      <c r="NDX11" s="208"/>
      <c r="NDY11" s="208"/>
      <c r="NDZ11" s="208"/>
      <c r="NEA11" s="208"/>
      <c r="NEB11" s="208"/>
      <c r="NEC11" s="208"/>
      <c r="NED11" s="208"/>
      <c r="NEE11" s="208"/>
      <c r="NEF11" s="208"/>
      <c r="NEG11" s="208"/>
      <c r="NEH11" s="208"/>
      <c r="NEI11" s="208"/>
      <c r="NEJ11" s="208"/>
      <c r="NEK11" s="208"/>
      <c r="NEL11" s="208"/>
      <c r="NEM11" s="208"/>
      <c r="NEN11" s="208"/>
      <c r="NEO11" s="208"/>
      <c r="NEP11" s="208"/>
      <c r="NEQ11" s="208"/>
      <c r="NER11" s="208"/>
      <c r="NES11" s="208"/>
      <c r="NET11" s="208"/>
      <c r="NEU11" s="208"/>
      <c r="NEV11" s="208"/>
      <c r="NEW11" s="208"/>
      <c r="NEX11" s="208"/>
      <c r="NEY11" s="208"/>
      <c r="NEZ11" s="208"/>
      <c r="NFA11" s="208"/>
      <c r="NFB11" s="208"/>
      <c r="NFC11" s="208"/>
      <c r="NFD11" s="208"/>
      <c r="NFE11" s="208"/>
      <c r="NFF11" s="208"/>
      <c r="NFG11" s="208"/>
      <c r="NFH11" s="208"/>
      <c r="NFI11" s="208"/>
      <c r="NFJ11" s="208"/>
      <c r="NFK11" s="208"/>
      <c r="NFL11" s="208"/>
      <c r="NFM11" s="208"/>
      <c r="NFN11" s="208"/>
      <c r="NFO11" s="208"/>
      <c r="NFP11" s="208"/>
      <c r="NFQ11" s="208"/>
      <c r="NFR11" s="208"/>
      <c r="NFS11" s="208"/>
      <c r="NFT11" s="208"/>
      <c r="NFU11" s="208"/>
      <c r="NFV11" s="208"/>
      <c r="NFW11" s="208"/>
      <c r="NFX11" s="208"/>
      <c r="NFY11" s="208"/>
      <c r="NFZ11" s="208"/>
      <c r="NGA11" s="208"/>
      <c r="NGB11" s="208"/>
      <c r="NGC11" s="208"/>
      <c r="NGD11" s="208"/>
      <c r="NGE11" s="208"/>
      <c r="NGF11" s="208"/>
      <c r="NGG11" s="208"/>
      <c r="NGH11" s="208"/>
      <c r="NGI11" s="208"/>
      <c r="NGJ11" s="208"/>
      <c r="NGK11" s="208"/>
      <c r="NGL11" s="208"/>
      <c r="NGM11" s="208"/>
      <c r="NGN11" s="208"/>
      <c r="NGO11" s="208"/>
      <c r="NGP11" s="208"/>
      <c r="NGQ11" s="208"/>
      <c r="NGR11" s="208"/>
      <c r="NGS11" s="208"/>
      <c r="NGT11" s="208"/>
      <c r="NGU11" s="208"/>
      <c r="NGV11" s="208"/>
      <c r="NGW11" s="208"/>
      <c r="NGX11" s="208"/>
      <c r="NGY11" s="208"/>
      <c r="NGZ11" s="208"/>
      <c r="NHA11" s="208"/>
      <c r="NHB11" s="208"/>
      <c r="NHC11" s="208"/>
      <c r="NHD11" s="208"/>
      <c r="NHE11" s="208"/>
      <c r="NHF11" s="208"/>
      <c r="NHG11" s="208"/>
      <c r="NHH11" s="208"/>
      <c r="NHI11" s="208"/>
      <c r="NHJ11" s="208"/>
      <c r="NHK11" s="208"/>
      <c r="NHL11" s="208"/>
      <c r="NHM11" s="208"/>
      <c r="NHN11" s="208"/>
      <c r="NHO11" s="208"/>
      <c r="NHP11" s="208"/>
      <c r="NHQ11" s="208"/>
      <c r="NHR11" s="208"/>
      <c r="NHS11" s="208"/>
      <c r="NHT11" s="208"/>
      <c r="NHU11" s="208"/>
      <c r="NHV11" s="208"/>
      <c r="NHW11" s="208"/>
      <c r="NHX11" s="208"/>
      <c r="NHY11" s="208"/>
      <c r="NHZ11" s="208"/>
      <c r="NIA11" s="208"/>
      <c r="NIB11" s="208"/>
      <c r="NIC11" s="208"/>
      <c r="NID11" s="208"/>
      <c r="NIE11" s="208"/>
      <c r="NIF11" s="208"/>
      <c r="NIG11" s="208"/>
      <c r="NIH11" s="208"/>
      <c r="NII11" s="208"/>
      <c r="NIJ11" s="208"/>
      <c r="NIK11" s="208"/>
      <c r="NIL11" s="208"/>
      <c r="NIM11" s="208"/>
      <c r="NIN11" s="208"/>
      <c r="NIO11" s="208"/>
      <c r="NIP11" s="208"/>
      <c r="NIQ11" s="208"/>
      <c r="NIR11" s="208"/>
      <c r="NIS11" s="208"/>
      <c r="NIT11" s="208"/>
      <c r="NIU11" s="208"/>
      <c r="NIV11" s="208"/>
      <c r="NIW11" s="208"/>
      <c r="NIX11" s="208"/>
      <c r="NIY11" s="208"/>
      <c r="NIZ11" s="208"/>
      <c r="NJA11" s="208"/>
      <c r="NJB11" s="208"/>
      <c r="NJC11" s="208"/>
      <c r="NJD11" s="208"/>
      <c r="NJE11" s="208"/>
      <c r="NJF11" s="208"/>
      <c r="NJG11" s="208"/>
      <c r="NJH11" s="208"/>
      <c r="NJI11" s="208"/>
      <c r="NJJ11" s="208"/>
      <c r="NJK11" s="208"/>
      <c r="NJL11" s="208"/>
      <c r="NJM11" s="208"/>
      <c r="NJN11" s="208"/>
      <c r="NJO11" s="208"/>
      <c r="NJP11" s="208"/>
      <c r="NJQ11" s="208"/>
      <c r="NJR11" s="208"/>
      <c r="NJS11" s="208"/>
      <c r="NJT11" s="208"/>
      <c r="NJU11" s="208"/>
      <c r="NJV11" s="208"/>
      <c r="NJW11" s="208"/>
      <c r="NJX11" s="208"/>
      <c r="NJY11" s="208"/>
      <c r="NJZ11" s="208"/>
      <c r="NKA11" s="208"/>
      <c r="NKB11" s="208"/>
      <c r="NKC11" s="208"/>
      <c r="NKD11" s="208"/>
      <c r="NKE11" s="208"/>
      <c r="NKF11" s="208"/>
      <c r="NKG11" s="208"/>
      <c r="NKH11" s="208"/>
      <c r="NKI11" s="208"/>
      <c r="NKJ11" s="208"/>
      <c r="NKK11" s="208"/>
      <c r="NKL11" s="208"/>
      <c r="NKM11" s="208"/>
      <c r="NKN11" s="208"/>
      <c r="NKO11" s="208"/>
      <c r="NKP11" s="208"/>
      <c r="NKQ11" s="208"/>
      <c r="NKR11" s="208"/>
      <c r="NKS11" s="208"/>
      <c r="NKT11" s="208"/>
      <c r="NKU11" s="208"/>
      <c r="NKV11" s="208"/>
      <c r="NKW11" s="208"/>
      <c r="NKX11" s="208"/>
      <c r="NKY11" s="208"/>
      <c r="NKZ11" s="208"/>
      <c r="NLA11" s="208"/>
      <c r="NLB11" s="208"/>
      <c r="NLC11" s="208"/>
      <c r="NLD11" s="208"/>
      <c r="NLE11" s="208"/>
      <c r="NLF11" s="208"/>
      <c r="NLG11" s="208"/>
      <c r="NLH11" s="208"/>
      <c r="NLI11" s="208"/>
      <c r="NLJ11" s="208"/>
      <c r="NLK11" s="208"/>
      <c r="NLL11" s="208"/>
      <c r="NLM11" s="208"/>
      <c r="NLN11" s="208"/>
      <c r="NLO11" s="208"/>
      <c r="NLP11" s="208"/>
      <c r="NLQ11" s="208"/>
      <c r="NLR11" s="208"/>
      <c r="NLS11" s="208"/>
      <c r="NLT11" s="208"/>
      <c r="NLU11" s="208"/>
      <c r="NLV11" s="208"/>
      <c r="NLW11" s="208"/>
      <c r="NLX11" s="208"/>
      <c r="NLY11" s="208"/>
      <c r="NLZ11" s="208"/>
      <c r="NMA11" s="208"/>
      <c r="NMB11" s="208"/>
      <c r="NMC11" s="208"/>
      <c r="NMD11" s="208"/>
      <c r="NME11" s="208"/>
      <c r="NMF11" s="208"/>
      <c r="NMG11" s="208"/>
      <c r="NMH11" s="208"/>
      <c r="NMI11" s="208"/>
      <c r="NMJ11" s="208"/>
      <c r="NMK11" s="208"/>
      <c r="NML11" s="208"/>
      <c r="NMM11" s="208"/>
      <c r="NMN11" s="208"/>
      <c r="NMO11" s="208"/>
      <c r="NMP11" s="208"/>
      <c r="NMQ11" s="208"/>
      <c r="NMR11" s="208"/>
      <c r="NMS11" s="208"/>
      <c r="NMT11" s="208"/>
      <c r="NMU11" s="208"/>
      <c r="NMV11" s="208"/>
      <c r="NMW11" s="208"/>
      <c r="NMX11" s="208"/>
      <c r="NMY11" s="208"/>
      <c r="NMZ11" s="208"/>
      <c r="NNA11" s="208"/>
      <c r="NNB11" s="208"/>
      <c r="NNC11" s="208"/>
      <c r="NND11" s="208"/>
      <c r="NNE11" s="208"/>
      <c r="NNF11" s="208"/>
      <c r="NNG11" s="208"/>
      <c r="NNH11" s="208"/>
      <c r="NNI11" s="208"/>
      <c r="NNJ11" s="208"/>
      <c r="NNK11" s="208"/>
      <c r="NNL11" s="208"/>
      <c r="NNM11" s="208"/>
      <c r="NNN11" s="208"/>
      <c r="NNO11" s="208"/>
      <c r="NNP11" s="208"/>
      <c r="NNQ11" s="208"/>
      <c r="NNR11" s="208"/>
      <c r="NNS11" s="208"/>
      <c r="NNT11" s="208"/>
      <c r="NNU11" s="208"/>
      <c r="NNV11" s="208"/>
      <c r="NNW11" s="208"/>
      <c r="NNX11" s="208"/>
      <c r="NNY11" s="208"/>
      <c r="NNZ11" s="208"/>
      <c r="NOA11" s="208"/>
      <c r="NOB11" s="208"/>
      <c r="NOC11" s="208"/>
      <c r="NOD11" s="208"/>
      <c r="NOE11" s="208"/>
      <c r="NOF11" s="208"/>
      <c r="NOG11" s="208"/>
      <c r="NOH11" s="208"/>
      <c r="NOI11" s="208"/>
      <c r="NOJ11" s="208"/>
      <c r="NOK11" s="208"/>
      <c r="NOL11" s="208"/>
      <c r="NOM11" s="208"/>
      <c r="NON11" s="208"/>
      <c r="NOO11" s="208"/>
      <c r="NOP11" s="208"/>
      <c r="NOQ11" s="208"/>
      <c r="NOR11" s="208"/>
      <c r="NOS11" s="208"/>
      <c r="NOT11" s="208"/>
      <c r="NOU11" s="208"/>
      <c r="NOV11" s="208"/>
      <c r="NOW11" s="208"/>
      <c r="NOX11" s="208"/>
      <c r="NOY11" s="208"/>
      <c r="NOZ11" s="208"/>
      <c r="NPA11" s="208"/>
      <c r="NPB11" s="208"/>
      <c r="NPC11" s="208"/>
      <c r="NPD11" s="208"/>
      <c r="NPE11" s="208"/>
      <c r="NPF11" s="208"/>
      <c r="NPG11" s="208"/>
      <c r="NPH11" s="208"/>
      <c r="NPI11" s="208"/>
      <c r="NPJ11" s="208"/>
      <c r="NPK11" s="208"/>
      <c r="NPL11" s="208"/>
      <c r="NPM11" s="208"/>
      <c r="NPN11" s="208"/>
      <c r="NPO11" s="208"/>
      <c r="NPP11" s="208"/>
      <c r="NPQ11" s="208"/>
      <c r="NPR11" s="208"/>
      <c r="NPS11" s="208"/>
      <c r="NPT11" s="208"/>
      <c r="NPU11" s="208"/>
      <c r="NPV11" s="208"/>
      <c r="NPW11" s="208"/>
      <c r="NPX11" s="208"/>
      <c r="NPY11" s="208"/>
      <c r="NPZ11" s="208"/>
      <c r="NQA11" s="208"/>
      <c r="NQB11" s="208"/>
      <c r="NQC11" s="208"/>
      <c r="NQD11" s="208"/>
      <c r="NQE11" s="208"/>
      <c r="NQF11" s="208"/>
      <c r="NQG11" s="208"/>
      <c r="NQH11" s="208"/>
      <c r="NQI11" s="208"/>
      <c r="NQJ11" s="208"/>
      <c r="NQK11" s="208"/>
      <c r="NQL11" s="208"/>
      <c r="NQM11" s="208"/>
      <c r="NQN11" s="208"/>
      <c r="NQO11" s="208"/>
      <c r="NQP11" s="208"/>
      <c r="NQQ11" s="208"/>
      <c r="NQR11" s="208"/>
      <c r="NQS11" s="208"/>
      <c r="NQT11" s="208"/>
      <c r="NQU11" s="208"/>
      <c r="NQV11" s="208"/>
      <c r="NQW11" s="208"/>
      <c r="NQX11" s="208"/>
      <c r="NQY11" s="208"/>
      <c r="NQZ11" s="208"/>
      <c r="NRA11" s="208"/>
      <c r="NRB11" s="208"/>
      <c r="NRC11" s="208"/>
      <c r="NRD11" s="208"/>
      <c r="NRE11" s="208"/>
      <c r="NRF11" s="208"/>
      <c r="NRG11" s="208"/>
      <c r="NRH11" s="208"/>
      <c r="NRI11" s="208"/>
      <c r="NRJ11" s="208"/>
      <c r="NRK11" s="208"/>
      <c r="NRL11" s="208"/>
      <c r="NRM11" s="208"/>
      <c r="NRN11" s="208"/>
      <c r="NRO11" s="208"/>
      <c r="NRP11" s="208"/>
      <c r="NRQ11" s="208"/>
      <c r="NRR11" s="208"/>
      <c r="NRS11" s="208"/>
      <c r="NRT11" s="208"/>
      <c r="NRU11" s="208"/>
      <c r="NRV11" s="208"/>
      <c r="NRW11" s="208"/>
      <c r="NRX11" s="208"/>
      <c r="NRY11" s="208"/>
      <c r="NRZ11" s="208"/>
      <c r="NSA11" s="208"/>
      <c r="NSB11" s="208"/>
      <c r="NSC11" s="208"/>
      <c r="NSD11" s="208"/>
      <c r="NSE11" s="208"/>
      <c r="NSF11" s="208"/>
      <c r="NSG11" s="208"/>
      <c r="NSH11" s="208"/>
      <c r="NSI11" s="208"/>
      <c r="NSJ11" s="208"/>
      <c r="NSK11" s="208"/>
      <c r="NSL11" s="208"/>
      <c r="NSM11" s="208"/>
      <c r="NSN11" s="208"/>
      <c r="NSO11" s="208"/>
      <c r="NSP11" s="208"/>
      <c r="NSQ11" s="208"/>
      <c r="NSR11" s="208"/>
      <c r="NSS11" s="208"/>
      <c r="NST11" s="208"/>
      <c r="NSU11" s="208"/>
      <c r="NSV11" s="208"/>
      <c r="NSW11" s="208"/>
      <c r="NSX11" s="208"/>
      <c r="NSY11" s="208"/>
      <c r="NSZ11" s="208"/>
      <c r="NTA11" s="208"/>
      <c r="NTB11" s="208"/>
      <c r="NTC11" s="208"/>
      <c r="NTD11" s="208"/>
      <c r="NTE11" s="208"/>
      <c r="NTF11" s="208"/>
      <c r="NTG11" s="208"/>
      <c r="NTH11" s="208"/>
      <c r="NTI11" s="208"/>
      <c r="NTJ11" s="208"/>
      <c r="NTK11" s="208"/>
      <c r="NTL11" s="208"/>
      <c r="NTM11" s="208"/>
      <c r="NTN11" s="208"/>
      <c r="NTO11" s="208"/>
      <c r="NTP11" s="208"/>
      <c r="NTQ11" s="208"/>
      <c r="NTR11" s="208"/>
      <c r="NTS11" s="208"/>
      <c r="NTT11" s="208"/>
      <c r="NTU11" s="208"/>
      <c r="NTV11" s="208"/>
      <c r="NTW11" s="208"/>
      <c r="NTX11" s="208"/>
      <c r="NTY11" s="208"/>
      <c r="NTZ11" s="208"/>
      <c r="NUA11" s="208"/>
      <c r="NUB11" s="208"/>
      <c r="NUC11" s="208"/>
      <c r="NUD11" s="208"/>
      <c r="NUE11" s="208"/>
      <c r="NUF11" s="208"/>
      <c r="NUG11" s="208"/>
      <c r="NUH11" s="208"/>
      <c r="NUI11" s="208"/>
      <c r="NUJ11" s="208"/>
      <c r="NUK11" s="208"/>
      <c r="NUL11" s="208"/>
      <c r="NUM11" s="208"/>
      <c r="NUN11" s="208"/>
      <c r="NUO11" s="208"/>
      <c r="NUP11" s="208"/>
      <c r="NUQ11" s="208"/>
      <c r="NUR11" s="208"/>
      <c r="NUS11" s="208"/>
      <c r="NUT11" s="208"/>
      <c r="NUU11" s="208"/>
      <c r="NUV11" s="208"/>
      <c r="NUW11" s="208"/>
      <c r="NUX11" s="208"/>
      <c r="NUY11" s="208"/>
      <c r="NUZ11" s="208"/>
      <c r="NVA11" s="208"/>
      <c r="NVB11" s="208"/>
      <c r="NVC11" s="208"/>
      <c r="NVD11" s="208"/>
      <c r="NVE11" s="208"/>
      <c r="NVF11" s="208"/>
      <c r="NVG11" s="208"/>
      <c r="NVH11" s="208"/>
      <c r="NVI11" s="208"/>
      <c r="NVJ11" s="208"/>
      <c r="NVK11" s="208"/>
      <c r="NVL11" s="208"/>
      <c r="NVM11" s="208"/>
      <c r="NVN11" s="208"/>
      <c r="NVO11" s="208"/>
      <c r="NVP11" s="208"/>
      <c r="NVQ11" s="208"/>
      <c r="NVR11" s="208"/>
      <c r="NVS11" s="208"/>
      <c r="NVT11" s="208"/>
      <c r="NVU11" s="208"/>
      <c r="NVV11" s="208"/>
      <c r="NVW11" s="208"/>
      <c r="NVX11" s="208"/>
      <c r="NVY11" s="208"/>
      <c r="NVZ11" s="208"/>
      <c r="NWA11" s="208"/>
      <c r="NWB11" s="208"/>
      <c r="NWC11" s="208"/>
      <c r="NWD11" s="208"/>
      <c r="NWE11" s="208"/>
      <c r="NWF11" s="208"/>
      <c r="NWG11" s="208"/>
      <c r="NWH11" s="208"/>
      <c r="NWI11" s="208"/>
      <c r="NWJ11" s="208"/>
      <c r="NWK11" s="208"/>
      <c r="NWL11" s="208"/>
      <c r="NWM11" s="208"/>
      <c r="NWN11" s="208"/>
      <c r="NWO11" s="208"/>
      <c r="NWP11" s="208"/>
      <c r="NWQ11" s="208"/>
      <c r="NWR11" s="208"/>
      <c r="NWS11" s="208"/>
      <c r="NWT11" s="208"/>
      <c r="NWU11" s="208"/>
      <c r="NWV11" s="208"/>
      <c r="NWW11" s="208"/>
      <c r="NWX11" s="208"/>
      <c r="NWY11" s="208"/>
      <c r="NWZ11" s="208"/>
      <c r="NXA11" s="208"/>
      <c r="NXB11" s="208"/>
      <c r="NXC11" s="208"/>
      <c r="NXD11" s="208"/>
      <c r="NXE11" s="208"/>
      <c r="NXF11" s="208"/>
      <c r="NXG11" s="208"/>
      <c r="NXH11" s="208"/>
      <c r="NXI11" s="208"/>
      <c r="NXJ11" s="208"/>
      <c r="NXK11" s="208"/>
      <c r="NXL11" s="208"/>
      <c r="NXM11" s="208"/>
      <c r="NXN11" s="208"/>
      <c r="NXO11" s="208"/>
      <c r="NXP11" s="208"/>
      <c r="NXQ11" s="208"/>
      <c r="NXR11" s="208"/>
      <c r="NXS11" s="208"/>
      <c r="NXT11" s="208"/>
      <c r="NXU11" s="208"/>
      <c r="NXV11" s="208"/>
      <c r="NXW11" s="208"/>
      <c r="NXX11" s="208"/>
      <c r="NXY11" s="208"/>
      <c r="NXZ11" s="208"/>
      <c r="NYA11" s="208"/>
      <c r="NYB11" s="208"/>
      <c r="NYC11" s="208"/>
      <c r="NYD11" s="208"/>
      <c r="NYE11" s="208"/>
      <c r="NYF11" s="208"/>
      <c r="NYG11" s="208"/>
      <c r="NYH11" s="208"/>
      <c r="NYI11" s="208"/>
      <c r="NYJ11" s="208"/>
      <c r="NYK11" s="208"/>
      <c r="NYL11" s="208"/>
      <c r="NYM11" s="208"/>
      <c r="NYN11" s="208"/>
      <c r="NYO11" s="208"/>
      <c r="NYP11" s="208"/>
      <c r="NYQ11" s="208"/>
      <c r="NYR11" s="208"/>
      <c r="NYS11" s="208"/>
      <c r="NYT11" s="208"/>
      <c r="NYU11" s="208"/>
      <c r="NYV11" s="208"/>
      <c r="NYW11" s="208"/>
      <c r="NYX11" s="208"/>
      <c r="NYY11" s="208"/>
      <c r="NYZ11" s="208"/>
      <c r="NZA11" s="208"/>
      <c r="NZB11" s="208"/>
      <c r="NZC11" s="208"/>
      <c r="NZD11" s="208"/>
      <c r="NZE11" s="208"/>
      <c r="NZF11" s="208"/>
      <c r="NZG11" s="208"/>
      <c r="NZH11" s="208"/>
      <c r="NZI11" s="208"/>
      <c r="NZJ11" s="208"/>
      <c r="NZK11" s="208"/>
      <c r="NZL11" s="208"/>
      <c r="NZM11" s="208"/>
      <c r="NZN11" s="208"/>
      <c r="NZO11" s="208"/>
      <c r="NZP11" s="208"/>
      <c r="NZQ11" s="208"/>
      <c r="NZR11" s="208"/>
      <c r="NZS11" s="208"/>
      <c r="NZT11" s="208"/>
      <c r="NZU11" s="208"/>
      <c r="NZV11" s="208"/>
      <c r="NZW11" s="208"/>
      <c r="NZX11" s="208"/>
      <c r="NZY11" s="208"/>
      <c r="NZZ11" s="208"/>
      <c r="OAA11" s="208"/>
      <c r="OAB11" s="208"/>
      <c r="OAC11" s="208"/>
      <c r="OAD11" s="208"/>
      <c r="OAE11" s="208"/>
      <c r="OAF11" s="208"/>
      <c r="OAG11" s="208"/>
      <c r="OAH11" s="208"/>
      <c r="OAI11" s="208"/>
      <c r="OAJ11" s="208"/>
      <c r="OAK11" s="208"/>
      <c r="OAL11" s="208"/>
      <c r="OAM11" s="208"/>
      <c r="OAN11" s="208"/>
      <c r="OAO11" s="208"/>
      <c r="OAP11" s="208"/>
      <c r="OAQ11" s="208"/>
      <c r="OAR11" s="208"/>
      <c r="OAS11" s="208"/>
      <c r="OAT11" s="208"/>
      <c r="OAU11" s="208"/>
      <c r="OAV11" s="208"/>
      <c r="OAW11" s="208"/>
      <c r="OAX11" s="208"/>
      <c r="OAY11" s="208"/>
      <c r="OAZ11" s="208"/>
      <c r="OBA11" s="208"/>
      <c r="OBB11" s="208"/>
      <c r="OBC11" s="208"/>
      <c r="OBD11" s="208"/>
      <c r="OBE11" s="208"/>
      <c r="OBF11" s="208"/>
      <c r="OBG11" s="208"/>
      <c r="OBH11" s="208"/>
      <c r="OBI11" s="208"/>
      <c r="OBJ11" s="208"/>
      <c r="OBK11" s="208"/>
      <c r="OBL11" s="208"/>
      <c r="OBM11" s="208"/>
      <c r="OBN11" s="208"/>
      <c r="OBO11" s="208"/>
      <c r="OBP11" s="208"/>
      <c r="OBQ11" s="208"/>
      <c r="OBR11" s="208"/>
      <c r="OBS11" s="208"/>
      <c r="OBT11" s="208"/>
      <c r="OBU11" s="208"/>
      <c r="OBV11" s="208"/>
      <c r="OBW11" s="208"/>
      <c r="OBX11" s="208"/>
      <c r="OBY11" s="208"/>
      <c r="OBZ11" s="208"/>
      <c r="OCA11" s="208"/>
      <c r="OCB11" s="208"/>
      <c r="OCC11" s="208"/>
      <c r="OCD11" s="208"/>
      <c r="OCE11" s="208"/>
      <c r="OCF11" s="208"/>
      <c r="OCG11" s="208"/>
      <c r="OCH11" s="208"/>
      <c r="OCI11" s="208"/>
      <c r="OCJ11" s="208"/>
      <c r="OCK11" s="208"/>
      <c r="OCL11" s="208"/>
      <c r="OCM11" s="208"/>
      <c r="OCN11" s="208"/>
      <c r="OCO11" s="208"/>
      <c r="OCP11" s="208"/>
      <c r="OCQ11" s="208"/>
      <c r="OCR11" s="208"/>
      <c r="OCS11" s="208"/>
      <c r="OCT11" s="208"/>
      <c r="OCU11" s="208"/>
      <c r="OCV11" s="208"/>
      <c r="OCW11" s="208"/>
      <c r="OCX11" s="208"/>
      <c r="OCY11" s="208"/>
      <c r="OCZ11" s="208"/>
      <c r="ODA11" s="208"/>
      <c r="ODB11" s="208"/>
      <c r="ODC11" s="208"/>
      <c r="ODD11" s="208"/>
      <c r="ODE11" s="208"/>
      <c r="ODF11" s="208"/>
      <c r="ODG11" s="208"/>
      <c r="ODH11" s="208"/>
      <c r="ODI11" s="208"/>
      <c r="ODJ11" s="208"/>
      <c r="ODK11" s="208"/>
      <c r="ODL11" s="208"/>
      <c r="ODM11" s="208"/>
      <c r="ODN11" s="208"/>
      <c r="ODO11" s="208"/>
      <c r="ODP11" s="208"/>
      <c r="ODQ11" s="208"/>
      <c r="ODR11" s="208"/>
      <c r="ODS11" s="208"/>
      <c r="ODT11" s="208"/>
      <c r="ODU11" s="208"/>
      <c r="ODV11" s="208"/>
      <c r="ODW11" s="208"/>
      <c r="ODX11" s="208"/>
      <c r="ODY11" s="208"/>
      <c r="ODZ11" s="208"/>
      <c r="OEA11" s="208"/>
      <c r="OEB11" s="208"/>
      <c r="OEC11" s="208"/>
      <c r="OED11" s="208"/>
      <c r="OEE11" s="208"/>
      <c r="OEF11" s="208"/>
      <c r="OEG11" s="208"/>
      <c r="OEH11" s="208"/>
      <c r="OEI11" s="208"/>
      <c r="OEJ11" s="208"/>
      <c r="OEK11" s="208"/>
      <c r="OEL11" s="208"/>
      <c r="OEM11" s="208"/>
      <c r="OEN11" s="208"/>
      <c r="OEO11" s="208"/>
      <c r="OEP11" s="208"/>
      <c r="OEQ11" s="208"/>
      <c r="OER11" s="208"/>
      <c r="OES11" s="208"/>
      <c r="OET11" s="208"/>
      <c r="OEU11" s="208"/>
      <c r="OEV11" s="208"/>
      <c r="OEW11" s="208"/>
      <c r="OEX11" s="208"/>
      <c r="OEY11" s="208"/>
      <c r="OEZ11" s="208"/>
      <c r="OFA11" s="208"/>
      <c r="OFB11" s="208"/>
      <c r="OFC11" s="208"/>
      <c r="OFD11" s="208"/>
      <c r="OFE11" s="208"/>
      <c r="OFF11" s="208"/>
      <c r="OFG11" s="208"/>
      <c r="OFH11" s="208"/>
      <c r="OFI11" s="208"/>
      <c r="OFJ11" s="208"/>
      <c r="OFK11" s="208"/>
      <c r="OFL11" s="208"/>
      <c r="OFM11" s="208"/>
      <c r="OFN11" s="208"/>
      <c r="OFO11" s="208"/>
      <c r="OFP11" s="208"/>
      <c r="OFQ11" s="208"/>
      <c r="OFR11" s="208"/>
      <c r="OFS11" s="208"/>
      <c r="OFT11" s="208"/>
      <c r="OFU11" s="208"/>
      <c r="OFV11" s="208"/>
      <c r="OFW11" s="208"/>
      <c r="OFX11" s="208"/>
      <c r="OFY11" s="208"/>
      <c r="OFZ11" s="208"/>
      <c r="OGA11" s="208"/>
      <c r="OGB11" s="208"/>
      <c r="OGC11" s="208"/>
      <c r="OGD11" s="208"/>
      <c r="OGE11" s="208"/>
      <c r="OGF11" s="208"/>
      <c r="OGG11" s="208"/>
      <c r="OGH11" s="208"/>
      <c r="OGI11" s="208"/>
      <c r="OGJ11" s="208"/>
      <c r="OGK11" s="208"/>
      <c r="OGL11" s="208"/>
      <c r="OGM11" s="208"/>
      <c r="OGN11" s="208"/>
      <c r="OGO11" s="208"/>
      <c r="OGP11" s="208"/>
      <c r="OGQ11" s="208"/>
      <c r="OGR11" s="208"/>
      <c r="OGS11" s="208"/>
      <c r="OGT11" s="208"/>
      <c r="OGU11" s="208"/>
      <c r="OGV11" s="208"/>
      <c r="OGW11" s="208"/>
      <c r="OGX11" s="208"/>
      <c r="OGY11" s="208"/>
      <c r="OGZ11" s="208"/>
      <c r="OHA11" s="208"/>
      <c r="OHB11" s="208"/>
      <c r="OHC11" s="208"/>
      <c r="OHD11" s="208"/>
      <c r="OHE11" s="208"/>
      <c r="OHF11" s="208"/>
      <c r="OHG11" s="208"/>
      <c r="OHH11" s="208"/>
      <c r="OHI11" s="208"/>
      <c r="OHJ11" s="208"/>
      <c r="OHK11" s="208"/>
      <c r="OHL11" s="208"/>
      <c r="OHM11" s="208"/>
      <c r="OHN11" s="208"/>
      <c r="OHO11" s="208"/>
      <c r="OHP11" s="208"/>
      <c r="OHQ11" s="208"/>
      <c r="OHR11" s="208"/>
      <c r="OHS11" s="208"/>
      <c r="OHT11" s="208"/>
      <c r="OHU11" s="208"/>
      <c r="OHV11" s="208"/>
      <c r="OHW11" s="208"/>
      <c r="OHX11" s="208"/>
      <c r="OHY11" s="208"/>
      <c r="OHZ11" s="208"/>
      <c r="OIA11" s="208"/>
      <c r="OIB11" s="208"/>
      <c r="OIC11" s="208"/>
      <c r="OID11" s="208"/>
      <c r="OIE11" s="208"/>
      <c r="OIF11" s="208"/>
      <c r="OIG11" s="208"/>
      <c r="OIH11" s="208"/>
      <c r="OII11" s="208"/>
      <c r="OIJ11" s="208"/>
      <c r="OIK11" s="208"/>
      <c r="OIL11" s="208"/>
      <c r="OIM11" s="208"/>
      <c r="OIN11" s="208"/>
      <c r="OIO11" s="208"/>
      <c r="OIP11" s="208"/>
      <c r="OIQ11" s="208"/>
      <c r="OIR11" s="208"/>
      <c r="OIS11" s="208"/>
      <c r="OIT11" s="208"/>
      <c r="OIU11" s="208"/>
      <c r="OIV11" s="208"/>
      <c r="OIW11" s="208"/>
      <c r="OIX11" s="208"/>
      <c r="OIY11" s="208"/>
      <c r="OIZ11" s="208"/>
      <c r="OJA11" s="208"/>
      <c r="OJB11" s="208"/>
      <c r="OJC11" s="208"/>
      <c r="OJD11" s="208"/>
      <c r="OJE11" s="208"/>
      <c r="OJF11" s="208"/>
      <c r="OJG11" s="208"/>
      <c r="OJH11" s="208"/>
      <c r="OJI11" s="208"/>
      <c r="OJJ11" s="208"/>
      <c r="OJK11" s="208"/>
      <c r="OJL11" s="208"/>
      <c r="OJM11" s="208"/>
      <c r="OJN11" s="208"/>
      <c r="OJO11" s="208"/>
      <c r="OJP11" s="208"/>
      <c r="OJQ11" s="208"/>
      <c r="OJR11" s="208"/>
      <c r="OJS11" s="208"/>
      <c r="OJT11" s="208"/>
      <c r="OJU11" s="208"/>
      <c r="OJV11" s="208"/>
      <c r="OJW11" s="208"/>
      <c r="OJX11" s="208"/>
      <c r="OJY11" s="208"/>
      <c r="OJZ11" s="208"/>
      <c r="OKA11" s="208"/>
      <c r="OKB11" s="208"/>
      <c r="OKC11" s="208"/>
      <c r="OKD11" s="208"/>
      <c r="OKE11" s="208"/>
      <c r="OKF11" s="208"/>
      <c r="OKG11" s="208"/>
      <c r="OKH11" s="208"/>
      <c r="OKI11" s="208"/>
      <c r="OKJ11" s="208"/>
      <c r="OKK11" s="208"/>
      <c r="OKL11" s="208"/>
      <c r="OKM11" s="208"/>
      <c r="OKN11" s="208"/>
      <c r="OKO11" s="208"/>
      <c r="OKP11" s="208"/>
      <c r="OKQ11" s="208"/>
      <c r="OKR11" s="208"/>
      <c r="OKS11" s="208"/>
      <c r="OKT11" s="208"/>
      <c r="OKU11" s="208"/>
      <c r="OKV11" s="208"/>
      <c r="OKW11" s="208"/>
      <c r="OKX11" s="208"/>
      <c r="OKY11" s="208"/>
      <c r="OKZ11" s="208"/>
      <c r="OLA11" s="208"/>
      <c r="OLB11" s="208"/>
      <c r="OLC11" s="208"/>
      <c r="OLD11" s="208"/>
      <c r="OLE11" s="208"/>
      <c r="OLF11" s="208"/>
      <c r="OLG11" s="208"/>
      <c r="OLH11" s="208"/>
      <c r="OLI11" s="208"/>
      <c r="OLJ11" s="208"/>
      <c r="OLK11" s="208"/>
      <c r="OLL11" s="208"/>
      <c r="OLM11" s="208"/>
      <c r="OLN11" s="208"/>
      <c r="OLO11" s="208"/>
      <c r="OLP11" s="208"/>
      <c r="OLQ11" s="208"/>
      <c r="OLR11" s="208"/>
      <c r="OLS11" s="208"/>
      <c r="OLT11" s="208"/>
      <c r="OLU11" s="208"/>
      <c r="OLV11" s="208"/>
      <c r="OLW11" s="208"/>
      <c r="OLX11" s="208"/>
      <c r="OLY11" s="208"/>
      <c r="OLZ11" s="208"/>
      <c r="OMA11" s="208"/>
      <c r="OMB11" s="208"/>
      <c r="OMC11" s="208"/>
      <c r="OMD11" s="208"/>
      <c r="OME11" s="208"/>
      <c r="OMF11" s="208"/>
      <c r="OMG11" s="208"/>
      <c r="OMH11" s="208"/>
      <c r="OMI11" s="208"/>
      <c r="OMJ11" s="208"/>
      <c r="OMK11" s="208"/>
      <c r="OML11" s="208"/>
      <c r="OMM11" s="208"/>
      <c r="OMN11" s="208"/>
      <c r="OMO11" s="208"/>
      <c r="OMP11" s="208"/>
      <c r="OMQ11" s="208"/>
      <c r="OMR11" s="208"/>
      <c r="OMS11" s="208"/>
      <c r="OMT11" s="208"/>
      <c r="OMU11" s="208"/>
      <c r="OMV11" s="208"/>
      <c r="OMW11" s="208"/>
      <c r="OMX11" s="208"/>
      <c r="OMY11" s="208"/>
      <c r="OMZ11" s="208"/>
      <c r="ONA11" s="208"/>
      <c r="ONB11" s="208"/>
      <c r="ONC11" s="208"/>
      <c r="OND11" s="208"/>
      <c r="ONE11" s="208"/>
      <c r="ONF11" s="208"/>
      <c r="ONG11" s="208"/>
      <c r="ONH11" s="208"/>
      <c r="ONI11" s="208"/>
      <c r="ONJ11" s="208"/>
      <c r="ONK11" s="208"/>
      <c r="ONL11" s="208"/>
      <c r="ONM11" s="208"/>
      <c r="ONN11" s="208"/>
      <c r="ONO11" s="208"/>
      <c r="ONP11" s="208"/>
      <c r="ONQ11" s="208"/>
      <c r="ONR11" s="208"/>
      <c r="ONS11" s="208"/>
      <c r="ONT11" s="208"/>
      <c r="ONU11" s="208"/>
      <c r="ONV11" s="208"/>
      <c r="ONW11" s="208"/>
      <c r="ONX11" s="208"/>
      <c r="ONY11" s="208"/>
      <c r="ONZ11" s="208"/>
      <c r="OOA11" s="208"/>
      <c r="OOB11" s="208"/>
      <c r="OOC11" s="208"/>
      <c r="OOD11" s="208"/>
      <c r="OOE11" s="208"/>
      <c r="OOF11" s="208"/>
      <c r="OOG11" s="208"/>
      <c r="OOH11" s="208"/>
      <c r="OOI11" s="208"/>
      <c r="OOJ11" s="208"/>
      <c r="OOK11" s="208"/>
      <c r="OOL11" s="208"/>
      <c r="OOM11" s="208"/>
      <c r="OON11" s="208"/>
      <c r="OOO11" s="208"/>
      <c r="OOP11" s="208"/>
      <c r="OOQ11" s="208"/>
      <c r="OOR11" s="208"/>
      <c r="OOS11" s="208"/>
      <c r="OOT11" s="208"/>
      <c r="OOU11" s="208"/>
      <c r="OOV11" s="208"/>
      <c r="OOW11" s="208"/>
      <c r="OOX11" s="208"/>
      <c r="OOY11" s="208"/>
      <c r="OOZ11" s="208"/>
      <c r="OPA11" s="208"/>
      <c r="OPB11" s="208"/>
      <c r="OPC11" s="208"/>
      <c r="OPD11" s="208"/>
      <c r="OPE11" s="208"/>
      <c r="OPF11" s="208"/>
      <c r="OPG11" s="208"/>
      <c r="OPH11" s="208"/>
      <c r="OPI11" s="208"/>
      <c r="OPJ11" s="208"/>
      <c r="OPK11" s="208"/>
      <c r="OPL11" s="208"/>
      <c r="OPM11" s="208"/>
      <c r="OPN11" s="208"/>
      <c r="OPO11" s="208"/>
      <c r="OPP11" s="208"/>
      <c r="OPQ11" s="208"/>
      <c r="OPR11" s="208"/>
      <c r="OPS11" s="208"/>
      <c r="OPT11" s="208"/>
      <c r="OPU11" s="208"/>
      <c r="OPV11" s="208"/>
      <c r="OPW11" s="208"/>
      <c r="OPX11" s="208"/>
      <c r="OPY11" s="208"/>
      <c r="OPZ11" s="208"/>
      <c r="OQA11" s="208"/>
      <c r="OQB11" s="208"/>
      <c r="OQC11" s="208"/>
      <c r="OQD11" s="208"/>
      <c r="OQE11" s="208"/>
      <c r="OQF11" s="208"/>
      <c r="OQG11" s="208"/>
      <c r="OQH11" s="208"/>
      <c r="OQI11" s="208"/>
      <c r="OQJ11" s="208"/>
      <c r="OQK11" s="208"/>
      <c r="OQL11" s="208"/>
      <c r="OQM11" s="208"/>
      <c r="OQN11" s="208"/>
      <c r="OQO11" s="208"/>
      <c r="OQP11" s="208"/>
      <c r="OQQ11" s="208"/>
      <c r="OQR11" s="208"/>
      <c r="OQS11" s="208"/>
      <c r="OQT11" s="208"/>
      <c r="OQU11" s="208"/>
      <c r="OQV11" s="208"/>
      <c r="OQW11" s="208"/>
      <c r="OQX11" s="208"/>
      <c r="OQY11" s="208"/>
      <c r="OQZ11" s="208"/>
      <c r="ORA11" s="208"/>
      <c r="ORB11" s="208"/>
      <c r="ORC11" s="208"/>
      <c r="ORD11" s="208"/>
      <c r="ORE11" s="208"/>
      <c r="ORF11" s="208"/>
      <c r="ORG11" s="208"/>
      <c r="ORH11" s="208"/>
      <c r="ORI11" s="208"/>
      <c r="ORJ11" s="208"/>
      <c r="ORK11" s="208"/>
      <c r="ORL11" s="208"/>
      <c r="ORM11" s="208"/>
      <c r="ORN11" s="208"/>
      <c r="ORO11" s="208"/>
      <c r="ORP11" s="208"/>
      <c r="ORQ11" s="208"/>
      <c r="ORR11" s="208"/>
      <c r="ORS11" s="208"/>
      <c r="ORT11" s="208"/>
      <c r="ORU11" s="208"/>
      <c r="ORV11" s="208"/>
      <c r="ORW11" s="208"/>
      <c r="ORX11" s="208"/>
      <c r="ORY11" s="208"/>
      <c r="ORZ11" s="208"/>
      <c r="OSA11" s="208"/>
      <c r="OSB11" s="208"/>
      <c r="OSC11" s="208"/>
      <c r="OSD11" s="208"/>
      <c r="OSE11" s="208"/>
      <c r="OSF11" s="208"/>
      <c r="OSG11" s="208"/>
      <c r="OSH11" s="208"/>
      <c r="OSI11" s="208"/>
      <c r="OSJ11" s="208"/>
      <c r="OSK11" s="208"/>
      <c r="OSL11" s="208"/>
      <c r="OSM11" s="208"/>
      <c r="OSN11" s="208"/>
      <c r="OSO11" s="208"/>
      <c r="OSP11" s="208"/>
      <c r="OSQ11" s="208"/>
      <c r="OSR11" s="208"/>
      <c r="OSS11" s="208"/>
      <c r="OST11" s="208"/>
      <c r="OSU11" s="208"/>
      <c r="OSV11" s="208"/>
      <c r="OSW11" s="208"/>
      <c r="OSX11" s="208"/>
      <c r="OSY11" s="208"/>
      <c r="OSZ11" s="208"/>
      <c r="OTA11" s="208"/>
      <c r="OTB11" s="208"/>
      <c r="OTC11" s="208"/>
      <c r="OTD11" s="208"/>
      <c r="OTE11" s="208"/>
      <c r="OTF11" s="208"/>
      <c r="OTG11" s="208"/>
      <c r="OTH11" s="208"/>
      <c r="OTI11" s="208"/>
      <c r="OTJ11" s="208"/>
      <c r="OTK11" s="208"/>
      <c r="OTL11" s="208"/>
      <c r="OTM11" s="208"/>
      <c r="OTN11" s="208"/>
      <c r="OTO11" s="208"/>
      <c r="OTP11" s="208"/>
      <c r="OTQ11" s="208"/>
      <c r="OTR11" s="208"/>
      <c r="OTS11" s="208"/>
      <c r="OTT11" s="208"/>
      <c r="OTU11" s="208"/>
      <c r="OTV11" s="208"/>
      <c r="OTW11" s="208"/>
      <c r="OTX11" s="208"/>
      <c r="OTY11" s="208"/>
      <c r="OTZ11" s="208"/>
      <c r="OUA11" s="208"/>
      <c r="OUB11" s="208"/>
      <c r="OUC11" s="208"/>
      <c r="OUD11" s="208"/>
      <c r="OUE11" s="208"/>
      <c r="OUF11" s="208"/>
      <c r="OUG11" s="208"/>
      <c r="OUH11" s="208"/>
      <c r="OUI11" s="208"/>
      <c r="OUJ11" s="208"/>
      <c r="OUK11" s="208"/>
      <c r="OUL11" s="208"/>
      <c r="OUM11" s="208"/>
      <c r="OUN11" s="208"/>
      <c r="OUO11" s="208"/>
      <c r="OUP11" s="208"/>
      <c r="OUQ11" s="208"/>
      <c r="OUR11" s="208"/>
      <c r="OUS11" s="208"/>
      <c r="OUT11" s="208"/>
      <c r="OUU11" s="208"/>
      <c r="OUV11" s="208"/>
      <c r="OUW11" s="208"/>
      <c r="OUX11" s="208"/>
      <c r="OUY11" s="208"/>
      <c r="OUZ11" s="208"/>
      <c r="OVA11" s="208"/>
      <c r="OVB11" s="208"/>
      <c r="OVC11" s="208"/>
      <c r="OVD11" s="208"/>
      <c r="OVE11" s="208"/>
      <c r="OVF11" s="208"/>
      <c r="OVG11" s="208"/>
      <c r="OVH11" s="208"/>
      <c r="OVI11" s="208"/>
      <c r="OVJ11" s="208"/>
      <c r="OVK11" s="208"/>
      <c r="OVL11" s="208"/>
      <c r="OVM11" s="208"/>
      <c r="OVN11" s="208"/>
      <c r="OVO11" s="208"/>
      <c r="OVP11" s="208"/>
      <c r="OVQ11" s="208"/>
      <c r="OVR11" s="208"/>
      <c r="OVS11" s="208"/>
      <c r="OVT11" s="208"/>
      <c r="OVU11" s="208"/>
      <c r="OVV11" s="208"/>
      <c r="OVW11" s="208"/>
      <c r="OVX11" s="208"/>
      <c r="OVY11" s="208"/>
      <c r="OVZ11" s="208"/>
      <c r="OWA11" s="208"/>
      <c r="OWB11" s="208"/>
      <c r="OWC11" s="208"/>
      <c r="OWD11" s="208"/>
      <c r="OWE11" s="208"/>
      <c r="OWF11" s="208"/>
      <c r="OWG11" s="208"/>
      <c r="OWH11" s="208"/>
      <c r="OWI11" s="208"/>
      <c r="OWJ11" s="208"/>
      <c r="OWK11" s="208"/>
      <c r="OWL11" s="208"/>
      <c r="OWM11" s="208"/>
      <c r="OWN11" s="208"/>
      <c r="OWO11" s="208"/>
      <c r="OWP11" s="208"/>
      <c r="OWQ11" s="208"/>
      <c r="OWR11" s="208"/>
      <c r="OWS11" s="208"/>
      <c r="OWT11" s="208"/>
      <c r="OWU11" s="208"/>
      <c r="OWV11" s="208"/>
      <c r="OWW11" s="208"/>
      <c r="OWX11" s="208"/>
      <c r="OWY11" s="208"/>
      <c r="OWZ11" s="208"/>
      <c r="OXA11" s="208"/>
      <c r="OXB11" s="208"/>
      <c r="OXC11" s="208"/>
      <c r="OXD11" s="208"/>
      <c r="OXE11" s="208"/>
      <c r="OXF11" s="208"/>
      <c r="OXG11" s="208"/>
      <c r="OXH11" s="208"/>
      <c r="OXI11" s="208"/>
      <c r="OXJ11" s="208"/>
      <c r="OXK11" s="208"/>
      <c r="OXL11" s="208"/>
      <c r="OXM11" s="208"/>
      <c r="OXN11" s="208"/>
      <c r="OXO11" s="208"/>
      <c r="OXP11" s="208"/>
      <c r="OXQ11" s="208"/>
      <c r="OXR11" s="208"/>
      <c r="OXS11" s="208"/>
      <c r="OXT11" s="208"/>
      <c r="OXU11" s="208"/>
      <c r="OXV11" s="208"/>
      <c r="OXW11" s="208"/>
      <c r="OXX11" s="208"/>
      <c r="OXY11" s="208"/>
      <c r="OXZ11" s="208"/>
      <c r="OYA11" s="208"/>
      <c r="OYB11" s="208"/>
      <c r="OYC11" s="208"/>
      <c r="OYD11" s="208"/>
      <c r="OYE11" s="208"/>
      <c r="OYF11" s="208"/>
      <c r="OYG11" s="208"/>
      <c r="OYH11" s="208"/>
      <c r="OYI11" s="208"/>
      <c r="OYJ11" s="208"/>
      <c r="OYK11" s="208"/>
      <c r="OYL11" s="208"/>
      <c r="OYM11" s="208"/>
      <c r="OYN11" s="208"/>
      <c r="OYO11" s="208"/>
      <c r="OYP11" s="208"/>
      <c r="OYQ11" s="208"/>
      <c r="OYR11" s="208"/>
      <c r="OYS11" s="208"/>
      <c r="OYT11" s="208"/>
      <c r="OYU11" s="208"/>
      <c r="OYV11" s="208"/>
      <c r="OYW11" s="208"/>
      <c r="OYX11" s="208"/>
      <c r="OYY11" s="208"/>
      <c r="OYZ11" s="208"/>
      <c r="OZA11" s="208"/>
      <c r="OZB11" s="208"/>
      <c r="OZC11" s="208"/>
      <c r="OZD11" s="208"/>
      <c r="OZE11" s="208"/>
      <c r="OZF11" s="208"/>
      <c r="OZG11" s="208"/>
      <c r="OZH11" s="208"/>
      <c r="OZI11" s="208"/>
      <c r="OZJ11" s="208"/>
      <c r="OZK11" s="208"/>
      <c r="OZL11" s="208"/>
      <c r="OZM11" s="208"/>
      <c r="OZN11" s="208"/>
      <c r="OZO11" s="208"/>
      <c r="OZP11" s="208"/>
      <c r="OZQ11" s="208"/>
      <c r="OZR11" s="208"/>
      <c r="OZS11" s="208"/>
      <c r="OZT11" s="208"/>
      <c r="OZU11" s="208"/>
      <c r="OZV11" s="208"/>
      <c r="OZW11" s="208"/>
      <c r="OZX11" s="208"/>
      <c r="OZY11" s="208"/>
      <c r="OZZ11" s="208"/>
      <c r="PAA11" s="208"/>
      <c r="PAB11" s="208"/>
      <c r="PAC11" s="208"/>
      <c r="PAD11" s="208"/>
      <c r="PAE11" s="208"/>
      <c r="PAF11" s="208"/>
      <c r="PAG11" s="208"/>
      <c r="PAH11" s="208"/>
      <c r="PAI11" s="208"/>
      <c r="PAJ11" s="208"/>
      <c r="PAK11" s="208"/>
      <c r="PAL11" s="208"/>
      <c r="PAM11" s="208"/>
      <c r="PAN11" s="208"/>
      <c r="PAO11" s="208"/>
      <c r="PAP11" s="208"/>
      <c r="PAQ11" s="208"/>
      <c r="PAR11" s="208"/>
      <c r="PAS11" s="208"/>
      <c r="PAT11" s="208"/>
      <c r="PAU11" s="208"/>
      <c r="PAV11" s="208"/>
      <c r="PAW11" s="208"/>
      <c r="PAX11" s="208"/>
      <c r="PAY11" s="208"/>
      <c r="PAZ11" s="208"/>
      <c r="PBA11" s="208"/>
      <c r="PBB11" s="208"/>
      <c r="PBC11" s="208"/>
      <c r="PBD11" s="208"/>
      <c r="PBE11" s="208"/>
      <c r="PBF11" s="208"/>
      <c r="PBG11" s="208"/>
      <c r="PBH11" s="208"/>
      <c r="PBI11" s="208"/>
      <c r="PBJ11" s="208"/>
      <c r="PBK11" s="208"/>
      <c r="PBL11" s="208"/>
      <c r="PBM11" s="208"/>
      <c r="PBN11" s="208"/>
      <c r="PBO11" s="208"/>
      <c r="PBP11" s="208"/>
      <c r="PBQ11" s="208"/>
      <c r="PBR11" s="208"/>
      <c r="PBS11" s="208"/>
      <c r="PBT11" s="208"/>
      <c r="PBU11" s="208"/>
      <c r="PBV11" s="208"/>
      <c r="PBW11" s="208"/>
      <c r="PBX11" s="208"/>
      <c r="PBY11" s="208"/>
      <c r="PBZ11" s="208"/>
      <c r="PCA11" s="208"/>
      <c r="PCB11" s="208"/>
      <c r="PCC11" s="208"/>
      <c r="PCD11" s="208"/>
      <c r="PCE11" s="208"/>
      <c r="PCF11" s="208"/>
      <c r="PCG11" s="208"/>
      <c r="PCH11" s="208"/>
      <c r="PCI11" s="208"/>
      <c r="PCJ11" s="208"/>
      <c r="PCK11" s="208"/>
      <c r="PCL11" s="208"/>
      <c r="PCM11" s="208"/>
      <c r="PCN11" s="208"/>
      <c r="PCO11" s="208"/>
      <c r="PCP11" s="208"/>
      <c r="PCQ11" s="208"/>
      <c r="PCR11" s="208"/>
      <c r="PCS11" s="208"/>
      <c r="PCT11" s="208"/>
      <c r="PCU11" s="208"/>
      <c r="PCV11" s="208"/>
      <c r="PCW11" s="208"/>
      <c r="PCX11" s="208"/>
      <c r="PCY11" s="208"/>
      <c r="PCZ11" s="208"/>
      <c r="PDA11" s="208"/>
      <c r="PDB11" s="208"/>
      <c r="PDC11" s="208"/>
      <c r="PDD11" s="208"/>
      <c r="PDE11" s="208"/>
      <c r="PDF11" s="208"/>
      <c r="PDG11" s="208"/>
      <c r="PDH11" s="208"/>
      <c r="PDI11" s="208"/>
      <c r="PDJ11" s="208"/>
      <c r="PDK11" s="208"/>
      <c r="PDL11" s="208"/>
      <c r="PDM11" s="208"/>
      <c r="PDN11" s="208"/>
      <c r="PDO11" s="208"/>
      <c r="PDP11" s="208"/>
      <c r="PDQ11" s="208"/>
      <c r="PDR11" s="208"/>
      <c r="PDS11" s="208"/>
      <c r="PDT11" s="208"/>
      <c r="PDU11" s="208"/>
      <c r="PDV11" s="208"/>
      <c r="PDW11" s="208"/>
      <c r="PDX11" s="208"/>
      <c r="PDY11" s="208"/>
      <c r="PDZ11" s="208"/>
      <c r="PEA11" s="208"/>
      <c r="PEB11" s="208"/>
      <c r="PEC11" s="208"/>
      <c r="PED11" s="208"/>
      <c r="PEE11" s="208"/>
      <c r="PEF11" s="208"/>
      <c r="PEG11" s="208"/>
      <c r="PEH11" s="208"/>
      <c r="PEI11" s="208"/>
      <c r="PEJ11" s="208"/>
      <c r="PEK11" s="208"/>
      <c r="PEL11" s="208"/>
      <c r="PEM11" s="208"/>
      <c r="PEN11" s="208"/>
      <c r="PEO11" s="208"/>
      <c r="PEP11" s="208"/>
      <c r="PEQ11" s="208"/>
      <c r="PER11" s="208"/>
      <c r="PES11" s="208"/>
      <c r="PET11" s="208"/>
      <c r="PEU11" s="208"/>
      <c r="PEV11" s="208"/>
      <c r="PEW11" s="208"/>
      <c r="PEX11" s="208"/>
      <c r="PEY11" s="208"/>
      <c r="PEZ11" s="208"/>
      <c r="PFA11" s="208"/>
      <c r="PFB11" s="208"/>
      <c r="PFC11" s="208"/>
      <c r="PFD11" s="208"/>
      <c r="PFE11" s="208"/>
      <c r="PFF11" s="208"/>
      <c r="PFG11" s="208"/>
      <c r="PFH11" s="208"/>
      <c r="PFI11" s="208"/>
      <c r="PFJ11" s="208"/>
      <c r="PFK11" s="208"/>
      <c r="PFL11" s="208"/>
      <c r="PFM11" s="208"/>
      <c r="PFN11" s="208"/>
      <c r="PFO11" s="208"/>
      <c r="PFP11" s="208"/>
      <c r="PFQ11" s="208"/>
      <c r="PFR11" s="208"/>
      <c r="PFS11" s="208"/>
      <c r="PFT11" s="208"/>
      <c r="PFU11" s="208"/>
      <c r="PFV11" s="208"/>
      <c r="PFW11" s="208"/>
      <c r="PFX11" s="208"/>
      <c r="PFY11" s="208"/>
      <c r="PFZ11" s="208"/>
      <c r="PGA11" s="208"/>
      <c r="PGB11" s="208"/>
      <c r="PGC11" s="208"/>
      <c r="PGD11" s="208"/>
      <c r="PGE11" s="208"/>
      <c r="PGF11" s="208"/>
      <c r="PGG11" s="208"/>
      <c r="PGH11" s="208"/>
      <c r="PGI11" s="208"/>
      <c r="PGJ11" s="208"/>
      <c r="PGK11" s="208"/>
      <c r="PGL11" s="208"/>
      <c r="PGM11" s="208"/>
      <c r="PGN11" s="208"/>
      <c r="PGO11" s="208"/>
      <c r="PGP11" s="208"/>
      <c r="PGQ11" s="208"/>
      <c r="PGR11" s="208"/>
      <c r="PGS11" s="208"/>
      <c r="PGT11" s="208"/>
      <c r="PGU11" s="208"/>
      <c r="PGV11" s="208"/>
      <c r="PGW11" s="208"/>
      <c r="PGX11" s="208"/>
      <c r="PGY11" s="208"/>
      <c r="PGZ11" s="208"/>
      <c r="PHA11" s="208"/>
      <c r="PHB11" s="208"/>
      <c r="PHC11" s="208"/>
      <c r="PHD11" s="208"/>
      <c r="PHE11" s="208"/>
      <c r="PHF11" s="208"/>
      <c r="PHG11" s="208"/>
      <c r="PHH11" s="208"/>
      <c r="PHI11" s="208"/>
      <c r="PHJ11" s="208"/>
      <c r="PHK11" s="208"/>
      <c r="PHL11" s="208"/>
      <c r="PHM11" s="208"/>
      <c r="PHN11" s="208"/>
      <c r="PHO11" s="208"/>
      <c r="PHP11" s="208"/>
      <c r="PHQ11" s="208"/>
      <c r="PHR11" s="208"/>
      <c r="PHS11" s="208"/>
      <c r="PHT11" s="208"/>
      <c r="PHU11" s="208"/>
      <c r="PHV11" s="208"/>
      <c r="PHW11" s="208"/>
      <c r="PHX11" s="208"/>
      <c r="PHY11" s="208"/>
      <c r="PHZ11" s="208"/>
      <c r="PIA11" s="208"/>
      <c r="PIB11" s="208"/>
      <c r="PIC11" s="208"/>
      <c r="PID11" s="208"/>
      <c r="PIE11" s="208"/>
      <c r="PIF11" s="208"/>
      <c r="PIG11" s="208"/>
      <c r="PIH11" s="208"/>
      <c r="PII11" s="208"/>
      <c r="PIJ11" s="208"/>
      <c r="PIK11" s="208"/>
      <c r="PIL11" s="208"/>
      <c r="PIM11" s="208"/>
      <c r="PIN11" s="208"/>
      <c r="PIO11" s="208"/>
      <c r="PIP11" s="208"/>
      <c r="PIQ11" s="208"/>
      <c r="PIR11" s="208"/>
      <c r="PIS11" s="208"/>
      <c r="PIT11" s="208"/>
      <c r="PIU11" s="208"/>
      <c r="PIV11" s="208"/>
      <c r="PIW11" s="208"/>
      <c r="PIX11" s="208"/>
      <c r="PIY11" s="208"/>
      <c r="PIZ11" s="208"/>
      <c r="PJA11" s="208"/>
      <c r="PJB11" s="208"/>
      <c r="PJC11" s="208"/>
      <c r="PJD11" s="208"/>
      <c r="PJE11" s="208"/>
      <c r="PJF11" s="208"/>
      <c r="PJG11" s="208"/>
      <c r="PJH11" s="208"/>
      <c r="PJI11" s="208"/>
      <c r="PJJ11" s="208"/>
      <c r="PJK11" s="208"/>
      <c r="PJL11" s="208"/>
      <c r="PJM11" s="208"/>
      <c r="PJN11" s="208"/>
      <c r="PJO11" s="208"/>
      <c r="PJP11" s="208"/>
      <c r="PJQ11" s="208"/>
      <c r="PJR11" s="208"/>
      <c r="PJS11" s="208"/>
      <c r="PJT11" s="208"/>
      <c r="PJU11" s="208"/>
      <c r="PJV11" s="208"/>
      <c r="PJW11" s="208"/>
      <c r="PJX11" s="208"/>
      <c r="PJY11" s="208"/>
      <c r="PJZ11" s="208"/>
      <c r="PKA11" s="208"/>
      <c r="PKB11" s="208"/>
      <c r="PKC11" s="208"/>
      <c r="PKD11" s="208"/>
      <c r="PKE11" s="208"/>
      <c r="PKF11" s="208"/>
      <c r="PKG11" s="208"/>
      <c r="PKH11" s="208"/>
      <c r="PKI11" s="208"/>
      <c r="PKJ11" s="208"/>
      <c r="PKK11" s="208"/>
      <c r="PKL11" s="208"/>
      <c r="PKM11" s="208"/>
      <c r="PKN11" s="208"/>
      <c r="PKO11" s="208"/>
      <c r="PKP11" s="208"/>
      <c r="PKQ11" s="208"/>
      <c r="PKR11" s="208"/>
      <c r="PKS11" s="208"/>
      <c r="PKT11" s="208"/>
      <c r="PKU11" s="208"/>
      <c r="PKV11" s="208"/>
      <c r="PKW11" s="208"/>
      <c r="PKX11" s="208"/>
      <c r="PKY11" s="208"/>
      <c r="PKZ11" s="208"/>
      <c r="PLA11" s="208"/>
      <c r="PLB11" s="208"/>
      <c r="PLC11" s="208"/>
      <c r="PLD11" s="208"/>
      <c r="PLE11" s="208"/>
      <c r="PLF11" s="208"/>
      <c r="PLG11" s="208"/>
      <c r="PLH11" s="208"/>
      <c r="PLI11" s="208"/>
      <c r="PLJ11" s="208"/>
      <c r="PLK11" s="208"/>
      <c r="PLL11" s="208"/>
      <c r="PLM11" s="208"/>
      <c r="PLN11" s="208"/>
      <c r="PLO11" s="208"/>
      <c r="PLP11" s="208"/>
      <c r="PLQ11" s="208"/>
      <c r="PLR11" s="208"/>
      <c r="PLS11" s="208"/>
      <c r="PLT11" s="208"/>
      <c r="PLU11" s="208"/>
      <c r="PLV11" s="208"/>
      <c r="PLW11" s="208"/>
      <c r="PLX11" s="208"/>
      <c r="PLY11" s="208"/>
      <c r="PLZ11" s="208"/>
      <c r="PMA11" s="208"/>
      <c r="PMB11" s="208"/>
      <c r="PMC11" s="208"/>
      <c r="PMD11" s="208"/>
      <c r="PME11" s="208"/>
      <c r="PMF11" s="208"/>
      <c r="PMG11" s="208"/>
      <c r="PMH11" s="208"/>
      <c r="PMI11" s="208"/>
      <c r="PMJ11" s="208"/>
      <c r="PMK11" s="208"/>
      <c r="PML11" s="208"/>
      <c r="PMM11" s="208"/>
      <c r="PMN11" s="208"/>
      <c r="PMO11" s="208"/>
      <c r="PMP11" s="208"/>
      <c r="PMQ11" s="208"/>
      <c r="PMR11" s="208"/>
      <c r="PMS11" s="208"/>
      <c r="PMT11" s="208"/>
      <c r="PMU11" s="208"/>
      <c r="PMV11" s="208"/>
      <c r="PMW11" s="208"/>
      <c r="PMX11" s="208"/>
      <c r="PMY11" s="208"/>
      <c r="PMZ11" s="208"/>
      <c r="PNA11" s="208"/>
      <c r="PNB11" s="208"/>
      <c r="PNC11" s="208"/>
      <c r="PND11" s="208"/>
      <c r="PNE11" s="208"/>
      <c r="PNF11" s="208"/>
      <c r="PNG11" s="208"/>
      <c r="PNH11" s="208"/>
      <c r="PNI11" s="208"/>
      <c r="PNJ11" s="208"/>
      <c r="PNK11" s="208"/>
      <c r="PNL11" s="208"/>
      <c r="PNM11" s="208"/>
      <c r="PNN11" s="208"/>
      <c r="PNO11" s="208"/>
      <c r="PNP11" s="208"/>
      <c r="PNQ11" s="208"/>
      <c r="PNR11" s="208"/>
      <c r="PNS11" s="208"/>
      <c r="PNT11" s="208"/>
      <c r="PNU11" s="208"/>
      <c r="PNV11" s="208"/>
      <c r="PNW11" s="208"/>
      <c r="PNX11" s="208"/>
      <c r="PNY11" s="208"/>
      <c r="PNZ11" s="208"/>
      <c r="POA11" s="208"/>
      <c r="POB11" s="208"/>
      <c r="POC11" s="208"/>
      <c r="POD11" s="208"/>
      <c r="POE11" s="208"/>
      <c r="POF11" s="208"/>
      <c r="POG11" s="208"/>
      <c r="POH11" s="208"/>
      <c r="POI11" s="208"/>
      <c r="POJ11" s="208"/>
      <c r="POK11" s="208"/>
      <c r="POL11" s="208"/>
      <c r="POM11" s="208"/>
      <c r="PON11" s="208"/>
      <c r="POO11" s="208"/>
      <c r="POP11" s="208"/>
      <c r="POQ11" s="208"/>
      <c r="POR11" s="208"/>
      <c r="POS11" s="208"/>
      <c r="POT11" s="208"/>
      <c r="POU11" s="208"/>
      <c r="POV11" s="208"/>
      <c r="POW11" s="208"/>
      <c r="POX11" s="208"/>
      <c r="POY11" s="208"/>
      <c r="POZ11" s="208"/>
      <c r="PPA11" s="208"/>
      <c r="PPB11" s="208"/>
      <c r="PPC11" s="208"/>
      <c r="PPD11" s="208"/>
      <c r="PPE11" s="208"/>
      <c r="PPF11" s="208"/>
      <c r="PPG11" s="208"/>
      <c r="PPH11" s="208"/>
      <c r="PPI11" s="208"/>
      <c r="PPJ11" s="208"/>
      <c r="PPK11" s="208"/>
      <c r="PPL11" s="208"/>
      <c r="PPM11" s="208"/>
      <c r="PPN11" s="208"/>
      <c r="PPO11" s="208"/>
      <c r="PPP11" s="208"/>
      <c r="PPQ11" s="208"/>
      <c r="PPR11" s="208"/>
      <c r="PPS11" s="208"/>
      <c r="PPT11" s="208"/>
      <c r="PPU11" s="208"/>
      <c r="PPV11" s="208"/>
      <c r="PPW11" s="208"/>
      <c r="PPX11" s="208"/>
      <c r="PPY11" s="208"/>
      <c r="PPZ11" s="208"/>
      <c r="PQA11" s="208"/>
      <c r="PQB11" s="208"/>
      <c r="PQC11" s="208"/>
      <c r="PQD11" s="208"/>
      <c r="PQE11" s="208"/>
      <c r="PQF11" s="208"/>
      <c r="PQG11" s="208"/>
      <c r="PQH11" s="208"/>
      <c r="PQI11" s="208"/>
      <c r="PQJ11" s="208"/>
      <c r="PQK11" s="208"/>
      <c r="PQL11" s="208"/>
      <c r="PQM11" s="208"/>
      <c r="PQN11" s="208"/>
      <c r="PQO11" s="208"/>
      <c r="PQP11" s="208"/>
      <c r="PQQ11" s="208"/>
      <c r="PQR11" s="208"/>
      <c r="PQS11" s="208"/>
      <c r="PQT11" s="208"/>
      <c r="PQU11" s="208"/>
      <c r="PQV11" s="208"/>
      <c r="PQW11" s="208"/>
      <c r="PQX11" s="208"/>
      <c r="PQY11" s="208"/>
      <c r="PQZ11" s="208"/>
      <c r="PRA11" s="208"/>
      <c r="PRB11" s="208"/>
      <c r="PRC11" s="208"/>
      <c r="PRD11" s="208"/>
      <c r="PRE11" s="208"/>
      <c r="PRF11" s="208"/>
      <c r="PRG11" s="208"/>
      <c r="PRH11" s="208"/>
      <c r="PRI11" s="208"/>
      <c r="PRJ11" s="208"/>
      <c r="PRK11" s="208"/>
      <c r="PRL11" s="208"/>
      <c r="PRM11" s="208"/>
      <c r="PRN11" s="208"/>
      <c r="PRO11" s="208"/>
      <c r="PRP11" s="208"/>
      <c r="PRQ11" s="208"/>
      <c r="PRR11" s="208"/>
      <c r="PRS11" s="208"/>
      <c r="PRT11" s="208"/>
      <c r="PRU11" s="208"/>
      <c r="PRV11" s="208"/>
      <c r="PRW11" s="208"/>
      <c r="PRX11" s="208"/>
      <c r="PRY11" s="208"/>
      <c r="PRZ11" s="208"/>
      <c r="PSA11" s="208"/>
      <c r="PSB11" s="208"/>
      <c r="PSC11" s="208"/>
      <c r="PSD11" s="208"/>
      <c r="PSE11" s="208"/>
      <c r="PSF11" s="208"/>
      <c r="PSG11" s="208"/>
      <c r="PSH11" s="208"/>
      <c r="PSI11" s="208"/>
      <c r="PSJ11" s="208"/>
      <c r="PSK11" s="208"/>
      <c r="PSL11" s="208"/>
      <c r="PSM11" s="208"/>
      <c r="PSN11" s="208"/>
      <c r="PSO11" s="208"/>
      <c r="PSP11" s="208"/>
      <c r="PSQ11" s="208"/>
      <c r="PSR11" s="208"/>
      <c r="PSS11" s="208"/>
      <c r="PST11" s="208"/>
      <c r="PSU11" s="208"/>
      <c r="PSV11" s="208"/>
      <c r="PSW11" s="208"/>
      <c r="PSX11" s="208"/>
      <c r="PSY11" s="208"/>
      <c r="PSZ11" s="208"/>
      <c r="PTA11" s="208"/>
      <c r="PTB11" s="208"/>
      <c r="PTC11" s="208"/>
      <c r="PTD11" s="208"/>
      <c r="PTE11" s="208"/>
      <c r="PTF11" s="208"/>
      <c r="PTG11" s="208"/>
      <c r="PTH11" s="208"/>
      <c r="PTI11" s="208"/>
      <c r="PTJ11" s="208"/>
      <c r="PTK11" s="208"/>
      <c r="PTL11" s="208"/>
      <c r="PTM11" s="208"/>
      <c r="PTN11" s="208"/>
      <c r="PTO11" s="208"/>
      <c r="PTP11" s="208"/>
      <c r="PTQ11" s="208"/>
      <c r="PTR11" s="208"/>
      <c r="PTS11" s="208"/>
      <c r="PTT11" s="208"/>
      <c r="PTU11" s="208"/>
      <c r="PTV11" s="208"/>
      <c r="PTW11" s="208"/>
      <c r="PTX11" s="208"/>
      <c r="PTY11" s="208"/>
      <c r="PTZ11" s="208"/>
      <c r="PUA11" s="208"/>
      <c r="PUB11" s="208"/>
      <c r="PUC11" s="208"/>
      <c r="PUD11" s="208"/>
      <c r="PUE11" s="208"/>
      <c r="PUF11" s="208"/>
      <c r="PUG11" s="208"/>
      <c r="PUH11" s="208"/>
      <c r="PUI11" s="208"/>
      <c r="PUJ11" s="208"/>
      <c r="PUK11" s="208"/>
      <c r="PUL11" s="208"/>
      <c r="PUM11" s="208"/>
      <c r="PUN11" s="208"/>
      <c r="PUO11" s="208"/>
      <c r="PUP11" s="208"/>
      <c r="PUQ11" s="208"/>
      <c r="PUR11" s="208"/>
      <c r="PUS11" s="208"/>
      <c r="PUT11" s="208"/>
      <c r="PUU11" s="208"/>
      <c r="PUV11" s="208"/>
      <c r="PUW11" s="208"/>
      <c r="PUX11" s="208"/>
      <c r="PUY11" s="208"/>
      <c r="PUZ11" s="208"/>
      <c r="PVA11" s="208"/>
      <c r="PVB11" s="208"/>
      <c r="PVC11" s="208"/>
      <c r="PVD11" s="208"/>
      <c r="PVE11" s="208"/>
      <c r="PVF11" s="208"/>
      <c r="PVG11" s="208"/>
      <c r="PVH11" s="208"/>
      <c r="PVI11" s="208"/>
      <c r="PVJ11" s="208"/>
      <c r="PVK11" s="208"/>
      <c r="PVL11" s="208"/>
      <c r="PVM11" s="208"/>
      <c r="PVN11" s="208"/>
      <c r="PVO11" s="208"/>
      <c r="PVP11" s="208"/>
      <c r="PVQ11" s="208"/>
      <c r="PVR11" s="208"/>
      <c r="PVS11" s="208"/>
      <c r="PVT11" s="208"/>
      <c r="PVU11" s="208"/>
      <c r="PVV11" s="208"/>
      <c r="PVW11" s="208"/>
      <c r="PVX11" s="208"/>
      <c r="PVY11" s="208"/>
      <c r="PVZ11" s="208"/>
      <c r="PWA11" s="208"/>
      <c r="PWB11" s="208"/>
      <c r="PWC11" s="208"/>
      <c r="PWD11" s="208"/>
      <c r="PWE11" s="208"/>
      <c r="PWF11" s="208"/>
      <c r="PWG11" s="208"/>
      <c r="PWH11" s="208"/>
      <c r="PWI11" s="208"/>
      <c r="PWJ11" s="208"/>
      <c r="PWK11" s="208"/>
      <c r="PWL11" s="208"/>
      <c r="PWM11" s="208"/>
      <c r="PWN11" s="208"/>
      <c r="PWO11" s="208"/>
      <c r="PWP11" s="208"/>
      <c r="PWQ11" s="208"/>
      <c r="PWR11" s="208"/>
      <c r="PWS11" s="208"/>
      <c r="PWT11" s="208"/>
      <c r="PWU11" s="208"/>
      <c r="PWV11" s="208"/>
      <c r="PWW11" s="208"/>
      <c r="PWX11" s="208"/>
      <c r="PWY11" s="208"/>
      <c r="PWZ11" s="208"/>
      <c r="PXA11" s="208"/>
      <c r="PXB11" s="208"/>
      <c r="PXC11" s="208"/>
      <c r="PXD11" s="208"/>
      <c r="PXE11" s="208"/>
      <c r="PXF11" s="208"/>
      <c r="PXG11" s="208"/>
      <c r="PXH11" s="208"/>
      <c r="PXI11" s="208"/>
      <c r="PXJ11" s="208"/>
      <c r="PXK11" s="208"/>
      <c r="PXL11" s="208"/>
      <c r="PXM11" s="208"/>
      <c r="PXN11" s="208"/>
      <c r="PXO11" s="208"/>
      <c r="PXP11" s="208"/>
      <c r="PXQ11" s="208"/>
      <c r="PXR11" s="208"/>
      <c r="PXS11" s="208"/>
      <c r="PXT11" s="208"/>
      <c r="PXU11" s="208"/>
      <c r="PXV11" s="208"/>
      <c r="PXW11" s="208"/>
      <c r="PXX11" s="208"/>
      <c r="PXY11" s="208"/>
      <c r="PXZ11" s="208"/>
      <c r="PYA11" s="208"/>
      <c r="PYB11" s="208"/>
      <c r="PYC11" s="208"/>
      <c r="PYD11" s="208"/>
      <c r="PYE11" s="208"/>
      <c r="PYF11" s="208"/>
      <c r="PYG11" s="208"/>
      <c r="PYH11" s="208"/>
      <c r="PYI11" s="208"/>
      <c r="PYJ11" s="208"/>
      <c r="PYK11" s="208"/>
      <c r="PYL11" s="208"/>
      <c r="PYM11" s="208"/>
      <c r="PYN11" s="208"/>
      <c r="PYO11" s="208"/>
      <c r="PYP11" s="208"/>
      <c r="PYQ11" s="208"/>
      <c r="PYR11" s="208"/>
      <c r="PYS11" s="208"/>
      <c r="PYT11" s="208"/>
      <c r="PYU11" s="208"/>
      <c r="PYV11" s="208"/>
      <c r="PYW11" s="208"/>
      <c r="PYX11" s="208"/>
      <c r="PYY11" s="208"/>
      <c r="PYZ11" s="208"/>
      <c r="PZA11" s="208"/>
      <c r="PZB11" s="208"/>
      <c r="PZC11" s="208"/>
      <c r="PZD11" s="208"/>
      <c r="PZE11" s="208"/>
      <c r="PZF11" s="208"/>
      <c r="PZG11" s="208"/>
      <c r="PZH11" s="208"/>
      <c r="PZI11" s="208"/>
      <c r="PZJ11" s="208"/>
      <c r="PZK11" s="208"/>
      <c r="PZL11" s="208"/>
      <c r="PZM11" s="208"/>
      <c r="PZN11" s="208"/>
      <c r="PZO11" s="208"/>
      <c r="PZP11" s="208"/>
      <c r="PZQ11" s="208"/>
      <c r="PZR11" s="208"/>
      <c r="PZS11" s="208"/>
      <c r="PZT11" s="208"/>
      <c r="PZU11" s="208"/>
      <c r="PZV11" s="208"/>
      <c r="PZW11" s="208"/>
      <c r="PZX11" s="208"/>
      <c r="PZY11" s="208"/>
      <c r="PZZ11" s="208"/>
      <c r="QAA11" s="208"/>
      <c r="QAB11" s="208"/>
      <c r="QAC11" s="208"/>
      <c r="QAD11" s="208"/>
      <c r="QAE11" s="208"/>
      <c r="QAF11" s="208"/>
      <c r="QAG11" s="208"/>
      <c r="QAH11" s="208"/>
      <c r="QAI11" s="208"/>
      <c r="QAJ11" s="208"/>
      <c r="QAK11" s="208"/>
      <c r="QAL11" s="208"/>
      <c r="QAM11" s="208"/>
      <c r="QAN11" s="208"/>
      <c r="QAO11" s="208"/>
      <c r="QAP11" s="208"/>
      <c r="QAQ11" s="208"/>
      <c r="QAR11" s="208"/>
      <c r="QAS11" s="208"/>
      <c r="QAT11" s="208"/>
      <c r="QAU11" s="208"/>
      <c r="QAV11" s="208"/>
      <c r="QAW11" s="208"/>
      <c r="QAX11" s="208"/>
      <c r="QAY11" s="208"/>
      <c r="QAZ11" s="208"/>
      <c r="QBA11" s="208"/>
      <c r="QBB11" s="208"/>
      <c r="QBC11" s="208"/>
      <c r="QBD11" s="208"/>
      <c r="QBE11" s="208"/>
      <c r="QBF11" s="208"/>
      <c r="QBG11" s="208"/>
      <c r="QBH11" s="208"/>
      <c r="QBI11" s="208"/>
      <c r="QBJ11" s="208"/>
      <c r="QBK11" s="208"/>
      <c r="QBL11" s="208"/>
      <c r="QBM11" s="208"/>
      <c r="QBN11" s="208"/>
      <c r="QBO11" s="208"/>
      <c r="QBP11" s="208"/>
      <c r="QBQ11" s="208"/>
      <c r="QBR11" s="208"/>
      <c r="QBS11" s="208"/>
      <c r="QBT11" s="208"/>
      <c r="QBU11" s="208"/>
      <c r="QBV11" s="208"/>
      <c r="QBW11" s="208"/>
      <c r="QBX11" s="208"/>
      <c r="QBY11" s="208"/>
      <c r="QBZ11" s="208"/>
      <c r="QCA11" s="208"/>
      <c r="QCB11" s="208"/>
      <c r="QCC11" s="208"/>
      <c r="QCD11" s="208"/>
      <c r="QCE11" s="208"/>
      <c r="QCF11" s="208"/>
      <c r="QCG11" s="208"/>
      <c r="QCH11" s="208"/>
      <c r="QCI11" s="208"/>
      <c r="QCJ11" s="208"/>
      <c r="QCK11" s="208"/>
      <c r="QCL11" s="208"/>
      <c r="QCM11" s="208"/>
      <c r="QCN11" s="208"/>
      <c r="QCO11" s="208"/>
      <c r="QCP11" s="208"/>
      <c r="QCQ11" s="208"/>
      <c r="QCR11" s="208"/>
      <c r="QCS11" s="208"/>
      <c r="QCT11" s="208"/>
      <c r="QCU11" s="208"/>
      <c r="QCV11" s="208"/>
      <c r="QCW11" s="208"/>
      <c r="QCX11" s="208"/>
      <c r="QCY11" s="208"/>
      <c r="QCZ11" s="208"/>
      <c r="QDA11" s="208"/>
      <c r="QDB11" s="208"/>
      <c r="QDC11" s="208"/>
      <c r="QDD11" s="208"/>
      <c r="QDE11" s="208"/>
      <c r="QDF11" s="208"/>
      <c r="QDG11" s="208"/>
      <c r="QDH11" s="208"/>
      <c r="QDI11" s="208"/>
      <c r="QDJ11" s="208"/>
      <c r="QDK11" s="208"/>
      <c r="QDL11" s="208"/>
      <c r="QDM11" s="208"/>
      <c r="QDN11" s="208"/>
      <c r="QDO11" s="208"/>
      <c r="QDP11" s="208"/>
      <c r="QDQ11" s="208"/>
      <c r="QDR11" s="208"/>
      <c r="QDS11" s="208"/>
      <c r="QDT11" s="208"/>
      <c r="QDU11" s="208"/>
      <c r="QDV11" s="208"/>
      <c r="QDW11" s="208"/>
      <c r="QDX11" s="208"/>
      <c r="QDY11" s="208"/>
      <c r="QDZ11" s="208"/>
      <c r="QEA11" s="208"/>
      <c r="QEB11" s="208"/>
      <c r="QEC11" s="208"/>
      <c r="QED11" s="208"/>
      <c r="QEE11" s="208"/>
      <c r="QEF11" s="208"/>
      <c r="QEG11" s="208"/>
      <c r="QEH11" s="208"/>
      <c r="QEI11" s="208"/>
      <c r="QEJ11" s="208"/>
      <c r="QEK11" s="208"/>
      <c r="QEL11" s="208"/>
      <c r="QEM11" s="208"/>
      <c r="QEN11" s="208"/>
      <c r="QEO11" s="208"/>
      <c r="QEP11" s="208"/>
      <c r="QEQ11" s="208"/>
      <c r="QER11" s="208"/>
      <c r="QES11" s="208"/>
      <c r="QET11" s="208"/>
      <c r="QEU11" s="208"/>
      <c r="QEV11" s="208"/>
      <c r="QEW11" s="208"/>
      <c r="QEX11" s="208"/>
      <c r="QEY11" s="208"/>
      <c r="QEZ11" s="208"/>
      <c r="QFA11" s="208"/>
      <c r="QFB11" s="208"/>
      <c r="QFC11" s="208"/>
      <c r="QFD11" s="208"/>
      <c r="QFE11" s="208"/>
      <c r="QFF11" s="208"/>
      <c r="QFG11" s="208"/>
      <c r="QFH11" s="208"/>
      <c r="QFI11" s="208"/>
      <c r="QFJ11" s="208"/>
      <c r="QFK11" s="208"/>
      <c r="QFL11" s="208"/>
      <c r="QFM11" s="208"/>
      <c r="QFN11" s="208"/>
      <c r="QFO11" s="208"/>
      <c r="QFP11" s="208"/>
      <c r="QFQ11" s="208"/>
      <c r="QFR11" s="208"/>
      <c r="QFS11" s="208"/>
      <c r="QFT11" s="208"/>
      <c r="QFU11" s="208"/>
      <c r="QFV11" s="208"/>
      <c r="QFW11" s="208"/>
      <c r="QFX11" s="208"/>
      <c r="QFY11" s="208"/>
      <c r="QFZ11" s="208"/>
      <c r="QGA11" s="208"/>
      <c r="QGB11" s="208"/>
      <c r="QGC11" s="208"/>
      <c r="QGD11" s="208"/>
      <c r="QGE11" s="208"/>
      <c r="QGF11" s="208"/>
      <c r="QGG11" s="208"/>
      <c r="QGH11" s="208"/>
      <c r="QGI11" s="208"/>
      <c r="QGJ11" s="208"/>
      <c r="QGK11" s="208"/>
      <c r="QGL11" s="208"/>
      <c r="QGM11" s="208"/>
      <c r="QGN11" s="208"/>
      <c r="QGO11" s="208"/>
      <c r="QGP11" s="208"/>
      <c r="QGQ11" s="208"/>
      <c r="QGR11" s="208"/>
      <c r="QGS11" s="208"/>
      <c r="QGT11" s="208"/>
      <c r="QGU11" s="208"/>
      <c r="QGV11" s="208"/>
      <c r="QGW11" s="208"/>
      <c r="QGX11" s="208"/>
      <c r="QGY11" s="208"/>
      <c r="QGZ11" s="208"/>
      <c r="QHA11" s="208"/>
      <c r="QHB11" s="208"/>
      <c r="QHC11" s="208"/>
      <c r="QHD11" s="208"/>
      <c r="QHE11" s="208"/>
      <c r="QHF11" s="208"/>
      <c r="QHG11" s="208"/>
      <c r="QHH11" s="208"/>
      <c r="QHI11" s="208"/>
      <c r="QHJ11" s="208"/>
      <c r="QHK11" s="208"/>
      <c r="QHL11" s="208"/>
      <c r="QHM11" s="208"/>
      <c r="QHN11" s="208"/>
      <c r="QHO11" s="208"/>
      <c r="QHP11" s="208"/>
      <c r="QHQ11" s="208"/>
      <c r="QHR11" s="208"/>
      <c r="QHS11" s="208"/>
      <c r="QHT11" s="208"/>
      <c r="QHU11" s="208"/>
      <c r="QHV11" s="208"/>
      <c r="QHW11" s="208"/>
      <c r="QHX11" s="208"/>
      <c r="QHY11" s="208"/>
      <c r="QHZ11" s="208"/>
      <c r="QIA11" s="208"/>
      <c r="QIB11" s="208"/>
      <c r="QIC11" s="208"/>
      <c r="QID11" s="208"/>
      <c r="QIE11" s="208"/>
      <c r="QIF11" s="208"/>
      <c r="QIG11" s="208"/>
      <c r="QIH11" s="208"/>
      <c r="QII11" s="208"/>
      <c r="QIJ11" s="208"/>
      <c r="QIK11" s="208"/>
      <c r="QIL11" s="208"/>
      <c r="QIM11" s="208"/>
      <c r="QIN11" s="208"/>
      <c r="QIO11" s="208"/>
      <c r="QIP11" s="208"/>
      <c r="QIQ11" s="208"/>
      <c r="QIR11" s="208"/>
      <c r="QIS11" s="208"/>
      <c r="QIT11" s="208"/>
      <c r="QIU11" s="208"/>
      <c r="QIV11" s="208"/>
      <c r="QIW11" s="208"/>
      <c r="QIX11" s="208"/>
      <c r="QIY11" s="208"/>
      <c r="QIZ11" s="208"/>
      <c r="QJA11" s="208"/>
      <c r="QJB11" s="208"/>
      <c r="QJC11" s="208"/>
      <c r="QJD11" s="208"/>
      <c r="QJE11" s="208"/>
      <c r="QJF11" s="208"/>
      <c r="QJG11" s="208"/>
      <c r="QJH11" s="208"/>
      <c r="QJI11" s="208"/>
      <c r="QJJ11" s="208"/>
      <c r="QJK11" s="208"/>
      <c r="QJL11" s="208"/>
      <c r="QJM11" s="208"/>
      <c r="QJN11" s="208"/>
      <c r="QJO11" s="208"/>
      <c r="QJP11" s="208"/>
      <c r="QJQ11" s="208"/>
      <c r="QJR11" s="208"/>
      <c r="QJS11" s="208"/>
      <c r="QJT11" s="208"/>
      <c r="QJU11" s="208"/>
      <c r="QJV11" s="208"/>
      <c r="QJW11" s="208"/>
      <c r="QJX11" s="208"/>
      <c r="QJY11" s="208"/>
      <c r="QJZ11" s="208"/>
      <c r="QKA11" s="208"/>
      <c r="QKB11" s="208"/>
      <c r="QKC11" s="208"/>
      <c r="QKD11" s="208"/>
      <c r="QKE11" s="208"/>
      <c r="QKF11" s="208"/>
      <c r="QKG11" s="208"/>
      <c r="QKH11" s="208"/>
      <c r="QKI11" s="208"/>
      <c r="QKJ11" s="208"/>
      <c r="QKK11" s="208"/>
      <c r="QKL11" s="208"/>
      <c r="QKM11" s="208"/>
      <c r="QKN11" s="208"/>
      <c r="QKO11" s="208"/>
      <c r="QKP11" s="208"/>
      <c r="QKQ11" s="208"/>
      <c r="QKR11" s="208"/>
      <c r="QKS11" s="208"/>
      <c r="QKT11" s="208"/>
      <c r="QKU11" s="208"/>
      <c r="QKV11" s="208"/>
      <c r="QKW11" s="208"/>
      <c r="QKX11" s="208"/>
      <c r="QKY11" s="208"/>
      <c r="QKZ11" s="208"/>
      <c r="QLA11" s="208"/>
      <c r="QLB11" s="208"/>
      <c r="QLC11" s="208"/>
      <c r="QLD11" s="208"/>
      <c r="QLE11" s="208"/>
      <c r="QLF11" s="208"/>
      <c r="QLG11" s="208"/>
      <c r="QLH11" s="208"/>
      <c r="QLI11" s="208"/>
      <c r="QLJ11" s="208"/>
      <c r="QLK11" s="208"/>
      <c r="QLL11" s="208"/>
      <c r="QLM11" s="208"/>
      <c r="QLN11" s="208"/>
      <c r="QLO11" s="208"/>
      <c r="QLP11" s="208"/>
      <c r="QLQ11" s="208"/>
      <c r="QLR11" s="208"/>
      <c r="QLS11" s="208"/>
      <c r="QLT11" s="208"/>
      <c r="QLU11" s="208"/>
      <c r="QLV11" s="208"/>
      <c r="QLW11" s="208"/>
      <c r="QLX11" s="208"/>
      <c r="QLY11" s="208"/>
      <c r="QLZ11" s="208"/>
      <c r="QMA11" s="208"/>
      <c r="QMB11" s="208"/>
      <c r="QMC11" s="208"/>
      <c r="QMD11" s="208"/>
      <c r="QME11" s="208"/>
      <c r="QMF11" s="208"/>
      <c r="QMG11" s="208"/>
      <c r="QMH11" s="208"/>
      <c r="QMI11" s="208"/>
      <c r="QMJ11" s="208"/>
      <c r="QMK11" s="208"/>
      <c r="QML11" s="208"/>
      <c r="QMM11" s="208"/>
      <c r="QMN11" s="208"/>
      <c r="QMO11" s="208"/>
      <c r="QMP11" s="208"/>
      <c r="QMQ11" s="208"/>
      <c r="QMR11" s="208"/>
      <c r="QMS11" s="208"/>
      <c r="QMT11" s="208"/>
      <c r="QMU11" s="208"/>
      <c r="QMV11" s="208"/>
      <c r="QMW11" s="208"/>
      <c r="QMX11" s="208"/>
      <c r="QMY11" s="208"/>
      <c r="QMZ11" s="208"/>
      <c r="QNA11" s="208"/>
      <c r="QNB11" s="208"/>
      <c r="QNC11" s="208"/>
      <c r="QND11" s="208"/>
      <c r="QNE11" s="208"/>
      <c r="QNF11" s="208"/>
      <c r="QNG11" s="208"/>
      <c r="QNH11" s="208"/>
      <c r="QNI11" s="208"/>
      <c r="QNJ11" s="208"/>
      <c r="QNK11" s="208"/>
      <c r="QNL11" s="208"/>
      <c r="QNM11" s="208"/>
      <c r="QNN11" s="208"/>
      <c r="QNO11" s="208"/>
      <c r="QNP11" s="208"/>
      <c r="QNQ11" s="208"/>
      <c r="QNR11" s="208"/>
      <c r="QNS11" s="208"/>
      <c r="QNT11" s="208"/>
      <c r="QNU11" s="208"/>
      <c r="QNV11" s="208"/>
      <c r="QNW11" s="208"/>
      <c r="QNX11" s="208"/>
      <c r="QNY11" s="208"/>
      <c r="QNZ11" s="208"/>
      <c r="QOA11" s="208"/>
      <c r="QOB11" s="208"/>
      <c r="QOC11" s="208"/>
      <c r="QOD11" s="208"/>
      <c r="QOE11" s="208"/>
      <c r="QOF11" s="208"/>
      <c r="QOG11" s="208"/>
      <c r="QOH11" s="208"/>
      <c r="QOI11" s="208"/>
      <c r="QOJ11" s="208"/>
      <c r="QOK11" s="208"/>
      <c r="QOL11" s="208"/>
      <c r="QOM11" s="208"/>
      <c r="QON11" s="208"/>
      <c r="QOO11" s="208"/>
      <c r="QOP11" s="208"/>
      <c r="QOQ11" s="208"/>
      <c r="QOR11" s="208"/>
      <c r="QOS11" s="208"/>
      <c r="QOT11" s="208"/>
      <c r="QOU11" s="208"/>
      <c r="QOV11" s="208"/>
      <c r="QOW11" s="208"/>
      <c r="QOX11" s="208"/>
      <c r="QOY11" s="208"/>
      <c r="QOZ11" s="208"/>
      <c r="QPA11" s="208"/>
      <c r="QPB11" s="208"/>
      <c r="QPC11" s="208"/>
      <c r="QPD11" s="208"/>
      <c r="QPE11" s="208"/>
      <c r="QPF11" s="208"/>
      <c r="QPG11" s="208"/>
      <c r="QPH11" s="208"/>
      <c r="QPI11" s="208"/>
      <c r="QPJ11" s="208"/>
      <c r="QPK11" s="208"/>
      <c r="QPL11" s="208"/>
      <c r="QPM11" s="208"/>
      <c r="QPN11" s="208"/>
      <c r="QPO11" s="208"/>
      <c r="QPP11" s="208"/>
      <c r="QPQ11" s="208"/>
      <c r="QPR11" s="208"/>
      <c r="QPS11" s="208"/>
      <c r="QPT11" s="208"/>
      <c r="QPU11" s="208"/>
      <c r="QPV11" s="208"/>
      <c r="QPW11" s="208"/>
      <c r="QPX11" s="208"/>
      <c r="QPY11" s="208"/>
      <c r="QPZ11" s="208"/>
      <c r="QQA11" s="208"/>
      <c r="QQB11" s="208"/>
      <c r="QQC11" s="208"/>
      <c r="QQD11" s="208"/>
      <c r="QQE11" s="208"/>
      <c r="QQF11" s="208"/>
      <c r="QQG11" s="208"/>
      <c r="QQH11" s="208"/>
      <c r="QQI11" s="208"/>
      <c r="QQJ11" s="208"/>
      <c r="QQK11" s="208"/>
      <c r="QQL11" s="208"/>
      <c r="QQM11" s="208"/>
      <c r="QQN11" s="208"/>
      <c r="QQO11" s="208"/>
      <c r="QQP11" s="208"/>
      <c r="QQQ11" s="208"/>
      <c r="QQR11" s="208"/>
      <c r="QQS11" s="208"/>
      <c r="QQT11" s="208"/>
      <c r="QQU11" s="208"/>
      <c r="QQV11" s="208"/>
      <c r="QQW11" s="208"/>
      <c r="QQX11" s="208"/>
      <c r="QQY11" s="208"/>
      <c r="QQZ11" s="208"/>
      <c r="QRA11" s="208"/>
      <c r="QRB11" s="208"/>
      <c r="QRC11" s="208"/>
      <c r="QRD11" s="208"/>
      <c r="QRE11" s="208"/>
      <c r="QRF11" s="208"/>
      <c r="QRG11" s="208"/>
      <c r="QRH11" s="208"/>
      <c r="QRI11" s="208"/>
      <c r="QRJ11" s="208"/>
      <c r="QRK11" s="208"/>
      <c r="QRL11" s="208"/>
      <c r="QRM11" s="208"/>
      <c r="QRN11" s="208"/>
      <c r="QRO11" s="208"/>
      <c r="QRP11" s="208"/>
      <c r="QRQ11" s="208"/>
      <c r="QRR11" s="208"/>
      <c r="QRS11" s="208"/>
      <c r="QRT11" s="208"/>
      <c r="QRU11" s="208"/>
      <c r="QRV11" s="208"/>
      <c r="QRW11" s="208"/>
      <c r="QRX11" s="208"/>
      <c r="QRY11" s="208"/>
      <c r="QRZ11" s="208"/>
      <c r="QSA11" s="208"/>
      <c r="QSB11" s="208"/>
      <c r="QSC11" s="208"/>
      <c r="QSD11" s="208"/>
      <c r="QSE11" s="208"/>
      <c r="QSF11" s="208"/>
      <c r="QSG11" s="208"/>
      <c r="QSH11" s="208"/>
      <c r="QSI11" s="208"/>
      <c r="QSJ11" s="208"/>
      <c r="QSK11" s="208"/>
      <c r="QSL11" s="208"/>
      <c r="QSM11" s="208"/>
      <c r="QSN11" s="208"/>
      <c r="QSO11" s="208"/>
      <c r="QSP11" s="208"/>
      <c r="QSQ11" s="208"/>
      <c r="QSR11" s="208"/>
      <c r="QSS11" s="208"/>
      <c r="QST11" s="208"/>
      <c r="QSU11" s="208"/>
      <c r="QSV11" s="208"/>
      <c r="QSW11" s="208"/>
      <c r="QSX11" s="208"/>
      <c r="QSY11" s="208"/>
      <c r="QSZ11" s="208"/>
      <c r="QTA11" s="208"/>
      <c r="QTB11" s="208"/>
      <c r="QTC11" s="208"/>
      <c r="QTD11" s="208"/>
      <c r="QTE11" s="208"/>
      <c r="QTF11" s="208"/>
      <c r="QTG11" s="208"/>
      <c r="QTH11" s="208"/>
      <c r="QTI11" s="208"/>
      <c r="QTJ11" s="208"/>
      <c r="QTK11" s="208"/>
      <c r="QTL11" s="208"/>
      <c r="QTM11" s="208"/>
      <c r="QTN11" s="208"/>
      <c r="QTO11" s="208"/>
      <c r="QTP11" s="208"/>
      <c r="QTQ11" s="208"/>
      <c r="QTR11" s="208"/>
      <c r="QTS11" s="208"/>
      <c r="QTT11" s="208"/>
      <c r="QTU11" s="208"/>
      <c r="QTV11" s="208"/>
      <c r="QTW11" s="208"/>
      <c r="QTX11" s="208"/>
      <c r="QTY11" s="208"/>
      <c r="QTZ11" s="208"/>
      <c r="QUA11" s="208"/>
      <c r="QUB11" s="208"/>
      <c r="QUC11" s="208"/>
      <c r="QUD11" s="208"/>
      <c r="QUE11" s="208"/>
      <c r="QUF11" s="208"/>
      <c r="QUG11" s="208"/>
      <c r="QUH11" s="208"/>
      <c r="QUI11" s="208"/>
      <c r="QUJ11" s="208"/>
      <c r="QUK11" s="208"/>
      <c r="QUL11" s="208"/>
      <c r="QUM11" s="208"/>
      <c r="QUN11" s="208"/>
      <c r="QUO11" s="208"/>
      <c r="QUP11" s="208"/>
      <c r="QUQ11" s="208"/>
      <c r="QUR11" s="208"/>
      <c r="QUS11" s="208"/>
      <c r="QUT11" s="208"/>
      <c r="QUU11" s="208"/>
      <c r="QUV11" s="208"/>
      <c r="QUW11" s="208"/>
      <c r="QUX11" s="208"/>
      <c r="QUY11" s="208"/>
      <c r="QUZ11" s="208"/>
      <c r="QVA11" s="208"/>
      <c r="QVB11" s="208"/>
      <c r="QVC11" s="208"/>
      <c r="QVD11" s="208"/>
      <c r="QVE11" s="208"/>
      <c r="QVF11" s="208"/>
      <c r="QVG11" s="208"/>
      <c r="QVH11" s="208"/>
      <c r="QVI11" s="208"/>
      <c r="QVJ11" s="208"/>
      <c r="QVK11" s="208"/>
      <c r="QVL11" s="208"/>
      <c r="QVM11" s="208"/>
      <c r="QVN11" s="208"/>
      <c r="QVO11" s="208"/>
      <c r="QVP11" s="208"/>
      <c r="QVQ11" s="208"/>
      <c r="QVR11" s="208"/>
      <c r="QVS11" s="208"/>
      <c r="QVT11" s="208"/>
      <c r="QVU11" s="208"/>
      <c r="QVV11" s="208"/>
      <c r="QVW11" s="208"/>
      <c r="QVX11" s="208"/>
      <c r="QVY11" s="208"/>
      <c r="QVZ11" s="208"/>
      <c r="QWA11" s="208"/>
      <c r="QWB11" s="208"/>
      <c r="QWC11" s="208"/>
      <c r="QWD11" s="208"/>
      <c r="QWE11" s="208"/>
      <c r="QWF11" s="208"/>
      <c r="QWG11" s="208"/>
      <c r="QWH11" s="208"/>
      <c r="QWI11" s="208"/>
      <c r="QWJ11" s="208"/>
      <c r="QWK11" s="208"/>
      <c r="QWL11" s="208"/>
      <c r="QWM11" s="208"/>
      <c r="QWN11" s="208"/>
      <c r="QWO11" s="208"/>
      <c r="QWP11" s="208"/>
      <c r="QWQ11" s="208"/>
      <c r="QWR11" s="208"/>
      <c r="QWS11" s="208"/>
      <c r="QWT11" s="208"/>
      <c r="QWU11" s="208"/>
      <c r="QWV11" s="208"/>
      <c r="QWW11" s="208"/>
      <c r="QWX11" s="208"/>
      <c r="QWY11" s="208"/>
      <c r="QWZ11" s="208"/>
      <c r="QXA11" s="208"/>
      <c r="QXB11" s="208"/>
      <c r="QXC11" s="208"/>
      <c r="QXD11" s="208"/>
      <c r="QXE11" s="208"/>
      <c r="QXF11" s="208"/>
      <c r="QXG11" s="208"/>
      <c r="QXH11" s="208"/>
      <c r="QXI11" s="208"/>
      <c r="QXJ11" s="208"/>
      <c r="QXK11" s="208"/>
      <c r="QXL11" s="208"/>
      <c r="QXM11" s="208"/>
      <c r="QXN11" s="208"/>
      <c r="QXO11" s="208"/>
      <c r="QXP11" s="208"/>
      <c r="QXQ11" s="208"/>
      <c r="QXR11" s="208"/>
      <c r="QXS11" s="208"/>
      <c r="QXT11" s="208"/>
      <c r="QXU11" s="208"/>
      <c r="QXV11" s="208"/>
      <c r="QXW11" s="208"/>
      <c r="QXX11" s="208"/>
      <c r="QXY11" s="208"/>
      <c r="QXZ11" s="208"/>
      <c r="QYA11" s="208"/>
      <c r="QYB11" s="208"/>
      <c r="QYC11" s="208"/>
      <c r="QYD11" s="208"/>
      <c r="QYE11" s="208"/>
      <c r="QYF11" s="208"/>
      <c r="QYG11" s="208"/>
      <c r="QYH11" s="208"/>
      <c r="QYI11" s="208"/>
      <c r="QYJ11" s="208"/>
      <c r="QYK11" s="208"/>
      <c r="QYL11" s="208"/>
      <c r="QYM11" s="208"/>
      <c r="QYN11" s="208"/>
      <c r="QYO11" s="208"/>
      <c r="QYP11" s="208"/>
      <c r="QYQ11" s="208"/>
      <c r="QYR11" s="208"/>
      <c r="QYS11" s="208"/>
      <c r="QYT11" s="208"/>
      <c r="QYU11" s="208"/>
      <c r="QYV11" s="208"/>
      <c r="QYW11" s="208"/>
      <c r="QYX11" s="208"/>
      <c r="QYY11" s="208"/>
      <c r="QYZ11" s="208"/>
      <c r="QZA11" s="208"/>
      <c r="QZB11" s="208"/>
      <c r="QZC11" s="208"/>
      <c r="QZD11" s="208"/>
      <c r="QZE11" s="208"/>
      <c r="QZF11" s="208"/>
      <c r="QZG11" s="208"/>
      <c r="QZH11" s="208"/>
      <c r="QZI11" s="208"/>
      <c r="QZJ11" s="208"/>
      <c r="QZK11" s="208"/>
      <c r="QZL11" s="208"/>
      <c r="QZM11" s="208"/>
      <c r="QZN11" s="208"/>
      <c r="QZO11" s="208"/>
      <c r="QZP11" s="208"/>
      <c r="QZQ11" s="208"/>
      <c r="QZR11" s="208"/>
      <c r="QZS11" s="208"/>
      <c r="QZT11" s="208"/>
      <c r="QZU11" s="208"/>
      <c r="QZV11" s="208"/>
      <c r="QZW11" s="208"/>
      <c r="QZX11" s="208"/>
      <c r="QZY11" s="208"/>
      <c r="QZZ11" s="208"/>
      <c r="RAA11" s="208"/>
      <c r="RAB11" s="208"/>
      <c r="RAC11" s="208"/>
      <c r="RAD11" s="208"/>
      <c r="RAE11" s="208"/>
      <c r="RAF11" s="208"/>
      <c r="RAG11" s="208"/>
      <c r="RAH11" s="208"/>
      <c r="RAI11" s="208"/>
      <c r="RAJ11" s="208"/>
      <c r="RAK11" s="208"/>
      <c r="RAL11" s="208"/>
      <c r="RAM11" s="208"/>
      <c r="RAN11" s="208"/>
      <c r="RAO11" s="208"/>
      <c r="RAP11" s="208"/>
      <c r="RAQ11" s="208"/>
      <c r="RAR11" s="208"/>
      <c r="RAS11" s="208"/>
      <c r="RAT11" s="208"/>
      <c r="RAU11" s="208"/>
      <c r="RAV11" s="208"/>
      <c r="RAW11" s="208"/>
      <c r="RAX11" s="208"/>
      <c r="RAY11" s="208"/>
      <c r="RAZ11" s="208"/>
      <c r="RBA11" s="208"/>
      <c r="RBB11" s="208"/>
      <c r="RBC11" s="208"/>
      <c r="RBD11" s="208"/>
      <c r="RBE11" s="208"/>
      <c r="RBF11" s="208"/>
      <c r="RBG11" s="208"/>
      <c r="RBH11" s="208"/>
      <c r="RBI11" s="208"/>
      <c r="RBJ11" s="208"/>
      <c r="RBK11" s="208"/>
      <c r="RBL11" s="208"/>
      <c r="RBM11" s="208"/>
      <c r="RBN11" s="208"/>
      <c r="RBO11" s="208"/>
      <c r="RBP11" s="208"/>
      <c r="RBQ11" s="208"/>
      <c r="RBR11" s="208"/>
      <c r="RBS11" s="208"/>
      <c r="RBT11" s="208"/>
      <c r="RBU11" s="208"/>
      <c r="RBV11" s="208"/>
      <c r="RBW11" s="208"/>
      <c r="RBX11" s="208"/>
      <c r="RBY11" s="208"/>
      <c r="RBZ11" s="208"/>
      <c r="RCA11" s="208"/>
      <c r="RCB11" s="208"/>
      <c r="RCC11" s="208"/>
      <c r="RCD11" s="208"/>
      <c r="RCE11" s="208"/>
      <c r="RCF11" s="208"/>
      <c r="RCG11" s="208"/>
      <c r="RCH11" s="208"/>
      <c r="RCI11" s="208"/>
      <c r="RCJ11" s="208"/>
      <c r="RCK11" s="208"/>
      <c r="RCL11" s="208"/>
      <c r="RCM11" s="208"/>
      <c r="RCN11" s="208"/>
      <c r="RCO11" s="208"/>
      <c r="RCP11" s="208"/>
      <c r="RCQ11" s="208"/>
      <c r="RCR11" s="208"/>
      <c r="RCS11" s="208"/>
      <c r="RCT11" s="208"/>
      <c r="RCU11" s="208"/>
      <c r="RCV11" s="208"/>
      <c r="RCW11" s="208"/>
      <c r="RCX11" s="208"/>
      <c r="RCY11" s="208"/>
      <c r="RCZ11" s="208"/>
      <c r="RDA11" s="208"/>
      <c r="RDB11" s="208"/>
      <c r="RDC11" s="208"/>
      <c r="RDD11" s="208"/>
      <c r="RDE11" s="208"/>
      <c r="RDF11" s="208"/>
      <c r="RDG11" s="208"/>
      <c r="RDH11" s="208"/>
      <c r="RDI11" s="208"/>
      <c r="RDJ11" s="208"/>
      <c r="RDK11" s="208"/>
      <c r="RDL11" s="208"/>
      <c r="RDM11" s="208"/>
      <c r="RDN11" s="208"/>
      <c r="RDO11" s="208"/>
      <c r="RDP11" s="208"/>
      <c r="RDQ11" s="208"/>
      <c r="RDR11" s="208"/>
      <c r="RDS11" s="208"/>
      <c r="RDT11" s="208"/>
      <c r="RDU11" s="208"/>
      <c r="RDV11" s="208"/>
      <c r="RDW11" s="208"/>
      <c r="RDX11" s="208"/>
      <c r="RDY11" s="208"/>
      <c r="RDZ11" s="208"/>
      <c r="REA11" s="208"/>
      <c r="REB11" s="208"/>
      <c r="REC11" s="208"/>
      <c r="RED11" s="208"/>
      <c r="REE11" s="208"/>
      <c r="REF11" s="208"/>
      <c r="REG11" s="208"/>
      <c r="REH11" s="208"/>
      <c r="REI11" s="208"/>
      <c r="REJ11" s="208"/>
      <c r="REK11" s="208"/>
      <c r="REL11" s="208"/>
      <c r="REM11" s="208"/>
      <c r="REN11" s="208"/>
      <c r="REO11" s="208"/>
      <c r="REP11" s="208"/>
      <c r="REQ11" s="208"/>
      <c r="RER11" s="208"/>
      <c r="RES11" s="208"/>
      <c r="RET11" s="208"/>
      <c r="REU11" s="208"/>
      <c r="REV11" s="208"/>
      <c r="REW11" s="208"/>
      <c r="REX11" s="208"/>
      <c r="REY11" s="208"/>
      <c r="REZ11" s="208"/>
      <c r="RFA11" s="208"/>
      <c r="RFB11" s="208"/>
      <c r="RFC11" s="208"/>
      <c r="RFD11" s="208"/>
      <c r="RFE11" s="208"/>
      <c r="RFF11" s="208"/>
      <c r="RFG11" s="208"/>
      <c r="RFH11" s="208"/>
      <c r="RFI11" s="208"/>
      <c r="RFJ11" s="208"/>
      <c r="RFK11" s="208"/>
      <c r="RFL11" s="208"/>
      <c r="RFM11" s="208"/>
      <c r="RFN11" s="208"/>
      <c r="RFO11" s="208"/>
      <c r="RFP11" s="208"/>
      <c r="RFQ11" s="208"/>
      <c r="RFR11" s="208"/>
      <c r="RFS11" s="208"/>
      <c r="RFT11" s="208"/>
      <c r="RFU11" s="208"/>
      <c r="RFV11" s="208"/>
      <c r="RFW11" s="208"/>
      <c r="RFX11" s="208"/>
      <c r="RFY11" s="208"/>
      <c r="RFZ11" s="208"/>
      <c r="RGA11" s="208"/>
      <c r="RGB11" s="208"/>
      <c r="RGC11" s="208"/>
      <c r="RGD11" s="208"/>
      <c r="RGE11" s="208"/>
      <c r="RGF11" s="208"/>
      <c r="RGG11" s="208"/>
      <c r="RGH11" s="208"/>
      <c r="RGI11" s="208"/>
      <c r="RGJ11" s="208"/>
      <c r="RGK11" s="208"/>
      <c r="RGL11" s="208"/>
      <c r="RGM11" s="208"/>
      <c r="RGN11" s="208"/>
      <c r="RGO11" s="208"/>
      <c r="RGP11" s="208"/>
      <c r="RGQ11" s="208"/>
      <c r="RGR11" s="208"/>
      <c r="RGS11" s="208"/>
      <c r="RGT11" s="208"/>
      <c r="RGU11" s="208"/>
      <c r="RGV11" s="208"/>
      <c r="RGW11" s="208"/>
      <c r="RGX11" s="208"/>
      <c r="RGY11" s="208"/>
      <c r="RGZ11" s="208"/>
      <c r="RHA11" s="208"/>
      <c r="RHB11" s="208"/>
      <c r="RHC11" s="208"/>
      <c r="RHD11" s="208"/>
      <c r="RHE11" s="208"/>
      <c r="RHF11" s="208"/>
      <c r="RHG11" s="208"/>
      <c r="RHH11" s="208"/>
      <c r="RHI11" s="208"/>
      <c r="RHJ11" s="208"/>
      <c r="RHK11" s="208"/>
      <c r="RHL11" s="208"/>
      <c r="RHM11" s="208"/>
      <c r="RHN11" s="208"/>
      <c r="RHO11" s="208"/>
      <c r="RHP11" s="208"/>
      <c r="RHQ11" s="208"/>
      <c r="RHR11" s="208"/>
      <c r="RHS11" s="208"/>
      <c r="RHT11" s="208"/>
      <c r="RHU11" s="208"/>
      <c r="RHV11" s="208"/>
      <c r="RHW11" s="208"/>
      <c r="RHX11" s="208"/>
      <c r="RHY11" s="208"/>
      <c r="RHZ11" s="208"/>
      <c r="RIA11" s="208"/>
      <c r="RIB11" s="208"/>
      <c r="RIC11" s="208"/>
      <c r="RID11" s="208"/>
      <c r="RIE11" s="208"/>
      <c r="RIF11" s="208"/>
      <c r="RIG11" s="208"/>
      <c r="RIH11" s="208"/>
      <c r="RII11" s="208"/>
      <c r="RIJ11" s="208"/>
      <c r="RIK11" s="208"/>
      <c r="RIL11" s="208"/>
      <c r="RIM11" s="208"/>
      <c r="RIN11" s="208"/>
      <c r="RIO11" s="208"/>
      <c r="RIP11" s="208"/>
      <c r="RIQ11" s="208"/>
      <c r="RIR11" s="208"/>
      <c r="RIS11" s="208"/>
      <c r="RIT11" s="208"/>
      <c r="RIU11" s="208"/>
      <c r="RIV11" s="208"/>
      <c r="RIW11" s="208"/>
      <c r="RIX11" s="208"/>
      <c r="RIY11" s="208"/>
      <c r="RIZ11" s="208"/>
      <c r="RJA11" s="208"/>
      <c r="RJB11" s="208"/>
      <c r="RJC11" s="208"/>
      <c r="RJD11" s="208"/>
      <c r="RJE11" s="208"/>
      <c r="RJF11" s="208"/>
      <c r="RJG11" s="208"/>
      <c r="RJH11" s="208"/>
      <c r="RJI11" s="208"/>
      <c r="RJJ11" s="208"/>
      <c r="RJK11" s="208"/>
      <c r="RJL11" s="208"/>
      <c r="RJM11" s="208"/>
      <c r="RJN11" s="208"/>
      <c r="RJO11" s="208"/>
      <c r="RJP11" s="208"/>
      <c r="RJQ11" s="208"/>
      <c r="RJR11" s="208"/>
      <c r="RJS11" s="208"/>
      <c r="RJT11" s="208"/>
      <c r="RJU11" s="208"/>
      <c r="RJV11" s="208"/>
      <c r="RJW11" s="208"/>
      <c r="RJX11" s="208"/>
      <c r="RJY11" s="208"/>
      <c r="RJZ11" s="208"/>
      <c r="RKA11" s="208"/>
      <c r="RKB11" s="208"/>
      <c r="RKC11" s="208"/>
      <c r="RKD11" s="208"/>
      <c r="RKE11" s="208"/>
      <c r="RKF11" s="208"/>
      <c r="RKG11" s="208"/>
      <c r="RKH11" s="208"/>
      <c r="RKI11" s="208"/>
      <c r="RKJ11" s="208"/>
      <c r="RKK11" s="208"/>
      <c r="RKL11" s="208"/>
      <c r="RKM11" s="208"/>
      <c r="RKN11" s="208"/>
      <c r="RKO11" s="208"/>
      <c r="RKP11" s="208"/>
      <c r="RKQ11" s="208"/>
      <c r="RKR11" s="208"/>
      <c r="RKS11" s="208"/>
      <c r="RKT11" s="208"/>
      <c r="RKU11" s="208"/>
      <c r="RKV11" s="208"/>
      <c r="RKW11" s="208"/>
      <c r="RKX11" s="208"/>
      <c r="RKY11" s="208"/>
      <c r="RKZ11" s="208"/>
      <c r="RLA11" s="208"/>
      <c r="RLB11" s="208"/>
      <c r="RLC11" s="208"/>
      <c r="RLD11" s="208"/>
      <c r="RLE11" s="208"/>
      <c r="RLF11" s="208"/>
      <c r="RLG11" s="208"/>
      <c r="RLH11" s="208"/>
      <c r="RLI11" s="208"/>
      <c r="RLJ11" s="208"/>
      <c r="RLK11" s="208"/>
      <c r="RLL11" s="208"/>
      <c r="RLM11" s="208"/>
      <c r="RLN11" s="208"/>
      <c r="RLO11" s="208"/>
      <c r="RLP11" s="208"/>
      <c r="RLQ11" s="208"/>
      <c r="RLR11" s="208"/>
      <c r="RLS11" s="208"/>
      <c r="RLT11" s="208"/>
      <c r="RLU11" s="208"/>
      <c r="RLV11" s="208"/>
      <c r="RLW11" s="208"/>
      <c r="RLX11" s="208"/>
      <c r="RLY11" s="208"/>
      <c r="RLZ11" s="208"/>
      <c r="RMA11" s="208"/>
      <c r="RMB11" s="208"/>
      <c r="RMC11" s="208"/>
      <c r="RMD11" s="208"/>
      <c r="RME11" s="208"/>
      <c r="RMF11" s="208"/>
      <c r="RMG11" s="208"/>
      <c r="RMH11" s="208"/>
      <c r="RMI11" s="208"/>
      <c r="RMJ11" s="208"/>
      <c r="RMK11" s="208"/>
      <c r="RML11" s="208"/>
      <c r="RMM11" s="208"/>
      <c r="RMN11" s="208"/>
      <c r="RMO11" s="208"/>
      <c r="RMP11" s="208"/>
      <c r="RMQ11" s="208"/>
      <c r="RMR11" s="208"/>
      <c r="RMS11" s="208"/>
      <c r="RMT11" s="208"/>
      <c r="RMU11" s="208"/>
      <c r="RMV11" s="208"/>
      <c r="RMW11" s="208"/>
      <c r="RMX11" s="208"/>
      <c r="RMY11" s="208"/>
      <c r="RMZ11" s="208"/>
      <c r="RNA11" s="208"/>
      <c r="RNB11" s="208"/>
      <c r="RNC11" s="208"/>
      <c r="RND11" s="208"/>
      <c r="RNE11" s="208"/>
      <c r="RNF11" s="208"/>
      <c r="RNG11" s="208"/>
      <c r="RNH11" s="208"/>
      <c r="RNI11" s="208"/>
      <c r="RNJ11" s="208"/>
      <c r="RNK11" s="208"/>
      <c r="RNL11" s="208"/>
      <c r="RNM11" s="208"/>
      <c r="RNN11" s="208"/>
      <c r="RNO11" s="208"/>
      <c r="RNP11" s="208"/>
      <c r="RNQ11" s="208"/>
      <c r="RNR11" s="208"/>
      <c r="RNS11" s="208"/>
      <c r="RNT11" s="208"/>
      <c r="RNU11" s="208"/>
      <c r="RNV11" s="208"/>
      <c r="RNW11" s="208"/>
      <c r="RNX11" s="208"/>
      <c r="RNY11" s="208"/>
      <c r="RNZ11" s="208"/>
      <c r="ROA11" s="208"/>
      <c r="ROB11" s="208"/>
      <c r="ROC11" s="208"/>
      <c r="ROD11" s="208"/>
      <c r="ROE11" s="208"/>
      <c r="ROF11" s="208"/>
      <c r="ROG11" s="208"/>
      <c r="ROH11" s="208"/>
      <c r="ROI11" s="208"/>
      <c r="ROJ11" s="208"/>
      <c r="ROK11" s="208"/>
      <c r="ROL11" s="208"/>
      <c r="ROM11" s="208"/>
      <c r="RON11" s="208"/>
      <c r="ROO11" s="208"/>
      <c r="ROP11" s="208"/>
      <c r="ROQ11" s="208"/>
      <c r="ROR11" s="208"/>
      <c r="ROS11" s="208"/>
      <c r="ROT11" s="208"/>
      <c r="ROU11" s="208"/>
      <c r="ROV11" s="208"/>
      <c r="ROW11" s="208"/>
      <c r="ROX11" s="208"/>
      <c r="ROY11" s="208"/>
      <c r="ROZ11" s="208"/>
      <c r="RPA11" s="208"/>
      <c r="RPB11" s="208"/>
      <c r="RPC11" s="208"/>
      <c r="RPD11" s="208"/>
      <c r="RPE11" s="208"/>
      <c r="RPF11" s="208"/>
      <c r="RPG11" s="208"/>
      <c r="RPH11" s="208"/>
      <c r="RPI11" s="208"/>
      <c r="RPJ11" s="208"/>
      <c r="RPK11" s="208"/>
      <c r="RPL11" s="208"/>
      <c r="RPM11" s="208"/>
      <c r="RPN11" s="208"/>
      <c r="RPO11" s="208"/>
      <c r="RPP11" s="208"/>
      <c r="RPQ11" s="208"/>
      <c r="RPR11" s="208"/>
      <c r="RPS11" s="208"/>
      <c r="RPT11" s="208"/>
      <c r="RPU11" s="208"/>
      <c r="RPV11" s="208"/>
      <c r="RPW11" s="208"/>
      <c r="RPX11" s="208"/>
      <c r="RPY11" s="208"/>
      <c r="RPZ11" s="208"/>
      <c r="RQA11" s="208"/>
      <c r="RQB11" s="208"/>
      <c r="RQC11" s="208"/>
      <c r="RQD11" s="208"/>
      <c r="RQE11" s="208"/>
      <c r="RQF11" s="208"/>
      <c r="RQG11" s="208"/>
      <c r="RQH11" s="208"/>
      <c r="RQI11" s="208"/>
      <c r="RQJ11" s="208"/>
      <c r="RQK11" s="208"/>
      <c r="RQL11" s="208"/>
      <c r="RQM11" s="208"/>
      <c r="RQN11" s="208"/>
      <c r="RQO11" s="208"/>
      <c r="RQP11" s="208"/>
      <c r="RQQ11" s="208"/>
      <c r="RQR11" s="208"/>
      <c r="RQS11" s="208"/>
      <c r="RQT11" s="208"/>
      <c r="RQU11" s="208"/>
      <c r="RQV11" s="208"/>
      <c r="RQW11" s="208"/>
      <c r="RQX11" s="208"/>
      <c r="RQY11" s="208"/>
      <c r="RQZ11" s="208"/>
      <c r="RRA11" s="208"/>
      <c r="RRB11" s="208"/>
      <c r="RRC11" s="208"/>
      <c r="RRD11" s="208"/>
      <c r="RRE11" s="208"/>
      <c r="RRF11" s="208"/>
      <c r="RRG11" s="208"/>
      <c r="RRH11" s="208"/>
      <c r="RRI11" s="208"/>
      <c r="RRJ11" s="208"/>
      <c r="RRK11" s="208"/>
      <c r="RRL11" s="208"/>
      <c r="RRM11" s="208"/>
      <c r="RRN11" s="208"/>
      <c r="RRO11" s="208"/>
      <c r="RRP11" s="208"/>
      <c r="RRQ11" s="208"/>
      <c r="RRR11" s="208"/>
      <c r="RRS11" s="208"/>
      <c r="RRT11" s="208"/>
      <c r="RRU11" s="208"/>
      <c r="RRV11" s="208"/>
      <c r="RRW11" s="208"/>
      <c r="RRX11" s="208"/>
      <c r="RRY11" s="208"/>
      <c r="RRZ11" s="208"/>
      <c r="RSA11" s="208"/>
      <c r="RSB11" s="208"/>
      <c r="RSC11" s="208"/>
      <c r="RSD11" s="208"/>
      <c r="RSE11" s="208"/>
      <c r="RSF11" s="208"/>
      <c r="RSG11" s="208"/>
      <c r="RSH11" s="208"/>
      <c r="RSI11" s="208"/>
      <c r="RSJ11" s="208"/>
      <c r="RSK11" s="208"/>
      <c r="RSL11" s="208"/>
      <c r="RSM11" s="208"/>
      <c r="RSN11" s="208"/>
      <c r="RSO11" s="208"/>
      <c r="RSP11" s="208"/>
      <c r="RSQ11" s="208"/>
      <c r="RSR11" s="208"/>
      <c r="RSS11" s="208"/>
      <c r="RST11" s="208"/>
      <c r="RSU11" s="208"/>
      <c r="RSV11" s="208"/>
      <c r="RSW11" s="208"/>
      <c r="RSX11" s="208"/>
      <c r="RSY11" s="208"/>
      <c r="RSZ11" s="208"/>
      <c r="RTA11" s="208"/>
      <c r="RTB11" s="208"/>
      <c r="RTC11" s="208"/>
      <c r="RTD11" s="208"/>
      <c r="RTE11" s="208"/>
      <c r="RTF11" s="208"/>
      <c r="RTG11" s="208"/>
      <c r="RTH11" s="208"/>
      <c r="RTI11" s="208"/>
      <c r="RTJ11" s="208"/>
      <c r="RTK11" s="208"/>
      <c r="RTL11" s="208"/>
      <c r="RTM11" s="208"/>
      <c r="RTN11" s="208"/>
      <c r="RTO11" s="208"/>
      <c r="RTP11" s="208"/>
      <c r="RTQ11" s="208"/>
      <c r="RTR11" s="208"/>
      <c r="RTS11" s="208"/>
      <c r="RTT11" s="208"/>
      <c r="RTU11" s="208"/>
      <c r="RTV11" s="208"/>
      <c r="RTW11" s="208"/>
      <c r="RTX11" s="208"/>
      <c r="RTY11" s="208"/>
      <c r="RTZ11" s="208"/>
      <c r="RUA11" s="208"/>
      <c r="RUB11" s="208"/>
      <c r="RUC11" s="208"/>
      <c r="RUD11" s="208"/>
      <c r="RUE11" s="208"/>
      <c r="RUF11" s="208"/>
      <c r="RUG11" s="208"/>
      <c r="RUH11" s="208"/>
      <c r="RUI11" s="208"/>
      <c r="RUJ11" s="208"/>
      <c r="RUK11" s="208"/>
      <c r="RUL11" s="208"/>
      <c r="RUM11" s="208"/>
      <c r="RUN11" s="208"/>
      <c r="RUO11" s="208"/>
      <c r="RUP11" s="208"/>
      <c r="RUQ11" s="208"/>
      <c r="RUR11" s="208"/>
      <c r="RUS11" s="208"/>
      <c r="RUT11" s="208"/>
      <c r="RUU11" s="208"/>
      <c r="RUV11" s="208"/>
      <c r="RUW11" s="208"/>
      <c r="RUX11" s="208"/>
      <c r="RUY11" s="208"/>
      <c r="RUZ11" s="208"/>
      <c r="RVA11" s="208"/>
      <c r="RVB11" s="208"/>
      <c r="RVC11" s="208"/>
      <c r="RVD11" s="208"/>
      <c r="RVE11" s="208"/>
      <c r="RVF11" s="208"/>
      <c r="RVG11" s="208"/>
      <c r="RVH11" s="208"/>
      <c r="RVI11" s="208"/>
      <c r="RVJ11" s="208"/>
      <c r="RVK11" s="208"/>
      <c r="RVL11" s="208"/>
      <c r="RVM11" s="208"/>
      <c r="RVN11" s="208"/>
      <c r="RVO11" s="208"/>
      <c r="RVP11" s="208"/>
      <c r="RVQ11" s="208"/>
      <c r="RVR11" s="208"/>
      <c r="RVS11" s="208"/>
      <c r="RVT11" s="208"/>
      <c r="RVU11" s="208"/>
      <c r="RVV11" s="208"/>
      <c r="RVW11" s="208"/>
      <c r="RVX11" s="208"/>
      <c r="RVY11" s="208"/>
      <c r="RVZ11" s="208"/>
      <c r="RWA11" s="208"/>
      <c r="RWB11" s="208"/>
      <c r="RWC11" s="208"/>
      <c r="RWD11" s="208"/>
      <c r="RWE11" s="208"/>
      <c r="RWF11" s="208"/>
      <c r="RWG11" s="208"/>
      <c r="RWH11" s="208"/>
      <c r="RWI11" s="208"/>
      <c r="RWJ11" s="208"/>
      <c r="RWK11" s="208"/>
      <c r="RWL11" s="208"/>
      <c r="RWM11" s="208"/>
      <c r="RWN11" s="208"/>
      <c r="RWO11" s="208"/>
      <c r="RWP11" s="208"/>
      <c r="RWQ11" s="208"/>
      <c r="RWR11" s="208"/>
      <c r="RWS11" s="208"/>
      <c r="RWT11" s="208"/>
      <c r="RWU11" s="208"/>
      <c r="RWV11" s="208"/>
      <c r="RWW11" s="208"/>
      <c r="RWX11" s="208"/>
      <c r="RWY11" s="208"/>
      <c r="RWZ11" s="208"/>
      <c r="RXA11" s="208"/>
      <c r="RXB11" s="208"/>
      <c r="RXC11" s="208"/>
      <c r="RXD11" s="208"/>
      <c r="RXE11" s="208"/>
      <c r="RXF11" s="208"/>
      <c r="RXG11" s="208"/>
      <c r="RXH11" s="208"/>
      <c r="RXI11" s="208"/>
      <c r="RXJ11" s="208"/>
      <c r="RXK11" s="208"/>
      <c r="RXL11" s="208"/>
      <c r="RXM11" s="208"/>
      <c r="RXN11" s="208"/>
      <c r="RXO11" s="208"/>
      <c r="RXP11" s="208"/>
      <c r="RXQ11" s="208"/>
      <c r="RXR11" s="208"/>
      <c r="RXS11" s="208"/>
      <c r="RXT11" s="208"/>
      <c r="RXU11" s="208"/>
      <c r="RXV11" s="208"/>
      <c r="RXW11" s="208"/>
      <c r="RXX11" s="208"/>
      <c r="RXY11" s="208"/>
      <c r="RXZ11" s="208"/>
      <c r="RYA11" s="208"/>
      <c r="RYB11" s="208"/>
      <c r="RYC11" s="208"/>
      <c r="RYD11" s="208"/>
      <c r="RYE11" s="208"/>
      <c r="RYF11" s="208"/>
      <c r="RYG11" s="208"/>
      <c r="RYH11" s="208"/>
      <c r="RYI11" s="208"/>
      <c r="RYJ11" s="208"/>
      <c r="RYK11" s="208"/>
      <c r="RYL11" s="208"/>
      <c r="RYM11" s="208"/>
      <c r="RYN11" s="208"/>
      <c r="RYO11" s="208"/>
      <c r="RYP11" s="208"/>
      <c r="RYQ11" s="208"/>
      <c r="RYR11" s="208"/>
      <c r="RYS11" s="208"/>
      <c r="RYT11" s="208"/>
      <c r="RYU11" s="208"/>
      <c r="RYV11" s="208"/>
      <c r="RYW11" s="208"/>
      <c r="RYX11" s="208"/>
      <c r="RYY11" s="208"/>
      <c r="RYZ11" s="208"/>
      <c r="RZA11" s="208"/>
      <c r="RZB11" s="208"/>
      <c r="RZC11" s="208"/>
      <c r="RZD11" s="208"/>
      <c r="RZE11" s="208"/>
      <c r="RZF11" s="208"/>
      <c r="RZG11" s="208"/>
      <c r="RZH11" s="208"/>
      <c r="RZI11" s="208"/>
      <c r="RZJ11" s="208"/>
      <c r="RZK11" s="208"/>
      <c r="RZL11" s="208"/>
      <c r="RZM11" s="208"/>
      <c r="RZN11" s="208"/>
      <c r="RZO11" s="208"/>
      <c r="RZP11" s="208"/>
      <c r="RZQ11" s="208"/>
      <c r="RZR11" s="208"/>
      <c r="RZS11" s="208"/>
      <c r="RZT11" s="208"/>
      <c r="RZU11" s="208"/>
      <c r="RZV11" s="208"/>
      <c r="RZW11" s="208"/>
      <c r="RZX11" s="208"/>
      <c r="RZY11" s="208"/>
      <c r="RZZ11" s="208"/>
      <c r="SAA11" s="208"/>
      <c r="SAB11" s="208"/>
      <c r="SAC11" s="208"/>
      <c r="SAD11" s="208"/>
      <c r="SAE11" s="208"/>
      <c r="SAF11" s="208"/>
      <c r="SAG11" s="208"/>
      <c r="SAH11" s="208"/>
      <c r="SAI11" s="208"/>
      <c r="SAJ11" s="208"/>
      <c r="SAK11" s="208"/>
      <c r="SAL11" s="208"/>
      <c r="SAM11" s="208"/>
      <c r="SAN11" s="208"/>
      <c r="SAO11" s="208"/>
      <c r="SAP11" s="208"/>
      <c r="SAQ11" s="208"/>
      <c r="SAR11" s="208"/>
      <c r="SAS11" s="208"/>
      <c r="SAT11" s="208"/>
      <c r="SAU11" s="208"/>
      <c r="SAV11" s="208"/>
      <c r="SAW11" s="208"/>
      <c r="SAX11" s="208"/>
      <c r="SAY11" s="208"/>
      <c r="SAZ11" s="208"/>
      <c r="SBA11" s="208"/>
      <c r="SBB11" s="208"/>
      <c r="SBC11" s="208"/>
      <c r="SBD11" s="208"/>
      <c r="SBE11" s="208"/>
      <c r="SBF11" s="208"/>
      <c r="SBG11" s="208"/>
      <c r="SBH11" s="208"/>
      <c r="SBI11" s="208"/>
      <c r="SBJ11" s="208"/>
      <c r="SBK11" s="208"/>
      <c r="SBL11" s="208"/>
      <c r="SBM11" s="208"/>
      <c r="SBN11" s="208"/>
      <c r="SBO11" s="208"/>
      <c r="SBP11" s="208"/>
      <c r="SBQ11" s="208"/>
      <c r="SBR11" s="208"/>
      <c r="SBS11" s="208"/>
      <c r="SBT11" s="208"/>
      <c r="SBU11" s="208"/>
      <c r="SBV11" s="208"/>
      <c r="SBW11" s="208"/>
      <c r="SBX11" s="208"/>
      <c r="SBY11" s="208"/>
      <c r="SBZ11" s="208"/>
      <c r="SCA11" s="208"/>
      <c r="SCB11" s="208"/>
      <c r="SCC11" s="208"/>
      <c r="SCD11" s="208"/>
      <c r="SCE11" s="208"/>
      <c r="SCF11" s="208"/>
      <c r="SCG11" s="208"/>
      <c r="SCH11" s="208"/>
      <c r="SCI11" s="208"/>
      <c r="SCJ11" s="208"/>
      <c r="SCK11" s="208"/>
      <c r="SCL11" s="208"/>
      <c r="SCM11" s="208"/>
      <c r="SCN11" s="208"/>
      <c r="SCO11" s="208"/>
      <c r="SCP11" s="208"/>
      <c r="SCQ11" s="208"/>
      <c r="SCR11" s="208"/>
      <c r="SCS11" s="208"/>
      <c r="SCT11" s="208"/>
      <c r="SCU11" s="208"/>
      <c r="SCV11" s="208"/>
      <c r="SCW11" s="208"/>
      <c r="SCX11" s="208"/>
      <c r="SCY11" s="208"/>
      <c r="SCZ11" s="208"/>
      <c r="SDA11" s="208"/>
      <c r="SDB11" s="208"/>
      <c r="SDC11" s="208"/>
      <c r="SDD11" s="208"/>
      <c r="SDE11" s="208"/>
      <c r="SDF11" s="208"/>
      <c r="SDG11" s="208"/>
      <c r="SDH11" s="208"/>
      <c r="SDI11" s="208"/>
      <c r="SDJ11" s="208"/>
      <c r="SDK11" s="208"/>
      <c r="SDL11" s="208"/>
      <c r="SDM11" s="208"/>
      <c r="SDN11" s="208"/>
      <c r="SDO11" s="208"/>
      <c r="SDP11" s="208"/>
      <c r="SDQ11" s="208"/>
      <c r="SDR11" s="208"/>
      <c r="SDS11" s="208"/>
      <c r="SDT11" s="208"/>
      <c r="SDU11" s="208"/>
      <c r="SDV11" s="208"/>
      <c r="SDW11" s="208"/>
      <c r="SDX11" s="208"/>
      <c r="SDY11" s="208"/>
      <c r="SDZ11" s="208"/>
      <c r="SEA11" s="208"/>
      <c r="SEB11" s="208"/>
      <c r="SEC11" s="208"/>
      <c r="SED11" s="208"/>
      <c r="SEE11" s="208"/>
      <c r="SEF11" s="208"/>
      <c r="SEG11" s="208"/>
      <c r="SEH11" s="208"/>
      <c r="SEI11" s="208"/>
      <c r="SEJ11" s="208"/>
      <c r="SEK11" s="208"/>
      <c r="SEL11" s="208"/>
      <c r="SEM11" s="208"/>
      <c r="SEN11" s="208"/>
      <c r="SEO11" s="208"/>
      <c r="SEP11" s="208"/>
      <c r="SEQ11" s="208"/>
      <c r="SER11" s="208"/>
      <c r="SES11" s="208"/>
      <c r="SET11" s="208"/>
      <c r="SEU11" s="208"/>
      <c r="SEV11" s="208"/>
      <c r="SEW11" s="208"/>
      <c r="SEX11" s="208"/>
      <c r="SEY11" s="208"/>
      <c r="SEZ11" s="208"/>
      <c r="SFA11" s="208"/>
      <c r="SFB11" s="208"/>
      <c r="SFC11" s="208"/>
      <c r="SFD11" s="208"/>
      <c r="SFE11" s="208"/>
      <c r="SFF11" s="208"/>
      <c r="SFG11" s="208"/>
      <c r="SFH11" s="208"/>
      <c r="SFI11" s="208"/>
      <c r="SFJ11" s="208"/>
      <c r="SFK11" s="208"/>
      <c r="SFL11" s="208"/>
      <c r="SFM11" s="208"/>
      <c r="SFN11" s="208"/>
      <c r="SFO11" s="208"/>
      <c r="SFP11" s="208"/>
      <c r="SFQ11" s="208"/>
      <c r="SFR11" s="208"/>
      <c r="SFS11" s="208"/>
      <c r="SFT11" s="208"/>
      <c r="SFU11" s="208"/>
      <c r="SFV11" s="208"/>
      <c r="SFW11" s="208"/>
      <c r="SFX11" s="208"/>
      <c r="SFY11" s="208"/>
      <c r="SFZ11" s="208"/>
      <c r="SGA11" s="208"/>
      <c r="SGB11" s="208"/>
      <c r="SGC11" s="208"/>
      <c r="SGD11" s="208"/>
      <c r="SGE11" s="208"/>
      <c r="SGF11" s="208"/>
      <c r="SGG11" s="208"/>
      <c r="SGH11" s="208"/>
      <c r="SGI11" s="208"/>
      <c r="SGJ11" s="208"/>
      <c r="SGK11" s="208"/>
      <c r="SGL11" s="208"/>
      <c r="SGM11" s="208"/>
      <c r="SGN11" s="208"/>
      <c r="SGO11" s="208"/>
      <c r="SGP11" s="208"/>
      <c r="SGQ11" s="208"/>
      <c r="SGR11" s="208"/>
      <c r="SGS11" s="208"/>
      <c r="SGT11" s="208"/>
      <c r="SGU11" s="208"/>
      <c r="SGV11" s="208"/>
      <c r="SGW11" s="208"/>
      <c r="SGX11" s="208"/>
      <c r="SGY11" s="208"/>
      <c r="SGZ11" s="208"/>
      <c r="SHA11" s="208"/>
      <c r="SHB11" s="208"/>
      <c r="SHC11" s="208"/>
      <c r="SHD11" s="208"/>
      <c r="SHE11" s="208"/>
      <c r="SHF11" s="208"/>
      <c r="SHG11" s="208"/>
      <c r="SHH11" s="208"/>
      <c r="SHI11" s="208"/>
      <c r="SHJ11" s="208"/>
      <c r="SHK11" s="208"/>
      <c r="SHL11" s="208"/>
      <c r="SHM11" s="208"/>
      <c r="SHN11" s="208"/>
      <c r="SHO11" s="208"/>
      <c r="SHP11" s="208"/>
      <c r="SHQ11" s="208"/>
      <c r="SHR11" s="208"/>
      <c r="SHS11" s="208"/>
      <c r="SHT11" s="208"/>
      <c r="SHU11" s="208"/>
      <c r="SHV11" s="208"/>
      <c r="SHW11" s="208"/>
      <c r="SHX11" s="208"/>
      <c r="SHY11" s="208"/>
      <c r="SHZ11" s="208"/>
      <c r="SIA11" s="208"/>
      <c r="SIB11" s="208"/>
      <c r="SIC11" s="208"/>
      <c r="SID11" s="208"/>
      <c r="SIE11" s="208"/>
      <c r="SIF11" s="208"/>
      <c r="SIG11" s="208"/>
      <c r="SIH11" s="208"/>
      <c r="SII11" s="208"/>
      <c r="SIJ11" s="208"/>
      <c r="SIK11" s="208"/>
      <c r="SIL11" s="208"/>
      <c r="SIM11" s="208"/>
      <c r="SIN11" s="208"/>
      <c r="SIO11" s="208"/>
      <c r="SIP11" s="208"/>
      <c r="SIQ11" s="208"/>
      <c r="SIR11" s="208"/>
      <c r="SIS11" s="208"/>
      <c r="SIT11" s="208"/>
      <c r="SIU11" s="208"/>
      <c r="SIV11" s="208"/>
      <c r="SIW11" s="208"/>
      <c r="SIX11" s="208"/>
      <c r="SIY11" s="208"/>
      <c r="SIZ11" s="208"/>
      <c r="SJA11" s="208"/>
      <c r="SJB11" s="208"/>
      <c r="SJC11" s="208"/>
      <c r="SJD11" s="208"/>
      <c r="SJE11" s="208"/>
      <c r="SJF11" s="208"/>
      <c r="SJG11" s="208"/>
      <c r="SJH11" s="208"/>
      <c r="SJI11" s="208"/>
      <c r="SJJ11" s="208"/>
      <c r="SJK11" s="208"/>
      <c r="SJL11" s="208"/>
      <c r="SJM11" s="208"/>
      <c r="SJN11" s="208"/>
      <c r="SJO11" s="208"/>
      <c r="SJP11" s="208"/>
      <c r="SJQ11" s="208"/>
      <c r="SJR11" s="208"/>
      <c r="SJS11" s="208"/>
      <c r="SJT11" s="208"/>
      <c r="SJU11" s="208"/>
      <c r="SJV11" s="208"/>
      <c r="SJW11" s="208"/>
      <c r="SJX11" s="208"/>
      <c r="SJY11" s="208"/>
      <c r="SJZ11" s="208"/>
      <c r="SKA11" s="208"/>
      <c r="SKB11" s="208"/>
      <c r="SKC11" s="208"/>
      <c r="SKD11" s="208"/>
      <c r="SKE11" s="208"/>
      <c r="SKF11" s="208"/>
      <c r="SKG11" s="208"/>
      <c r="SKH11" s="208"/>
      <c r="SKI11" s="208"/>
      <c r="SKJ11" s="208"/>
      <c r="SKK11" s="208"/>
      <c r="SKL11" s="208"/>
      <c r="SKM11" s="208"/>
      <c r="SKN11" s="208"/>
      <c r="SKO11" s="208"/>
      <c r="SKP11" s="208"/>
      <c r="SKQ11" s="208"/>
      <c r="SKR11" s="208"/>
      <c r="SKS11" s="208"/>
      <c r="SKT11" s="208"/>
      <c r="SKU11" s="208"/>
      <c r="SKV11" s="208"/>
      <c r="SKW11" s="208"/>
      <c r="SKX11" s="208"/>
      <c r="SKY11" s="208"/>
      <c r="SKZ11" s="208"/>
      <c r="SLA11" s="208"/>
      <c r="SLB11" s="208"/>
      <c r="SLC11" s="208"/>
      <c r="SLD11" s="208"/>
      <c r="SLE11" s="208"/>
      <c r="SLF11" s="208"/>
      <c r="SLG11" s="208"/>
      <c r="SLH11" s="208"/>
      <c r="SLI11" s="208"/>
      <c r="SLJ11" s="208"/>
      <c r="SLK11" s="208"/>
      <c r="SLL11" s="208"/>
      <c r="SLM11" s="208"/>
      <c r="SLN11" s="208"/>
      <c r="SLO11" s="208"/>
      <c r="SLP11" s="208"/>
      <c r="SLQ11" s="208"/>
      <c r="SLR11" s="208"/>
      <c r="SLS11" s="208"/>
      <c r="SLT11" s="208"/>
      <c r="SLU11" s="208"/>
      <c r="SLV11" s="208"/>
      <c r="SLW11" s="208"/>
      <c r="SLX11" s="208"/>
      <c r="SLY11" s="208"/>
      <c r="SLZ11" s="208"/>
      <c r="SMA11" s="208"/>
      <c r="SMB11" s="208"/>
      <c r="SMC11" s="208"/>
      <c r="SMD11" s="208"/>
      <c r="SME11" s="208"/>
      <c r="SMF11" s="208"/>
      <c r="SMG11" s="208"/>
      <c r="SMH11" s="208"/>
      <c r="SMI11" s="208"/>
      <c r="SMJ11" s="208"/>
      <c r="SMK11" s="208"/>
      <c r="SML11" s="208"/>
      <c r="SMM11" s="208"/>
      <c r="SMN11" s="208"/>
      <c r="SMO11" s="208"/>
      <c r="SMP11" s="208"/>
      <c r="SMQ11" s="208"/>
      <c r="SMR11" s="208"/>
      <c r="SMS11" s="208"/>
      <c r="SMT11" s="208"/>
      <c r="SMU11" s="208"/>
      <c r="SMV11" s="208"/>
      <c r="SMW11" s="208"/>
      <c r="SMX11" s="208"/>
      <c r="SMY11" s="208"/>
      <c r="SMZ11" s="208"/>
      <c r="SNA11" s="208"/>
      <c r="SNB11" s="208"/>
      <c r="SNC11" s="208"/>
      <c r="SND11" s="208"/>
      <c r="SNE11" s="208"/>
      <c r="SNF11" s="208"/>
      <c r="SNG11" s="208"/>
      <c r="SNH11" s="208"/>
      <c r="SNI11" s="208"/>
      <c r="SNJ11" s="208"/>
      <c r="SNK11" s="208"/>
      <c r="SNL11" s="208"/>
      <c r="SNM11" s="208"/>
      <c r="SNN11" s="208"/>
      <c r="SNO11" s="208"/>
      <c r="SNP11" s="208"/>
      <c r="SNQ11" s="208"/>
      <c r="SNR11" s="208"/>
      <c r="SNS11" s="208"/>
      <c r="SNT11" s="208"/>
      <c r="SNU11" s="208"/>
      <c r="SNV11" s="208"/>
      <c r="SNW11" s="208"/>
      <c r="SNX11" s="208"/>
      <c r="SNY11" s="208"/>
      <c r="SNZ11" s="208"/>
      <c r="SOA11" s="208"/>
      <c r="SOB11" s="208"/>
      <c r="SOC11" s="208"/>
      <c r="SOD11" s="208"/>
      <c r="SOE11" s="208"/>
      <c r="SOF11" s="208"/>
      <c r="SOG11" s="208"/>
      <c r="SOH11" s="208"/>
      <c r="SOI11" s="208"/>
      <c r="SOJ11" s="208"/>
      <c r="SOK11" s="208"/>
      <c r="SOL11" s="208"/>
      <c r="SOM11" s="208"/>
      <c r="SON11" s="208"/>
      <c r="SOO11" s="208"/>
      <c r="SOP11" s="208"/>
      <c r="SOQ11" s="208"/>
      <c r="SOR11" s="208"/>
      <c r="SOS11" s="208"/>
      <c r="SOT11" s="208"/>
      <c r="SOU11" s="208"/>
      <c r="SOV11" s="208"/>
      <c r="SOW11" s="208"/>
      <c r="SOX11" s="208"/>
      <c r="SOY11" s="208"/>
      <c r="SOZ11" s="208"/>
      <c r="SPA11" s="208"/>
      <c r="SPB11" s="208"/>
      <c r="SPC11" s="208"/>
      <c r="SPD11" s="208"/>
      <c r="SPE11" s="208"/>
      <c r="SPF11" s="208"/>
      <c r="SPG11" s="208"/>
      <c r="SPH11" s="208"/>
      <c r="SPI11" s="208"/>
      <c r="SPJ11" s="208"/>
      <c r="SPK11" s="208"/>
      <c r="SPL11" s="208"/>
      <c r="SPM11" s="208"/>
      <c r="SPN11" s="208"/>
      <c r="SPO11" s="208"/>
      <c r="SPP11" s="208"/>
      <c r="SPQ11" s="208"/>
      <c r="SPR11" s="208"/>
      <c r="SPS11" s="208"/>
      <c r="SPT11" s="208"/>
      <c r="SPU11" s="208"/>
      <c r="SPV11" s="208"/>
      <c r="SPW11" s="208"/>
      <c r="SPX11" s="208"/>
      <c r="SPY11" s="208"/>
      <c r="SPZ11" s="208"/>
      <c r="SQA11" s="208"/>
      <c r="SQB11" s="208"/>
      <c r="SQC11" s="208"/>
      <c r="SQD11" s="208"/>
      <c r="SQE11" s="208"/>
      <c r="SQF11" s="208"/>
      <c r="SQG11" s="208"/>
      <c r="SQH11" s="208"/>
      <c r="SQI11" s="208"/>
      <c r="SQJ11" s="208"/>
      <c r="SQK11" s="208"/>
      <c r="SQL11" s="208"/>
      <c r="SQM11" s="208"/>
      <c r="SQN11" s="208"/>
      <c r="SQO11" s="208"/>
      <c r="SQP11" s="208"/>
      <c r="SQQ11" s="208"/>
      <c r="SQR11" s="208"/>
      <c r="SQS11" s="208"/>
      <c r="SQT11" s="208"/>
      <c r="SQU11" s="208"/>
      <c r="SQV11" s="208"/>
      <c r="SQW11" s="208"/>
      <c r="SQX11" s="208"/>
      <c r="SQY11" s="208"/>
      <c r="SQZ11" s="208"/>
      <c r="SRA11" s="208"/>
      <c r="SRB11" s="208"/>
      <c r="SRC11" s="208"/>
      <c r="SRD11" s="208"/>
      <c r="SRE11" s="208"/>
      <c r="SRF11" s="208"/>
      <c r="SRG11" s="208"/>
      <c r="SRH11" s="208"/>
      <c r="SRI11" s="208"/>
      <c r="SRJ11" s="208"/>
      <c r="SRK11" s="208"/>
      <c r="SRL11" s="208"/>
      <c r="SRM11" s="208"/>
      <c r="SRN11" s="208"/>
      <c r="SRO11" s="208"/>
      <c r="SRP11" s="208"/>
      <c r="SRQ11" s="208"/>
      <c r="SRR11" s="208"/>
      <c r="SRS11" s="208"/>
      <c r="SRT11" s="208"/>
      <c r="SRU11" s="208"/>
      <c r="SRV11" s="208"/>
      <c r="SRW11" s="208"/>
      <c r="SRX11" s="208"/>
      <c r="SRY11" s="208"/>
      <c r="SRZ11" s="208"/>
      <c r="SSA11" s="208"/>
      <c r="SSB11" s="208"/>
      <c r="SSC11" s="208"/>
      <c r="SSD11" s="208"/>
      <c r="SSE11" s="208"/>
      <c r="SSF11" s="208"/>
      <c r="SSG11" s="208"/>
      <c r="SSH11" s="208"/>
      <c r="SSI11" s="208"/>
      <c r="SSJ11" s="208"/>
      <c r="SSK11" s="208"/>
      <c r="SSL11" s="208"/>
      <c r="SSM11" s="208"/>
      <c r="SSN11" s="208"/>
      <c r="SSO11" s="208"/>
      <c r="SSP11" s="208"/>
      <c r="SSQ11" s="208"/>
      <c r="SSR11" s="208"/>
      <c r="SSS11" s="208"/>
      <c r="SST11" s="208"/>
      <c r="SSU11" s="208"/>
      <c r="SSV11" s="208"/>
      <c r="SSW11" s="208"/>
      <c r="SSX11" s="208"/>
      <c r="SSY11" s="208"/>
      <c r="SSZ11" s="208"/>
      <c r="STA11" s="208"/>
      <c r="STB11" s="208"/>
      <c r="STC11" s="208"/>
      <c r="STD11" s="208"/>
      <c r="STE11" s="208"/>
      <c r="STF11" s="208"/>
      <c r="STG11" s="208"/>
      <c r="STH11" s="208"/>
      <c r="STI11" s="208"/>
      <c r="STJ11" s="208"/>
      <c r="STK11" s="208"/>
      <c r="STL11" s="208"/>
      <c r="STM11" s="208"/>
      <c r="STN11" s="208"/>
      <c r="STO11" s="208"/>
      <c r="STP11" s="208"/>
      <c r="STQ11" s="208"/>
      <c r="STR11" s="208"/>
      <c r="STS11" s="208"/>
      <c r="STT11" s="208"/>
      <c r="STU11" s="208"/>
      <c r="STV11" s="208"/>
      <c r="STW11" s="208"/>
      <c r="STX11" s="208"/>
      <c r="STY11" s="208"/>
      <c r="STZ11" s="208"/>
      <c r="SUA11" s="208"/>
      <c r="SUB11" s="208"/>
      <c r="SUC11" s="208"/>
      <c r="SUD11" s="208"/>
      <c r="SUE11" s="208"/>
      <c r="SUF11" s="208"/>
      <c r="SUG11" s="208"/>
      <c r="SUH11" s="208"/>
      <c r="SUI11" s="208"/>
      <c r="SUJ11" s="208"/>
      <c r="SUK11" s="208"/>
      <c r="SUL11" s="208"/>
      <c r="SUM11" s="208"/>
      <c r="SUN11" s="208"/>
      <c r="SUO11" s="208"/>
      <c r="SUP11" s="208"/>
      <c r="SUQ11" s="208"/>
      <c r="SUR11" s="208"/>
      <c r="SUS11" s="208"/>
      <c r="SUT11" s="208"/>
      <c r="SUU11" s="208"/>
      <c r="SUV11" s="208"/>
      <c r="SUW11" s="208"/>
      <c r="SUX11" s="208"/>
      <c r="SUY11" s="208"/>
      <c r="SUZ11" s="208"/>
      <c r="SVA11" s="208"/>
      <c r="SVB11" s="208"/>
      <c r="SVC11" s="208"/>
      <c r="SVD11" s="208"/>
      <c r="SVE11" s="208"/>
      <c r="SVF11" s="208"/>
      <c r="SVG11" s="208"/>
      <c r="SVH11" s="208"/>
      <c r="SVI11" s="208"/>
      <c r="SVJ11" s="208"/>
      <c r="SVK11" s="208"/>
      <c r="SVL11" s="208"/>
      <c r="SVM11" s="208"/>
      <c r="SVN11" s="208"/>
      <c r="SVO11" s="208"/>
      <c r="SVP11" s="208"/>
      <c r="SVQ11" s="208"/>
      <c r="SVR11" s="208"/>
      <c r="SVS11" s="208"/>
      <c r="SVT11" s="208"/>
      <c r="SVU11" s="208"/>
      <c r="SVV11" s="208"/>
      <c r="SVW11" s="208"/>
      <c r="SVX11" s="208"/>
      <c r="SVY11" s="208"/>
      <c r="SVZ11" s="208"/>
      <c r="SWA11" s="208"/>
      <c r="SWB11" s="208"/>
      <c r="SWC11" s="208"/>
      <c r="SWD11" s="208"/>
      <c r="SWE11" s="208"/>
      <c r="SWF11" s="208"/>
      <c r="SWG11" s="208"/>
      <c r="SWH11" s="208"/>
      <c r="SWI11" s="208"/>
      <c r="SWJ11" s="208"/>
      <c r="SWK11" s="208"/>
      <c r="SWL11" s="208"/>
      <c r="SWM11" s="208"/>
      <c r="SWN11" s="208"/>
      <c r="SWO11" s="208"/>
      <c r="SWP11" s="208"/>
      <c r="SWQ11" s="208"/>
      <c r="SWR11" s="208"/>
      <c r="SWS11" s="208"/>
      <c r="SWT11" s="208"/>
      <c r="SWU11" s="208"/>
      <c r="SWV11" s="208"/>
      <c r="SWW11" s="208"/>
      <c r="SWX11" s="208"/>
      <c r="SWY11" s="208"/>
      <c r="SWZ11" s="208"/>
      <c r="SXA11" s="208"/>
      <c r="SXB11" s="208"/>
      <c r="SXC11" s="208"/>
      <c r="SXD11" s="208"/>
      <c r="SXE11" s="208"/>
      <c r="SXF11" s="208"/>
      <c r="SXG11" s="208"/>
      <c r="SXH11" s="208"/>
      <c r="SXI11" s="208"/>
      <c r="SXJ11" s="208"/>
      <c r="SXK11" s="208"/>
      <c r="SXL11" s="208"/>
      <c r="SXM11" s="208"/>
      <c r="SXN11" s="208"/>
      <c r="SXO11" s="208"/>
      <c r="SXP11" s="208"/>
      <c r="SXQ11" s="208"/>
      <c r="SXR11" s="208"/>
      <c r="SXS11" s="208"/>
      <c r="SXT11" s="208"/>
      <c r="SXU11" s="208"/>
      <c r="SXV11" s="208"/>
      <c r="SXW11" s="208"/>
      <c r="SXX11" s="208"/>
      <c r="SXY11" s="208"/>
      <c r="SXZ11" s="208"/>
      <c r="SYA11" s="208"/>
      <c r="SYB11" s="208"/>
      <c r="SYC11" s="208"/>
      <c r="SYD11" s="208"/>
      <c r="SYE11" s="208"/>
      <c r="SYF11" s="208"/>
      <c r="SYG11" s="208"/>
      <c r="SYH11" s="208"/>
      <c r="SYI11" s="208"/>
      <c r="SYJ11" s="208"/>
      <c r="SYK11" s="208"/>
      <c r="SYL11" s="208"/>
      <c r="SYM11" s="208"/>
      <c r="SYN11" s="208"/>
      <c r="SYO11" s="208"/>
      <c r="SYP11" s="208"/>
      <c r="SYQ11" s="208"/>
      <c r="SYR11" s="208"/>
      <c r="SYS11" s="208"/>
      <c r="SYT11" s="208"/>
      <c r="SYU11" s="208"/>
      <c r="SYV11" s="208"/>
      <c r="SYW11" s="208"/>
      <c r="SYX11" s="208"/>
      <c r="SYY11" s="208"/>
      <c r="SYZ11" s="208"/>
      <c r="SZA11" s="208"/>
      <c r="SZB11" s="208"/>
      <c r="SZC11" s="208"/>
      <c r="SZD11" s="208"/>
      <c r="SZE11" s="208"/>
      <c r="SZF11" s="208"/>
      <c r="SZG11" s="208"/>
      <c r="SZH11" s="208"/>
      <c r="SZI11" s="208"/>
      <c r="SZJ11" s="208"/>
      <c r="SZK11" s="208"/>
      <c r="SZL11" s="208"/>
      <c r="SZM11" s="208"/>
      <c r="SZN11" s="208"/>
      <c r="SZO11" s="208"/>
      <c r="SZP11" s="208"/>
      <c r="SZQ11" s="208"/>
      <c r="SZR11" s="208"/>
      <c r="SZS11" s="208"/>
      <c r="SZT11" s="208"/>
      <c r="SZU11" s="208"/>
      <c r="SZV11" s="208"/>
      <c r="SZW11" s="208"/>
      <c r="SZX11" s="208"/>
      <c r="SZY11" s="208"/>
      <c r="SZZ11" s="208"/>
      <c r="TAA11" s="208"/>
      <c r="TAB11" s="208"/>
      <c r="TAC11" s="208"/>
      <c r="TAD11" s="208"/>
      <c r="TAE11" s="208"/>
      <c r="TAF11" s="208"/>
      <c r="TAG11" s="208"/>
      <c r="TAH11" s="208"/>
      <c r="TAI11" s="208"/>
      <c r="TAJ11" s="208"/>
      <c r="TAK11" s="208"/>
      <c r="TAL11" s="208"/>
      <c r="TAM11" s="208"/>
      <c r="TAN11" s="208"/>
      <c r="TAO11" s="208"/>
      <c r="TAP11" s="208"/>
      <c r="TAQ11" s="208"/>
      <c r="TAR11" s="208"/>
      <c r="TAS11" s="208"/>
      <c r="TAT11" s="208"/>
      <c r="TAU11" s="208"/>
      <c r="TAV11" s="208"/>
      <c r="TAW11" s="208"/>
      <c r="TAX11" s="208"/>
      <c r="TAY11" s="208"/>
      <c r="TAZ11" s="208"/>
      <c r="TBA11" s="208"/>
      <c r="TBB11" s="208"/>
      <c r="TBC11" s="208"/>
      <c r="TBD11" s="208"/>
      <c r="TBE11" s="208"/>
      <c r="TBF11" s="208"/>
      <c r="TBG11" s="208"/>
      <c r="TBH11" s="208"/>
      <c r="TBI11" s="208"/>
      <c r="TBJ11" s="208"/>
      <c r="TBK11" s="208"/>
      <c r="TBL11" s="208"/>
      <c r="TBM11" s="208"/>
      <c r="TBN11" s="208"/>
      <c r="TBO11" s="208"/>
      <c r="TBP11" s="208"/>
      <c r="TBQ11" s="208"/>
      <c r="TBR11" s="208"/>
      <c r="TBS11" s="208"/>
      <c r="TBT11" s="208"/>
      <c r="TBU11" s="208"/>
      <c r="TBV11" s="208"/>
      <c r="TBW11" s="208"/>
      <c r="TBX11" s="208"/>
      <c r="TBY11" s="208"/>
      <c r="TBZ11" s="208"/>
      <c r="TCA11" s="208"/>
      <c r="TCB11" s="208"/>
      <c r="TCC11" s="208"/>
      <c r="TCD11" s="208"/>
      <c r="TCE11" s="208"/>
      <c r="TCF11" s="208"/>
      <c r="TCG11" s="208"/>
      <c r="TCH11" s="208"/>
      <c r="TCI11" s="208"/>
      <c r="TCJ11" s="208"/>
      <c r="TCK11" s="208"/>
      <c r="TCL11" s="208"/>
      <c r="TCM11" s="208"/>
      <c r="TCN11" s="208"/>
      <c r="TCO11" s="208"/>
      <c r="TCP11" s="208"/>
      <c r="TCQ11" s="208"/>
      <c r="TCR11" s="208"/>
      <c r="TCS11" s="208"/>
      <c r="TCT11" s="208"/>
      <c r="TCU11" s="208"/>
      <c r="TCV11" s="208"/>
      <c r="TCW11" s="208"/>
      <c r="TCX11" s="208"/>
      <c r="TCY11" s="208"/>
      <c r="TCZ11" s="208"/>
      <c r="TDA11" s="208"/>
      <c r="TDB11" s="208"/>
      <c r="TDC11" s="208"/>
      <c r="TDD11" s="208"/>
      <c r="TDE11" s="208"/>
      <c r="TDF11" s="208"/>
      <c r="TDG11" s="208"/>
      <c r="TDH11" s="208"/>
      <c r="TDI11" s="208"/>
      <c r="TDJ11" s="208"/>
      <c r="TDK11" s="208"/>
      <c r="TDL11" s="208"/>
      <c r="TDM11" s="208"/>
      <c r="TDN11" s="208"/>
      <c r="TDO11" s="208"/>
      <c r="TDP11" s="208"/>
      <c r="TDQ11" s="208"/>
      <c r="TDR11" s="208"/>
      <c r="TDS11" s="208"/>
      <c r="TDT11" s="208"/>
      <c r="TDU11" s="208"/>
      <c r="TDV11" s="208"/>
      <c r="TDW11" s="208"/>
      <c r="TDX11" s="208"/>
      <c r="TDY11" s="208"/>
      <c r="TDZ11" s="208"/>
      <c r="TEA11" s="208"/>
      <c r="TEB11" s="208"/>
      <c r="TEC11" s="208"/>
      <c r="TED11" s="208"/>
      <c r="TEE11" s="208"/>
      <c r="TEF11" s="208"/>
      <c r="TEG11" s="208"/>
      <c r="TEH11" s="208"/>
      <c r="TEI11" s="208"/>
      <c r="TEJ11" s="208"/>
      <c r="TEK11" s="208"/>
      <c r="TEL11" s="208"/>
      <c r="TEM11" s="208"/>
      <c r="TEN11" s="208"/>
      <c r="TEO11" s="208"/>
      <c r="TEP11" s="208"/>
      <c r="TEQ11" s="208"/>
      <c r="TER11" s="208"/>
      <c r="TES11" s="208"/>
      <c r="TET11" s="208"/>
      <c r="TEU11" s="208"/>
      <c r="TEV11" s="208"/>
      <c r="TEW11" s="208"/>
      <c r="TEX11" s="208"/>
      <c r="TEY11" s="208"/>
      <c r="TEZ11" s="208"/>
      <c r="TFA11" s="208"/>
      <c r="TFB11" s="208"/>
      <c r="TFC11" s="208"/>
      <c r="TFD11" s="208"/>
      <c r="TFE11" s="208"/>
      <c r="TFF11" s="208"/>
      <c r="TFG11" s="208"/>
      <c r="TFH11" s="208"/>
      <c r="TFI11" s="208"/>
      <c r="TFJ11" s="208"/>
      <c r="TFK11" s="208"/>
      <c r="TFL11" s="208"/>
      <c r="TFM11" s="208"/>
      <c r="TFN11" s="208"/>
      <c r="TFO11" s="208"/>
      <c r="TFP11" s="208"/>
      <c r="TFQ11" s="208"/>
      <c r="TFR11" s="208"/>
      <c r="TFS11" s="208"/>
      <c r="TFT11" s="208"/>
      <c r="TFU11" s="208"/>
      <c r="TFV11" s="208"/>
      <c r="TFW11" s="208"/>
      <c r="TFX11" s="208"/>
      <c r="TFY11" s="208"/>
      <c r="TFZ11" s="208"/>
      <c r="TGA11" s="208"/>
      <c r="TGB11" s="208"/>
      <c r="TGC11" s="208"/>
      <c r="TGD11" s="208"/>
      <c r="TGE11" s="208"/>
      <c r="TGF11" s="208"/>
      <c r="TGG11" s="208"/>
      <c r="TGH11" s="208"/>
      <c r="TGI11" s="208"/>
      <c r="TGJ11" s="208"/>
      <c r="TGK11" s="208"/>
      <c r="TGL11" s="208"/>
      <c r="TGM11" s="208"/>
      <c r="TGN11" s="208"/>
      <c r="TGO11" s="208"/>
      <c r="TGP11" s="208"/>
      <c r="TGQ11" s="208"/>
      <c r="TGR11" s="208"/>
      <c r="TGS11" s="208"/>
      <c r="TGT11" s="208"/>
      <c r="TGU11" s="208"/>
      <c r="TGV11" s="208"/>
      <c r="TGW11" s="208"/>
      <c r="TGX11" s="208"/>
      <c r="TGY11" s="208"/>
      <c r="TGZ11" s="208"/>
      <c r="THA11" s="208"/>
      <c r="THB11" s="208"/>
      <c r="THC11" s="208"/>
      <c r="THD11" s="208"/>
      <c r="THE11" s="208"/>
      <c r="THF11" s="208"/>
      <c r="THG11" s="208"/>
      <c r="THH11" s="208"/>
      <c r="THI11" s="208"/>
      <c r="THJ11" s="208"/>
      <c r="THK11" s="208"/>
      <c r="THL11" s="208"/>
      <c r="THM11" s="208"/>
      <c r="THN11" s="208"/>
      <c r="THO11" s="208"/>
      <c r="THP11" s="208"/>
      <c r="THQ11" s="208"/>
      <c r="THR11" s="208"/>
      <c r="THS11" s="208"/>
      <c r="THT11" s="208"/>
      <c r="THU11" s="208"/>
      <c r="THV11" s="208"/>
      <c r="THW11" s="208"/>
      <c r="THX11" s="208"/>
      <c r="THY11" s="208"/>
      <c r="THZ11" s="208"/>
      <c r="TIA11" s="208"/>
      <c r="TIB11" s="208"/>
      <c r="TIC11" s="208"/>
      <c r="TID11" s="208"/>
      <c r="TIE11" s="208"/>
      <c r="TIF11" s="208"/>
      <c r="TIG11" s="208"/>
      <c r="TIH11" s="208"/>
      <c r="TII11" s="208"/>
      <c r="TIJ11" s="208"/>
      <c r="TIK11" s="208"/>
      <c r="TIL11" s="208"/>
      <c r="TIM11" s="208"/>
      <c r="TIN11" s="208"/>
      <c r="TIO11" s="208"/>
      <c r="TIP11" s="208"/>
      <c r="TIQ11" s="208"/>
      <c r="TIR11" s="208"/>
      <c r="TIS11" s="208"/>
      <c r="TIT11" s="208"/>
      <c r="TIU11" s="208"/>
      <c r="TIV11" s="208"/>
      <c r="TIW11" s="208"/>
      <c r="TIX11" s="208"/>
      <c r="TIY11" s="208"/>
      <c r="TIZ11" s="208"/>
      <c r="TJA11" s="208"/>
      <c r="TJB11" s="208"/>
      <c r="TJC11" s="208"/>
      <c r="TJD11" s="208"/>
      <c r="TJE11" s="208"/>
      <c r="TJF11" s="208"/>
      <c r="TJG11" s="208"/>
      <c r="TJH11" s="208"/>
      <c r="TJI11" s="208"/>
      <c r="TJJ11" s="208"/>
      <c r="TJK11" s="208"/>
      <c r="TJL11" s="208"/>
      <c r="TJM11" s="208"/>
      <c r="TJN11" s="208"/>
      <c r="TJO11" s="208"/>
      <c r="TJP11" s="208"/>
      <c r="TJQ11" s="208"/>
      <c r="TJR11" s="208"/>
      <c r="TJS11" s="208"/>
      <c r="TJT11" s="208"/>
      <c r="TJU11" s="208"/>
      <c r="TJV11" s="208"/>
      <c r="TJW11" s="208"/>
      <c r="TJX11" s="208"/>
      <c r="TJY11" s="208"/>
      <c r="TJZ11" s="208"/>
      <c r="TKA11" s="208"/>
      <c r="TKB11" s="208"/>
      <c r="TKC11" s="208"/>
      <c r="TKD11" s="208"/>
      <c r="TKE11" s="208"/>
      <c r="TKF11" s="208"/>
      <c r="TKG11" s="208"/>
      <c r="TKH11" s="208"/>
      <c r="TKI11" s="208"/>
      <c r="TKJ11" s="208"/>
      <c r="TKK11" s="208"/>
      <c r="TKL11" s="208"/>
      <c r="TKM11" s="208"/>
      <c r="TKN11" s="208"/>
      <c r="TKO11" s="208"/>
      <c r="TKP11" s="208"/>
      <c r="TKQ11" s="208"/>
      <c r="TKR11" s="208"/>
      <c r="TKS11" s="208"/>
      <c r="TKT11" s="208"/>
      <c r="TKU11" s="208"/>
      <c r="TKV11" s="208"/>
      <c r="TKW11" s="208"/>
      <c r="TKX11" s="208"/>
      <c r="TKY11" s="208"/>
      <c r="TKZ11" s="208"/>
      <c r="TLA11" s="208"/>
      <c r="TLB11" s="208"/>
      <c r="TLC11" s="208"/>
      <c r="TLD11" s="208"/>
      <c r="TLE11" s="208"/>
      <c r="TLF11" s="208"/>
      <c r="TLG11" s="208"/>
      <c r="TLH11" s="208"/>
      <c r="TLI11" s="208"/>
      <c r="TLJ11" s="208"/>
      <c r="TLK11" s="208"/>
      <c r="TLL11" s="208"/>
      <c r="TLM11" s="208"/>
      <c r="TLN11" s="208"/>
      <c r="TLO11" s="208"/>
      <c r="TLP11" s="208"/>
      <c r="TLQ11" s="208"/>
      <c r="TLR11" s="208"/>
      <c r="TLS11" s="208"/>
      <c r="TLT11" s="208"/>
      <c r="TLU11" s="208"/>
      <c r="TLV11" s="208"/>
      <c r="TLW11" s="208"/>
      <c r="TLX11" s="208"/>
      <c r="TLY11" s="208"/>
      <c r="TLZ11" s="208"/>
      <c r="TMA11" s="208"/>
      <c r="TMB11" s="208"/>
      <c r="TMC11" s="208"/>
      <c r="TMD11" s="208"/>
      <c r="TME11" s="208"/>
      <c r="TMF11" s="208"/>
      <c r="TMG11" s="208"/>
      <c r="TMH11" s="208"/>
      <c r="TMI11" s="208"/>
      <c r="TMJ11" s="208"/>
      <c r="TMK11" s="208"/>
      <c r="TML11" s="208"/>
      <c r="TMM11" s="208"/>
      <c r="TMN11" s="208"/>
      <c r="TMO11" s="208"/>
      <c r="TMP11" s="208"/>
      <c r="TMQ11" s="208"/>
      <c r="TMR11" s="208"/>
      <c r="TMS11" s="208"/>
      <c r="TMT11" s="208"/>
      <c r="TMU11" s="208"/>
      <c r="TMV11" s="208"/>
      <c r="TMW11" s="208"/>
      <c r="TMX11" s="208"/>
      <c r="TMY11" s="208"/>
      <c r="TMZ11" s="208"/>
      <c r="TNA11" s="208"/>
      <c r="TNB11" s="208"/>
      <c r="TNC11" s="208"/>
      <c r="TND11" s="208"/>
      <c r="TNE11" s="208"/>
      <c r="TNF11" s="208"/>
      <c r="TNG11" s="208"/>
      <c r="TNH11" s="208"/>
      <c r="TNI11" s="208"/>
      <c r="TNJ11" s="208"/>
      <c r="TNK11" s="208"/>
      <c r="TNL11" s="208"/>
      <c r="TNM11" s="208"/>
      <c r="TNN11" s="208"/>
      <c r="TNO11" s="208"/>
      <c r="TNP11" s="208"/>
      <c r="TNQ11" s="208"/>
      <c r="TNR11" s="208"/>
      <c r="TNS11" s="208"/>
      <c r="TNT11" s="208"/>
      <c r="TNU11" s="208"/>
      <c r="TNV11" s="208"/>
      <c r="TNW11" s="208"/>
      <c r="TNX11" s="208"/>
      <c r="TNY11" s="208"/>
      <c r="TNZ11" s="208"/>
      <c r="TOA11" s="208"/>
      <c r="TOB11" s="208"/>
      <c r="TOC11" s="208"/>
      <c r="TOD11" s="208"/>
      <c r="TOE11" s="208"/>
      <c r="TOF11" s="208"/>
      <c r="TOG11" s="208"/>
      <c r="TOH11" s="208"/>
      <c r="TOI11" s="208"/>
      <c r="TOJ11" s="208"/>
      <c r="TOK11" s="208"/>
      <c r="TOL11" s="208"/>
      <c r="TOM11" s="208"/>
      <c r="TON11" s="208"/>
      <c r="TOO11" s="208"/>
      <c r="TOP11" s="208"/>
      <c r="TOQ11" s="208"/>
      <c r="TOR11" s="208"/>
      <c r="TOS11" s="208"/>
      <c r="TOT11" s="208"/>
      <c r="TOU11" s="208"/>
      <c r="TOV11" s="208"/>
      <c r="TOW11" s="208"/>
      <c r="TOX11" s="208"/>
      <c r="TOY11" s="208"/>
      <c r="TOZ11" s="208"/>
      <c r="TPA11" s="208"/>
      <c r="TPB11" s="208"/>
      <c r="TPC11" s="208"/>
      <c r="TPD11" s="208"/>
      <c r="TPE11" s="208"/>
      <c r="TPF11" s="208"/>
      <c r="TPG11" s="208"/>
      <c r="TPH11" s="208"/>
      <c r="TPI11" s="208"/>
      <c r="TPJ11" s="208"/>
      <c r="TPK11" s="208"/>
      <c r="TPL11" s="208"/>
      <c r="TPM11" s="208"/>
      <c r="TPN11" s="208"/>
      <c r="TPO11" s="208"/>
      <c r="TPP11" s="208"/>
      <c r="TPQ11" s="208"/>
      <c r="TPR11" s="208"/>
      <c r="TPS11" s="208"/>
      <c r="TPT11" s="208"/>
      <c r="TPU11" s="208"/>
      <c r="TPV11" s="208"/>
      <c r="TPW11" s="208"/>
      <c r="TPX11" s="208"/>
      <c r="TPY11" s="208"/>
      <c r="TPZ11" s="208"/>
      <c r="TQA11" s="208"/>
      <c r="TQB11" s="208"/>
      <c r="TQC11" s="208"/>
      <c r="TQD11" s="208"/>
      <c r="TQE11" s="208"/>
      <c r="TQF11" s="208"/>
      <c r="TQG11" s="208"/>
      <c r="TQH11" s="208"/>
      <c r="TQI11" s="208"/>
      <c r="TQJ11" s="208"/>
      <c r="TQK11" s="208"/>
      <c r="TQL11" s="208"/>
      <c r="TQM11" s="208"/>
      <c r="TQN11" s="208"/>
      <c r="TQO11" s="208"/>
      <c r="TQP11" s="208"/>
      <c r="TQQ11" s="208"/>
      <c r="TQR11" s="208"/>
      <c r="TQS11" s="208"/>
      <c r="TQT11" s="208"/>
      <c r="TQU11" s="208"/>
      <c r="TQV11" s="208"/>
      <c r="TQW11" s="208"/>
      <c r="TQX11" s="208"/>
      <c r="TQY11" s="208"/>
      <c r="TQZ11" s="208"/>
      <c r="TRA11" s="208"/>
      <c r="TRB11" s="208"/>
      <c r="TRC11" s="208"/>
      <c r="TRD11" s="208"/>
      <c r="TRE11" s="208"/>
      <c r="TRF11" s="208"/>
      <c r="TRG11" s="208"/>
      <c r="TRH11" s="208"/>
      <c r="TRI11" s="208"/>
      <c r="TRJ11" s="208"/>
      <c r="TRK11" s="208"/>
      <c r="TRL11" s="208"/>
      <c r="TRM11" s="208"/>
      <c r="TRN11" s="208"/>
      <c r="TRO11" s="208"/>
      <c r="TRP11" s="208"/>
      <c r="TRQ11" s="208"/>
      <c r="TRR11" s="208"/>
      <c r="TRS11" s="208"/>
      <c r="TRT11" s="208"/>
      <c r="TRU11" s="208"/>
      <c r="TRV11" s="208"/>
      <c r="TRW11" s="208"/>
      <c r="TRX11" s="208"/>
      <c r="TRY11" s="208"/>
      <c r="TRZ11" s="208"/>
      <c r="TSA11" s="208"/>
      <c r="TSB11" s="208"/>
      <c r="TSC11" s="208"/>
      <c r="TSD11" s="208"/>
      <c r="TSE11" s="208"/>
      <c r="TSF11" s="208"/>
      <c r="TSG11" s="208"/>
      <c r="TSH11" s="208"/>
      <c r="TSI11" s="208"/>
      <c r="TSJ11" s="208"/>
      <c r="TSK11" s="208"/>
      <c r="TSL11" s="208"/>
      <c r="TSM11" s="208"/>
      <c r="TSN11" s="208"/>
      <c r="TSO11" s="208"/>
      <c r="TSP11" s="208"/>
      <c r="TSQ11" s="208"/>
      <c r="TSR11" s="208"/>
      <c r="TSS11" s="208"/>
      <c r="TST11" s="208"/>
      <c r="TSU11" s="208"/>
      <c r="TSV11" s="208"/>
      <c r="TSW11" s="208"/>
      <c r="TSX11" s="208"/>
      <c r="TSY11" s="208"/>
      <c r="TSZ11" s="208"/>
      <c r="TTA11" s="208"/>
      <c r="TTB11" s="208"/>
      <c r="TTC11" s="208"/>
      <c r="TTD11" s="208"/>
      <c r="TTE11" s="208"/>
      <c r="TTF11" s="208"/>
      <c r="TTG11" s="208"/>
      <c r="TTH11" s="208"/>
      <c r="TTI11" s="208"/>
      <c r="TTJ11" s="208"/>
      <c r="TTK11" s="208"/>
      <c r="TTL11" s="208"/>
      <c r="TTM11" s="208"/>
      <c r="TTN11" s="208"/>
      <c r="TTO11" s="208"/>
      <c r="TTP11" s="208"/>
      <c r="TTQ11" s="208"/>
      <c r="TTR11" s="208"/>
      <c r="TTS11" s="208"/>
      <c r="TTT11" s="208"/>
      <c r="TTU11" s="208"/>
      <c r="TTV11" s="208"/>
      <c r="TTW11" s="208"/>
      <c r="TTX11" s="208"/>
      <c r="TTY11" s="208"/>
      <c r="TTZ11" s="208"/>
      <c r="TUA11" s="208"/>
      <c r="TUB11" s="208"/>
      <c r="TUC11" s="208"/>
      <c r="TUD11" s="208"/>
      <c r="TUE11" s="208"/>
      <c r="TUF11" s="208"/>
      <c r="TUG11" s="208"/>
      <c r="TUH11" s="208"/>
      <c r="TUI11" s="208"/>
      <c r="TUJ11" s="208"/>
      <c r="TUK11" s="208"/>
      <c r="TUL11" s="208"/>
      <c r="TUM11" s="208"/>
      <c r="TUN11" s="208"/>
      <c r="TUO11" s="208"/>
      <c r="TUP11" s="208"/>
      <c r="TUQ11" s="208"/>
      <c r="TUR11" s="208"/>
      <c r="TUS11" s="208"/>
      <c r="TUT11" s="208"/>
      <c r="TUU11" s="208"/>
      <c r="TUV11" s="208"/>
      <c r="TUW11" s="208"/>
      <c r="TUX11" s="208"/>
      <c r="TUY11" s="208"/>
      <c r="TUZ11" s="208"/>
      <c r="TVA11" s="208"/>
      <c r="TVB11" s="208"/>
      <c r="TVC11" s="208"/>
      <c r="TVD11" s="208"/>
      <c r="TVE11" s="208"/>
      <c r="TVF11" s="208"/>
      <c r="TVG11" s="208"/>
      <c r="TVH11" s="208"/>
      <c r="TVI11" s="208"/>
      <c r="TVJ11" s="208"/>
      <c r="TVK11" s="208"/>
      <c r="TVL11" s="208"/>
      <c r="TVM11" s="208"/>
      <c r="TVN11" s="208"/>
      <c r="TVO11" s="208"/>
      <c r="TVP11" s="208"/>
      <c r="TVQ11" s="208"/>
      <c r="TVR11" s="208"/>
      <c r="TVS11" s="208"/>
      <c r="TVT11" s="208"/>
      <c r="TVU11" s="208"/>
      <c r="TVV11" s="208"/>
      <c r="TVW11" s="208"/>
      <c r="TVX11" s="208"/>
      <c r="TVY11" s="208"/>
      <c r="TVZ11" s="208"/>
      <c r="TWA11" s="208"/>
      <c r="TWB11" s="208"/>
      <c r="TWC11" s="208"/>
      <c r="TWD11" s="208"/>
      <c r="TWE11" s="208"/>
      <c r="TWF11" s="208"/>
      <c r="TWG11" s="208"/>
      <c r="TWH11" s="208"/>
      <c r="TWI11" s="208"/>
      <c r="TWJ11" s="208"/>
      <c r="TWK11" s="208"/>
      <c r="TWL11" s="208"/>
      <c r="TWM11" s="208"/>
      <c r="TWN11" s="208"/>
      <c r="TWO11" s="208"/>
      <c r="TWP11" s="208"/>
      <c r="TWQ11" s="208"/>
      <c r="TWR11" s="208"/>
      <c r="TWS11" s="208"/>
      <c r="TWT11" s="208"/>
      <c r="TWU11" s="208"/>
      <c r="TWV11" s="208"/>
      <c r="TWW11" s="208"/>
      <c r="TWX11" s="208"/>
      <c r="TWY11" s="208"/>
      <c r="TWZ11" s="208"/>
      <c r="TXA11" s="208"/>
      <c r="TXB11" s="208"/>
      <c r="TXC11" s="208"/>
      <c r="TXD11" s="208"/>
      <c r="TXE11" s="208"/>
      <c r="TXF11" s="208"/>
      <c r="TXG11" s="208"/>
      <c r="TXH11" s="208"/>
      <c r="TXI11" s="208"/>
      <c r="TXJ11" s="208"/>
      <c r="TXK11" s="208"/>
      <c r="TXL11" s="208"/>
      <c r="TXM11" s="208"/>
      <c r="TXN11" s="208"/>
      <c r="TXO11" s="208"/>
      <c r="TXP11" s="208"/>
      <c r="TXQ11" s="208"/>
      <c r="TXR11" s="208"/>
      <c r="TXS11" s="208"/>
      <c r="TXT11" s="208"/>
      <c r="TXU11" s="208"/>
      <c r="TXV11" s="208"/>
      <c r="TXW11" s="208"/>
      <c r="TXX11" s="208"/>
      <c r="TXY11" s="208"/>
      <c r="TXZ11" s="208"/>
      <c r="TYA11" s="208"/>
      <c r="TYB11" s="208"/>
      <c r="TYC11" s="208"/>
      <c r="TYD11" s="208"/>
      <c r="TYE11" s="208"/>
      <c r="TYF11" s="208"/>
      <c r="TYG11" s="208"/>
      <c r="TYH11" s="208"/>
      <c r="TYI11" s="208"/>
      <c r="TYJ11" s="208"/>
      <c r="TYK11" s="208"/>
      <c r="TYL11" s="208"/>
      <c r="TYM11" s="208"/>
      <c r="TYN11" s="208"/>
      <c r="TYO11" s="208"/>
      <c r="TYP11" s="208"/>
      <c r="TYQ11" s="208"/>
      <c r="TYR11" s="208"/>
      <c r="TYS11" s="208"/>
      <c r="TYT11" s="208"/>
      <c r="TYU11" s="208"/>
      <c r="TYV11" s="208"/>
      <c r="TYW11" s="208"/>
      <c r="TYX11" s="208"/>
      <c r="TYY11" s="208"/>
      <c r="TYZ11" s="208"/>
      <c r="TZA11" s="208"/>
      <c r="TZB11" s="208"/>
      <c r="TZC11" s="208"/>
      <c r="TZD11" s="208"/>
      <c r="TZE11" s="208"/>
      <c r="TZF11" s="208"/>
      <c r="TZG11" s="208"/>
      <c r="TZH11" s="208"/>
      <c r="TZI11" s="208"/>
      <c r="TZJ11" s="208"/>
      <c r="TZK11" s="208"/>
      <c r="TZL11" s="208"/>
      <c r="TZM11" s="208"/>
      <c r="TZN11" s="208"/>
      <c r="TZO11" s="208"/>
      <c r="TZP11" s="208"/>
      <c r="TZQ11" s="208"/>
      <c r="TZR11" s="208"/>
      <c r="TZS11" s="208"/>
      <c r="TZT11" s="208"/>
      <c r="TZU11" s="208"/>
      <c r="TZV11" s="208"/>
      <c r="TZW11" s="208"/>
      <c r="TZX11" s="208"/>
      <c r="TZY11" s="208"/>
      <c r="TZZ11" s="208"/>
      <c r="UAA11" s="208"/>
      <c r="UAB11" s="208"/>
      <c r="UAC11" s="208"/>
      <c r="UAD11" s="208"/>
      <c r="UAE11" s="208"/>
      <c r="UAF11" s="208"/>
      <c r="UAG11" s="208"/>
      <c r="UAH11" s="208"/>
      <c r="UAI11" s="208"/>
      <c r="UAJ11" s="208"/>
      <c r="UAK11" s="208"/>
      <c r="UAL11" s="208"/>
      <c r="UAM11" s="208"/>
      <c r="UAN11" s="208"/>
      <c r="UAO11" s="208"/>
      <c r="UAP11" s="208"/>
      <c r="UAQ11" s="208"/>
      <c r="UAR11" s="208"/>
      <c r="UAS11" s="208"/>
      <c r="UAT11" s="208"/>
      <c r="UAU11" s="208"/>
      <c r="UAV11" s="208"/>
      <c r="UAW11" s="208"/>
      <c r="UAX11" s="208"/>
      <c r="UAY11" s="208"/>
      <c r="UAZ11" s="208"/>
      <c r="UBA11" s="208"/>
      <c r="UBB11" s="208"/>
      <c r="UBC11" s="208"/>
      <c r="UBD11" s="208"/>
      <c r="UBE11" s="208"/>
      <c r="UBF11" s="208"/>
      <c r="UBG11" s="208"/>
      <c r="UBH11" s="208"/>
      <c r="UBI11" s="208"/>
      <c r="UBJ11" s="208"/>
      <c r="UBK11" s="208"/>
      <c r="UBL11" s="208"/>
      <c r="UBM11" s="208"/>
      <c r="UBN11" s="208"/>
      <c r="UBO11" s="208"/>
      <c r="UBP11" s="208"/>
      <c r="UBQ11" s="208"/>
      <c r="UBR11" s="208"/>
      <c r="UBS11" s="208"/>
      <c r="UBT11" s="208"/>
      <c r="UBU11" s="208"/>
      <c r="UBV11" s="208"/>
      <c r="UBW11" s="208"/>
      <c r="UBX11" s="208"/>
      <c r="UBY11" s="208"/>
      <c r="UBZ11" s="208"/>
      <c r="UCA11" s="208"/>
      <c r="UCB11" s="208"/>
      <c r="UCC11" s="208"/>
      <c r="UCD11" s="208"/>
      <c r="UCE11" s="208"/>
      <c r="UCF11" s="208"/>
      <c r="UCG11" s="208"/>
      <c r="UCH11" s="208"/>
      <c r="UCI11" s="208"/>
      <c r="UCJ11" s="208"/>
      <c r="UCK11" s="208"/>
      <c r="UCL11" s="208"/>
      <c r="UCM11" s="208"/>
      <c r="UCN11" s="208"/>
      <c r="UCO11" s="208"/>
      <c r="UCP11" s="208"/>
      <c r="UCQ11" s="208"/>
      <c r="UCR11" s="208"/>
      <c r="UCS11" s="208"/>
      <c r="UCT11" s="208"/>
      <c r="UCU11" s="208"/>
      <c r="UCV11" s="208"/>
      <c r="UCW11" s="208"/>
      <c r="UCX11" s="208"/>
      <c r="UCY11" s="208"/>
      <c r="UCZ11" s="208"/>
      <c r="UDA11" s="208"/>
      <c r="UDB11" s="208"/>
      <c r="UDC11" s="208"/>
      <c r="UDD11" s="208"/>
      <c r="UDE11" s="208"/>
      <c r="UDF11" s="208"/>
      <c r="UDG11" s="208"/>
      <c r="UDH11" s="208"/>
      <c r="UDI11" s="208"/>
      <c r="UDJ11" s="208"/>
      <c r="UDK11" s="208"/>
      <c r="UDL11" s="208"/>
      <c r="UDM11" s="208"/>
      <c r="UDN11" s="208"/>
      <c r="UDO11" s="208"/>
      <c r="UDP11" s="208"/>
      <c r="UDQ11" s="208"/>
      <c r="UDR11" s="208"/>
      <c r="UDS11" s="208"/>
      <c r="UDT11" s="208"/>
      <c r="UDU11" s="208"/>
      <c r="UDV11" s="208"/>
      <c r="UDW11" s="208"/>
      <c r="UDX11" s="208"/>
      <c r="UDY11" s="208"/>
      <c r="UDZ11" s="208"/>
      <c r="UEA11" s="208"/>
      <c r="UEB11" s="208"/>
      <c r="UEC11" s="208"/>
      <c r="UED11" s="208"/>
      <c r="UEE11" s="208"/>
      <c r="UEF11" s="208"/>
      <c r="UEG11" s="208"/>
      <c r="UEH11" s="208"/>
      <c r="UEI11" s="208"/>
      <c r="UEJ11" s="208"/>
      <c r="UEK11" s="208"/>
      <c r="UEL11" s="208"/>
      <c r="UEM11" s="208"/>
      <c r="UEN11" s="208"/>
      <c r="UEO11" s="208"/>
      <c r="UEP11" s="208"/>
      <c r="UEQ11" s="208"/>
      <c r="UER11" s="208"/>
      <c r="UES11" s="208"/>
      <c r="UET11" s="208"/>
      <c r="UEU11" s="208"/>
      <c r="UEV11" s="208"/>
      <c r="UEW11" s="208"/>
      <c r="UEX11" s="208"/>
      <c r="UEY11" s="208"/>
      <c r="UEZ11" s="208"/>
      <c r="UFA11" s="208"/>
      <c r="UFB11" s="208"/>
      <c r="UFC11" s="208"/>
      <c r="UFD11" s="208"/>
      <c r="UFE11" s="208"/>
      <c r="UFF11" s="208"/>
      <c r="UFG11" s="208"/>
      <c r="UFH11" s="208"/>
      <c r="UFI11" s="208"/>
      <c r="UFJ11" s="208"/>
      <c r="UFK11" s="208"/>
      <c r="UFL11" s="208"/>
      <c r="UFM11" s="208"/>
      <c r="UFN11" s="208"/>
      <c r="UFO11" s="208"/>
      <c r="UFP11" s="208"/>
      <c r="UFQ11" s="208"/>
      <c r="UFR11" s="208"/>
      <c r="UFS11" s="208"/>
      <c r="UFT11" s="208"/>
      <c r="UFU11" s="208"/>
      <c r="UFV11" s="208"/>
      <c r="UFW11" s="208"/>
      <c r="UFX11" s="208"/>
      <c r="UFY11" s="208"/>
      <c r="UFZ11" s="208"/>
      <c r="UGA11" s="208"/>
      <c r="UGB11" s="208"/>
      <c r="UGC11" s="208"/>
      <c r="UGD11" s="208"/>
      <c r="UGE11" s="208"/>
      <c r="UGF11" s="208"/>
      <c r="UGG11" s="208"/>
      <c r="UGH11" s="208"/>
      <c r="UGI11" s="208"/>
      <c r="UGJ11" s="208"/>
      <c r="UGK11" s="208"/>
      <c r="UGL11" s="208"/>
      <c r="UGM11" s="208"/>
      <c r="UGN11" s="208"/>
      <c r="UGO11" s="208"/>
      <c r="UGP11" s="208"/>
      <c r="UGQ11" s="208"/>
      <c r="UGR11" s="208"/>
      <c r="UGS11" s="208"/>
      <c r="UGT11" s="208"/>
      <c r="UGU11" s="208"/>
      <c r="UGV11" s="208"/>
      <c r="UGW11" s="208"/>
      <c r="UGX11" s="208"/>
      <c r="UGY11" s="208"/>
      <c r="UGZ11" s="208"/>
      <c r="UHA11" s="208"/>
      <c r="UHB11" s="208"/>
      <c r="UHC11" s="208"/>
      <c r="UHD11" s="208"/>
      <c r="UHE11" s="208"/>
      <c r="UHF11" s="208"/>
      <c r="UHG11" s="208"/>
      <c r="UHH11" s="208"/>
      <c r="UHI11" s="208"/>
      <c r="UHJ11" s="208"/>
      <c r="UHK11" s="208"/>
      <c r="UHL11" s="208"/>
      <c r="UHM11" s="208"/>
      <c r="UHN11" s="208"/>
      <c r="UHO11" s="208"/>
      <c r="UHP11" s="208"/>
      <c r="UHQ11" s="208"/>
      <c r="UHR11" s="208"/>
      <c r="UHS11" s="208"/>
      <c r="UHT11" s="208"/>
      <c r="UHU11" s="208"/>
      <c r="UHV11" s="208"/>
      <c r="UHW11" s="208"/>
      <c r="UHX11" s="208"/>
      <c r="UHY11" s="208"/>
      <c r="UHZ11" s="208"/>
      <c r="UIA11" s="208"/>
      <c r="UIB11" s="208"/>
      <c r="UIC11" s="208"/>
      <c r="UID11" s="208"/>
      <c r="UIE11" s="208"/>
      <c r="UIF11" s="208"/>
      <c r="UIG11" s="208"/>
      <c r="UIH11" s="208"/>
      <c r="UII11" s="208"/>
      <c r="UIJ11" s="208"/>
      <c r="UIK11" s="208"/>
      <c r="UIL11" s="208"/>
      <c r="UIM11" s="208"/>
      <c r="UIN11" s="208"/>
      <c r="UIO11" s="208"/>
      <c r="UIP11" s="208"/>
      <c r="UIQ11" s="208"/>
      <c r="UIR11" s="208"/>
      <c r="UIS11" s="208"/>
      <c r="UIT11" s="208"/>
      <c r="UIU11" s="208"/>
      <c r="UIV11" s="208"/>
      <c r="UIW11" s="208"/>
      <c r="UIX11" s="208"/>
      <c r="UIY11" s="208"/>
      <c r="UIZ11" s="208"/>
      <c r="UJA11" s="208"/>
      <c r="UJB11" s="208"/>
      <c r="UJC11" s="208"/>
      <c r="UJD11" s="208"/>
      <c r="UJE11" s="208"/>
      <c r="UJF11" s="208"/>
      <c r="UJG11" s="208"/>
      <c r="UJH11" s="208"/>
      <c r="UJI11" s="208"/>
      <c r="UJJ11" s="208"/>
      <c r="UJK11" s="208"/>
      <c r="UJL11" s="208"/>
      <c r="UJM11" s="208"/>
      <c r="UJN11" s="208"/>
      <c r="UJO11" s="208"/>
      <c r="UJP11" s="208"/>
      <c r="UJQ11" s="208"/>
      <c r="UJR11" s="208"/>
      <c r="UJS11" s="208"/>
      <c r="UJT11" s="208"/>
      <c r="UJU11" s="208"/>
      <c r="UJV11" s="208"/>
      <c r="UJW11" s="208"/>
      <c r="UJX11" s="208"/>
      <c r="UJY11" s="208"/>
      <c r="UJZ11" s="208"/>
      <c r="UKA11" s="208"/>
      <c r="UKB11" s="208"/>
      <c r="UKC11" s="208"/>
      <c r="UKD11" s="208"/>
      <c r="UKE11" s="208"/>
      <c r="UKF11" s="208"/>
      <c r="UKG11" s="208"/>
      <c r="UKH11" s="208"/>
      <c r="UKI11" s="208"/>
      <c r="UKJ11" s="208"/>
      <c r="UKK11" s="208"/>
      <c r="UKL11" s="208"/>
      <c r="UKM11" s="208"/>
      <c r="UKN11" s="208"/>
      <c r="UKO11" s="208"/>
      <c r="UKP11" s="208"/>
      <c r="UKQ11" s="208"/>
      <c r="UKR11" s="208"/>
      <c r="UKS11" s="208"/>
      <c r="UKT11" s="208"/>
      <c r="UKU11" s="208"/>
      <c r="UKV11" s="208"/>
      <c r="UKW11" s="208"/>
      <c r="UKX11" s="208"/>
      <c r="UKY11" s="208"/>
      <c r="UKZ11" s="208"/>
      <c r="ULA11" s="208"/>
      <c r="ULB11" s="208"/>
      <c r="ULC11" s="208"/>
      <c r="ULD11" s="208"/>
      <c r="ULE11" s="208"/>
      <c r="ULF11" s="208"/>
      <c r="ULG11" s="208"/>
      <c r="ULH11" s="208"/>
      <c r="ULI11" s="208"/>
      <c r="ULJ11" s="208"/>
      <c r="ULK11" s="208"/>
      <c r="ULL11" s="208"/>
      <c r="ULM11" s="208"/>
      <c r="ULN11" s="208"/>
      <c r="ULO11" s="208"/>
      <c r="ULP11" s="208"/>
      <c r="ULQ11" s="208"/>
      <c r="ULR11" s="208"/>
      <c r="ULS11" s="208"/>
      <c r="ULT11" s="208"/>
      <c r="ULU11" s="208"/>
      <c r="ULV11" s="208"/>
      <c r="ULW11" s="208"/>
      <c r="ULX11" s="208"/>
      <c r="ULY11" s="208"/>
      <c r="ULZ11" s="208"/>
      <c r="UMA11" s="208"/>
      <c r="UMB11" s="208"/>
      <c r="UMC11" s="208"/>
      <c r="UMD11" s="208"/>
      <c r="UME11" s="208"/>
      <c r="UMF11" s="208"/>
      <c r="UMG11" s="208"/>
      <c r="UMH11" s="208"/>
      <c r="UMI11" s="208"/>
      <c r="UMJ11" s="208"/>
      <c r="UMK11" s="208"/>
      <c r="UML11" s="208"/>
      <c r="UMM11" s="208"/>
      <c r="UMN11" s="208"/>
      <c r="UMO11" s="208"/>
      <c r="UMP11" s="208"/>
      <c r="UMQ11" s="208"/>
      <c r="UMR11" s="208"/>
      <c r="UMS11" s="208"/>
      <c r="UMT11" s="208"/>
      <c r="UMU11" s="208"/>
      <c r="UMV11" s="208"/>
      <c r="UMW11" s="208"/>
      <c r="UMX11" s="208"/>
      <c r="UMY11" s="208"/>
      <c r="UMZ11" s="208"/>
      <c r="UNA11" s="208"/>
      <c r="UNB11" s="208"/>
      <c r="UNC11" s="208"/>
      <c r="UND11" s="208"/>
      <c r="UNE11" s="208"/>
      <c r="UNF11" s="208"/>
      <c r="UNG11" s="208"/>
      <c r="UNH11" s="208"/>
      <c r="UNI11" s="208"/>
      <c r="UNJ11" s="208"/>
      <c r="UNK11" s="208"/>
      <c r="UNL11" s="208"/>
      <c r="UNM11" s="208"/>
      <c r="UNN11" s="208"/>
      <c r="UNO11" s="208"/>
      <c r="UNP11" s="208"/>
      <c r="UNQ11" s="208"/>
      <c r="UNR11" s="208"/>
      <c r="UNS11" s="208"/>
      <c r="UNT11" s="208"/>
      <c r="UNU11" s="208"/>
      <c r="UNV11" s="208"/>
      <c r="UNW11" s="208"/>
      <c r="UNX11" s="208"/>
      <c r="UNY11" s="208"/>
      <c r="UNZ11" s="208"/>
      <c r="UOA11" s="208"/>
      <c r="UOB11" s="208"/>
      <c r="UOC11" s="208"/>
      <c r="UOD11" s="208"/>
      <c r="UOE11" s="208"/>
      <c r="UOF11" s="208"/>
      <c r="UOG11" s="208"/>
      <c r="UOH11" s="208"/>
      <c r="UOI11" s="208"/>
      <c r="UOJ11" s="208"/>
      <c r="UOK11" s="208"/>
      <c r="UOL11" s="208"/>
      <c r="UOM11" s="208"/>
      <c r="UON11" s="208"/>
      <c r="UOO11" s="208"/>
      <c r="UOP11" s="208"/>
      <c r="UOQ11" s="208"/>
      <c r="UOR11" s="208"/>
      <c r="UOS11" s="208"/>
      <c r="UOT11" s="208"/>
      <c r="UOU11" s="208"/>
      <c r="UOV11" s="208"/>
      <c r="UOW11" s="208"/>
      <c r="UOX11" s="208"/>
      <c r="UOY11" s="208"/>
      <c r="UOZ11" s="208"/>
      <c r="UPA11" s="208"/>
      <c r="UPB11" s="208"/>
      <c r="UPC11" s="208"/>
      <c r="UPD11" s="208"/>
      <c r="UPE11" s="208"/>
      <c r="UPF11" s="208"/>
      <c r="UPG11" s="208"/>
      <c r="UPH11" s="208"/>
      <c r="UPI11" s="208"/>
      <c r="UPJ11" s="208"/>
      <c r="UPK11" s="208"/>
      <c r="UPL11" s="208"/>
      <c r="UPM11" s="208"/>
      <c r="UPN11" s="208"/>
      <c r="UPO11" s="208"/>
      <c r="UPP11" s="208"/>
      <c r="UPQ11" s="208"/>
      <c r="UPR11" s="208"/>
      <c r="UPS11" s="208"/>
      <c r="UPT11" s="208"/>
      <c r="UPU11" s="208"/>
      <c r="UPV11" s="208"/>
      <c r="UPW11" s="208"/>
      <c r="UPX11" s="208"/>
      <c r="UPY11" s="208"/>
      <c r="UPZ11" s="208"/>
      <c r="UQA11" s="208"/>
      <c r="UQB11" s="208"/>
      <c r="UQC11" s="208"/>
      <c r="UQD11" s="208"/>
      <c r="UQE11" s="208"/>
      <c r="UQF11" s="208"/>
      <c r="UQG11" s="208"/>
      <c r="UQH11" s="208"/>
      <c r="UQI11" s="208"/>
      <c r="UQJ11" s="208"/>
      <c r="UQK11" s="208"/>
      <c r="UQL11" s="208"/>
      <c r="UQM11" s="208"/>
      <c r="UQN11" s="208"/>
      <c r="UQO11" s="208"/>
      <c r="UQP11" s="208"/>
      <c r="UQQ11" s="208"/>
      <c r="UQR11" s="208"/>
      <c r="UQS11" s="208"/>
      <c r="UQT11" s="208"/>
      <c r="UQU11" s="208"/>
      <c r="UQV11" s="208"/>
      <c r="UQW11" s="208"/>
      <c r="UQX11" s="208"/>
      <c r="UQY11" s="208"/>
      <c r="UQZ11" s="208"/>
      <c r="URA11" s="208"/>
      <c r="URB11" s="208"/>
      <c r="URC11" s="208"/>
      <c r="URD11" s="208"/>
      <c r="URE11" s="208"/>
      <c r="URF11" s="208"/>
      <c r="URG11" s="208"/>
      <c r="URH11" s="208"/>
      <c r="URI11" s="208"/>
      <c r="URJ11" s="208"/>
      <c r="URK11" s="208"/>
      <c r="URL11" s="208"/>
      <c r="URM11" s="208"/>
      <c r="URN11" s="208"/>
      <c r="URO11" s="208"/>
      <c r="URP11" s="208"/>
      <c r="URQ11" s="208"/>
      <c r="URR11" s="208"/>
      <c r="URS11" s="208"/>
      <c r="URT11" s="208"/>
      <c r="URU11" s="208"/>
      <c r="URV11" s="208"/>
      <c r="URW11" s="208"/>
      <c r="URX11" s="208"/>
      <c r="URY11" s="208"/>
      <c r="URZ11" s="208"/>
      <c r="USA11" s="208"/>
      <c r="USB11" s="208"/>
      <c r="USC11" s="208"/>
      <c r="USD11" s="208"/>
      <c r="USE11" s="208"/>
      <c r="USF11" s="208"/>
      <c r="USG11" s="208"/>
      <c r="USH11" s="208"/>
      <c r="USI11" s="208"/>
      <c r="USJ11" s="208"/>
      <c r="USK11" s="208"/>
      <c r="USL11" s="208"/>
      <c r="USM11" s="208"/>
      <c r="USN11" s="208"/>
      <c r="USO11" s="208"/>
      <c r="USP11" s="208"/>
      <c r="USQ11" s="208"/>
      <c r="USR11" s="208"/>
      <c r="USS11" s="208"/>
      <c r="UST11" s="208"/>
      <c r="USU11" s="208"/>
      <c r="USV11" s="208"/>
      <c r="USW11" s="208"/>
      <c r="USX11" s="208"/>
      <c r="USY11" s="208"/>
      <c r="USZ11" s="208"/>
      <c r="UTA11" s="208"/>
      <c r="UTB11" s="208"/>
      <c r="UTC11" s="208"/>
      <c r="UTD11" s="208"/>
      <c r="UTE11" s="208"/>
      <c r="UTF11" s="208"/>
      <c r="UTG11" s="208"/>
      <c r="UTH11" s="208"/>
      <c r="UTI11" s="208"/>
      <c r="UTJ11" s="208"/>
      <c r="UTK11" s="208"/>
      <c r="UTL11" s="208"/>
      <c r="UTM11" s="208"/>
      <c r="UTN11" s="208"/>
      <c r="UTO11" s="208"/>
      <c r="UTP11" s="208"/>
      <c r="UTQ11" s="208"/>
      <c r="UTR11" s="208"/>
      <c r="UTS11" s="208"/>
      <c r="UTT11" s="208"/>
      <c r="UTU11" s="208"/>
      <c r="UTV11" s="208"/>
      <c r="UTW11" s="208"/>
      <c r="UTX11" s="208"/>
      <c r="UTY11" s="208"/>
      <c r="UTZ11" s="208"/>
      <c r="UUA11" s="208"/>
      <c r="UUB11" s="208"/>
      <c r="UUC11" s="208"/>
      <c r="UUD11" s="208"/>
      <c r="UUE11" s="208"/>
      <c r="UUF11" s="208"/>
      <c r="UUG11" s="208"/>
      <c r="UUH11" s="208"/>
      <c r="UUI11" s="208"/>
      <c r="UUJ11" s="208"/>
      <c r="UUK11" s="208"/>
      <c r="UUL11" s="208"/>
      <c r="UUM11" s="208"/>
      <c r="UUN11" s="208"/>
      <c r="UUO11" s="208"/>
      <c r="UUP11" s="208"/>
      <c r="UUQ11" s="208"/>
      <c r="UUR11" s="208"/>
      <c r="UUS11" s="208"/>
      <c r="UUT11" s="208"/>
      <c r="UUU11" s="208"/>
      <c r="UUV11" s="208"/>
      <c r="UUW11" s="208"/>
      <c r="UUX11" s="208"/>
      <c r="UUY11" s="208"/>
      <c r="UUZ11" s="208"/>
      <c r="UVA11" s="208"/>
      <c r="UVB11" s="208"/>
      <c r="UVC11" s="208"/>
      <c r="UVD11" s="208"/>
      <c r="UVE11" s="208"/>
      <c r="UVF11" s="208"/>
      <c r="UVG11" s="208"/>
      <c r="UVH11" s="208"/>
      <c r="UVI11" s="208"/>
      <c r="UVJ11" s="208"/>
      <c r="UVK11" s="208"/>
      <c r="UVL11" s="208"/>
      <c r="UVM11" s="208"/>
      <c r="UVN11" s="208"/>
      <c r="UVO11" s="208"/>
      <c r="UVP11" s="208"/>
      <c r="UVQ11" s="208"/>
      <c r="UVR11" s="208"/>
      <c r="UVS11" s="208"/>
      <c r="UVT11" s="208"/>
      <c r="UVU11" s="208"/>
      <c r="UVV11" s="208"/>
      <c r="UVW11" s="208"/>
      <c r="UVX11" s="208"/>
      <c r="UVY11" s="208"/>
      <c r="UVZ11" s="208"/>
      <c r="UWA11" s="208"/>
      <c r="UWB11" s="208"/>
      <c r="UWC11" s="208"/>
      <c r="UWD11" s="208"/>
      <c r="UWE11" s="208"/>
      <c r="UWF11" s="208"/>
      <c r="UWG11" s="208"/>
      <c r="UWH11" s="208"/>
      <c r="UWI11" s="208"/>
      <c r="UWJ11" s="208"/>
      <c r="UWK11" s="208"/>
      <c r="UWL11" s="208"/>
      <c r="UWM11" s="208"/>
      <c r="UWN11" s="208"/>
      <c r="UWO11" s="208"/>
      <c r="UWP11" s="208"/>
      <c r="UWQ11" s="208"/>
      <c r="UWR11" s="208"/>
      <c r="UWS11" s="208"/>
      <c r="UWT11" s="208"/>
      <c r="UWU11" s="208"/>
      <c r="UWV11" s="208"/>
      <c r="UWW11" s="208"/>
      <c r="UWX11" s="208"/>
      <c r="UWY11" s="208"/>
      <c r="UWZ11" s="208"/>
      <c r="UXA11" s="208"/>
      <c r="UXB11" s="208"/>
      <c r="UXC11" s="208"/>
      <c r="UXD11" s="208"/>
      <c r="UXE11" s="208"/>
      <c r="UXF11" s="208"/>
      <c r="UXG11" s="208"/>
      <c r="UXH11" s="208"/>
      <c r="UXI11" s="208"/>
      <c r="UXJ11" s="208"/>
      <c r="UXK11" s="208"/>
      <c r="UXL11" s="208"/>
      <c r="UXM11" s="208"/>
      <c r="UXN11" s="208"/>
      <c r="UXO11" s="208"/>
      <c r="UXP11" s="208"/>
      <c r="UXQ11" s="208"/>
      <c r="UXR11" s="208"/>
      <c r="UXS11" s="208"/>
      <c r="UXT11" s="208"/>
      <c r="UXU11" s="208"/>
      <c r="UXV11" s="208"/>
      <c r="UXW11" s="208"/>
      <c r="UXX11" s="208"/>
      <c r="UXY11" s="208"/>
      <c r="UXZ11" s="208"/>
      <c r="UYA11" s="208"/>
      <c r="UYB11" s="208"/>
      <c r="UYC11" s="208"/>
      <c r="UYD11" s="208"/>
      <c r="UYE11" s="208"/>
      <c r="UYF11" s="208"/>
      <c r="UYG11" s="208"/>
      <c r="UYH11" s="208"/>
      <c r="UYI11" s="208"/>
      <c r="UYJ11" s="208"/>
      <c r="UYK11" s="208"/>
      <c r="UYL11" s="208"/>
      <c r="UYM11" s="208"/>
      <c r="UYN11" s="208"/>
      <c r="UYO11" s="208"/>
      <c r="UYP11" s="208"/>
      <c r="UYQ11" s="208"/>
      <c r="UYR11" s="208"/>
      <c r="UYS11" s="208"/>
      <c r="UYT11" s="208"/>
      <c r="UYU11" s="208"/>
      <c r="UYV11" s="208"/>
      <c r="UYW11" s="208"/>
      <c r="UYX11" s="208"/>
      <c r="UYY11" s="208"/>
      <c r="UYZ11" s="208"/>
      <c r="UZA11" s="208"/>
      <c r="UZB11" s="208"/>
      <c r="UZC11" s="208"/>
      <c r="UZD11" s="208"/>
      <c r="UZE11" s="208"/>
      <c r="UZF11" s="208"/>
      <c r="UZG11" s="208"/>
      <c r="UZH11" s="208"/>
      <c r="UZI11" s="208"/>
      <c r="UZJ11" s="208"/>
      <c r="UZK11" s="208"/>
      <c r="UZL11" s="208"/>
      <c r="UZM11" s="208"/>
      <c r="UZN11" s="208"/>
      <c r="UZO11" s="208"/>
      <c r="UZP11" s="208"/>
      <c r="UZQ11" s="208"/>
      <c r="UZR11" s="208"/>
      <c r="UZS11" s="208"/>
      <c r="UZT11" s="208"/>
      <c r="UZU11" s="208"/>
      <c r="UZV11" s="208"/>
      <c r="UZW11" s="208"/>
      <c r="UZX11" s="208"/>
      <c r="UZY11" s="208"/>
      <c r="UZZ11" s="208"/>
      <c r="VAA11" s="208"/>
      <c r="VAB11" s="208"/>
      <c r="VAC11" s="208"/>
      <c r="VAD11" s="208"/>
      <c r="VAE11" s="208"/>
      <c r="VAF11" s="208"/>
      <c r="VAG11" s="208"/>
      <c r="VAH11" s="208"/>
      <c r="VAI11" s="208"/>
      <c r="VAJ11" s="208"/>
      <c r="VAK11" s="208"/>
      <c r="VAL11" s="208"/>
      <c r="VAM11" s="208"/>
      <c r="VAN11" s="208"/>
      <c r="VAO11" s="208"/>
      <c r="VAP11" s="208"/>
      <c r="VAQ11" s="208"/>
      <c r="VAR11" s="208"/>
      <c r="VAS11" s="208"/>
      <c r="VAT11" s="208"/>
      <c r="VAU11" s="208"/>
      <c r="VAV11" s="208"/>
      <c r="VAW11" s="208"/>
      <c r="VAX11" s="208"/>
      <c r="VAY11" s="208"/>
      <c r="VAZ11" s="208"/>
      <c r="VBA11" s="208"/>
      <c r="VBB11" s="208"/>
      <c r="VBC11" s="208"/>
      <c r="VBD11" s="208"/>
      <c r="VBE11" s="208"/>
      <c r="VBF11" s="208"/>
      <c r="VBG11" s="208"/>
      <c r="VBH11" s="208"/>
      <c r="VBI11" s="208"/>
      <c r="VBJ11" s="208"/>
      <c r="VBK11" s="208"/>
      <c r="VBL11" s="208"/>
      <c r="VBM11" s="208"/>
      <c r="VBN11" s="208"/>
      <c r="VBO11" s="208"/>
      <c r="VBP11" s="208"/>
      <c r="VBQ11" s="208"/>
      <c r="VBR11" s="208"/>
      <c r="VBS11" s="208"/>
      <c r="VBT11" s="208"/>
      <c r="VBU11" s="208"/>
      <c r="VBV11" s="208"/>
      <c r="VBW11" s="208"/>
      <c r="VBX11" s="208"/>
      <c r="VBY11" s="208"/>
      <c r="VBZ11" s="208"/>
      <c r="VCA11" s="208"/>
      <c r="VCB11" s="208"/>
      <c r="VCC11" s="208"/>
      <c r="VCD11" s="208"/>
      <c r="VCE11" s="208"/>
      <c r="VCF11" s="208"/>
      <c r="VCG11" s="208"/>
      <c r="VCH11" s="208"/>
      <c r="VCI11" s="208"/>
      <c r="VCJ11" s="208"/>
      <c r="VCK11" s="208"/>
      <c r="VCL11" s="208"/>
      <c r="VCM11" s="208"/>
      <c r="VCN11" s="208"/>
      <c r="VCO11" s="208"/>
      <c r="VCP11" s="208"/>
      <c r="VCQ11" s="208"/>
      <c r="VCR11" s="208"/>
      <c r="VCS11" s="208"/>
      <c r="VCT11" s="208"/>
      <c r="VCU11" s="208"/>
      <c r="VCV11" s="208"/>
      <c r="VCW11" s="208"/>
      <c r="VCX11" s="208"/>
      <c r="VCY11" s="208"/>
      <c r="VCZ11" s="208"/>
      <c r="VDA11" s="208"/>
      <c r="VDB11" s="208"/>
      <c r="VDC11" s="208"/>
      <c r="VDD11" s="208"/>
      <c r="VDE11" s="208"/>
      <c r="VDF11" s="208"/>
      <c r="VDG11" s="208"/>
      <c r="VDH11" s="208"/>
      <c r="VDI11" s="208"/>
      <c r="VDJ11" s="208"/>
      <c r="VDK11" s="208"/>
      <c r="VDL11" s="208"/>
      <c r="VDM11" s="208"/>
      <c r="VDN11" s="208"/>
      <c r="VDO11" s="208"/>
      <c r="VDP11" s="208"/>
      <c r="VDQ11" s="208"/>
      <c r="VDR11" s="208"/>
      <c r="VDS11" s="208"/>
      <c r="VDT11" s="208"/>
      <c r="VDU11" s="208"/>
      <c r="VDV11" s="208"/>
      <c r="VDW11" s="208"/>
      <c r="VDX11" s="208"/>
      <c r="VDY11" s="208"/>
      <c r="VDZ11" s="208"/>
      <c r="VEA11" s="208"/>
      <c r="VEB11" s="208"/>
      <c r="VEC11" s="208"/>
      <c r="VED11" s="208"/>
      <c r="VEE11" s="208"/>
      <c r="VEF11" s="208"/>
      <c r="VEG11" s="208"/>
      <c r="VEH11" s="208"/>
      <c r="VEI11" s="208"/>
      <c r="VEJ11" s="208"/>
      <c r="VEK11" s="208"/>
      <c r="VEL11" s="208"/>
      <c r="VEM11" s="208"/>
      <c r="VEN11" s="208"/>
      <c r="VEO11" s="208"/>
      <c r="VEP11" s="208"/>
      <c r="VEQ11" s="208"/>
      <c r="VER11" s="208"/>
      <c r="VES11" s="208"/>
      <c r="VET11" s="208"/>
      <c r="VEU11" s="208"/>
      <c r="VEV11" s="208"/>
      <c r="VEW11" s="208"/>
      <c r="VEX11" s="208"/>
      <c r="VEY11" s="208"/>
      <c r="VEZ11" s="208"/>
      <c r="VFA11" s="208"/>
      <c r="VFB11" s="208"/>
      <c r="VFC11" s="208"/>
      <c r="VFD11" s="208"/>
      <c r="VFE11" s="208"/>
      <c r="VFF11" s="208"/>
      <c r="VFG11" s="208"/>
      <c r="VFH11" s="208"/>
      <c r="VFI11" s="208"/>
      <c r="VFJ11" s="208"/>
      <c r="VFK11" s="208"/>
      <c r="VFL11" s="208"/>
      <c r="VFM11" s="208"/>
      <c r="VFN11" s="208"/>
      <c r="VFO11" s="208"/>
      <c r="VFP11" s="208"/>
      <c r="VFQ11" s="208"/>
      <c r="VFR11" s="208"/>
      <c r="VFS11" s="208"/>
      <c r="VFT11" s="208"/>
      <c r="VFU11" s="208"/>
      <c r="VFV11" s="208"/>
      <c r="VFW11" s="208"/>
      <c r="VFX11" s="208"/>
      <c r="VFY11" s="208"/>
      <c r="VFZ11" s="208"/>
      <c r="VGA11" s="208"/>
      <c r="VGB11" s="208"/>
      <c r="VGC11" s="208"/>
      <c r="VGD11" s="208"/>
      <c r="VGE11" s="208"/>
      <c r="VGF11" s="208"/>
      <c r="VGG11" s="208"/>
      <c r="VGH11" s="208"/>
      <c r="VGI11" s="208"/>
      <c r="VGJ11" s="208"/>
      <c r="VGK11" s="208"/>
      <c r="VGL11" s="208"/>
      <c r="VGM11" s="208"/>
      <c r="VGN11" s="208"/>
      <c r="VGO11" s="208"/>
      <c r="VGP11" s="208"/>
      <c r="VGQ11" s="208"/>
      <c r="VGR11" s="208"/>
      <c r="VGS11" s="208"/>
      <c r="VGT11" s="208"/>
      <c r="VGU11" s="208"/>
      <c r="VGV11" s="208"/>
      <c r="VGW11" s="208"/>
      <c r="VGX11" s="208"/>
      <c r="VGY11" s="208"/>
      <c r="VGZ11" s="208"/>
      <c r="VHA11" s="208"/>
      <c r="VHB11" s="208"/>
      <c r="VHC11" s="208"/>
      <c r="VHD11" s="208"/>
      <c r="VHE11" s="208"/>
      <c r="VHF11" s="208"/>
      <c r="VHG11" s="208"/>
      <c r="VHH11" s="208"/>
      <c r="VHI11" s="208"/>
      <c r="VHJ11" s="208"/>
      <c r="VHK11" s="208"/>
      <c r="VHL11" s="208"/>
      <c r="VHM11" s="208"/>
      <c r="VHN11" s="208"/>
      <c r="VHO11" s="208"/>
      <c r="VHP11" s="208"/>
      <c r="VHQ11" s="208"/>
      <c r="VHR11" s="208"/>
      <c r="VHS11" s="208"/>
      <c r="VHT11" s="208"/>
      <c r="VHU11" s="208"/>
      <c r="VHV11" s="208"/>
      <c r="VHW11" s="208"/>
      <c r="VHX11" s="208"/>
      <c r="VHY11" s="208"/>
      <c r="VHZ11" s="208"/>
      <c r="VIA11" s="208"/>
      <c r="VIB11" s="208"/>
      <c r="VIC11" s="208"/>
      <c r="VID11" s="208"/>
      <c r="VIE11" s="208"/>
      <c r="VIF11" s="208"/>
      <c r="VIG11" s="208"/>
      <c r="VIH11" s="208"/>
      <c r="VII11" s="208"/>
      <c r="VIJ11" s="208"/>
      <c r="VIK11" s="208"/>
      <c r="VIL11" s="208"/>
      <c r="VIM11" s="208"/>
      <c r="VIN11" s="208"/>
      <c r="VIO11" s="208"/>
      <c r="VIP11" s="208"/>
      <c r="VIQ11" s="208"/>
      <c r="VIR11" s="208"/>
      <c r="VIS11" s="208"/>
      <c r="VIT11" s="208"/>
      <c r="VIU11" s="208"/>
      <c r="VIV11" s="208"/>
      <c r="VIW11" s="208"/>
      <c r="VIX11" s="208"/>
      <c r="VIY11" s="208"/>
      <c r="VIZ11" s="208"/>
      <c r="VJA11" s="208"/>
      <c r="VJB11" s="208"/>
      <c r="VJC11" s="208"/>
      <c r="VJD11" s="208"/>
      <c r="VJE11" s="208"/>
      <c r="VJF11" s="208"/>
      <c r="VJG11" s="208"/>
      <c r="VJH11" s="208"/>
      <c r="VJI11" s="208"/>
      <c r="VJJ11" s="208"/>
      <c r="VJK11" s="208"/>
      <c r="VJL11" s="208"/>
      <c r="VJM11" s="208"/>
      <c r="VJN11" s="208"/>
      <c r="VJO11" s="208"/>
      <c r="VJP11" s="208"/>
      <c r="VJQ11" s="208"/>
      <c r="VJR11" s="208"/>
      <c r="VJS11" s="208"/>
      <c r="VJT11" s="208"/>
      <c r="VJU11" s="208"/>
      <c r="VJV11" s="208"/>
      <c r="VJW11" s="208"/>
      <c r="VJX11" s="208"/>
      <c r="VJY11" s="208"/>
      <c r="VJZ11" s="208"/>
      <c r="VKA11" s="208"/>
      <c r="VKB11" s="208"/>
      <c r="VKC11" s="208"/>
      <c r="VKD11" s="208"/>
      <c r="VKE11" s="208"/>
      <c r="VKF11" s="208"/>
      <c r="VKG11" s="208"/>
      <c r="VKH11" s="208"/>
      <c r="VKI11" s="208"/>
      <c r="VKJ11" s="208"/>
      <c r="VKK11" s="208"/>
      <c r="VKL11" s="208"/>
      <c r="VKM11" s="208"/>
      <c r="VKN11" s="208"/>
      <c r="VKO11" s="208"/>
      <c r="VKP11" s="208"/>
      <c r="VKQ11" s="208"/>
      <c r="VKR11" s="208"/>
      <c r="VKS11" s="208"/>
      <c r="VKT11" s="208"/>
      <c r="VKU11" s="208"/>
      <c r="VKV11" s="208"/>
      <c r="VKW11" s="208"/>
      <c r="VKX11" s="208"/>
      <c r="VKY11" s="208"/>
      <c r="VKZ11" s="208"/>
      <c r="VLA11" s="208"/>
      <c r="VLB11" s="208"/>
      <c r="VLC11" s="208"/>
      <c r="VLD11" s="208"/>
      <c r="VLE11" s="208"/>
      <c r="VLF11" s="208"/>
      <c r="VLG11" s="208"/>
      <c r="VLH11" s="208"/>
      <c r="VLI11" s="208"/>
      <c r="VLJ11" s="208"/>
      <c r="VLK11" s="208"/>
      <c r="VLL11" s="208"/>
      <c r="VLM11" s="208"/>
      <c r="VLN11" s="208"/>
      <c r="VLO11" s="208"/>
      <c r="VLP11" s="208"/>
      <c r="VLQ11" s="208"/>
      <c r="VLR11" s="208"/>
      <c r="VLS11" s="208"/>
      <c r="VLT11" s="208"/>
      <c r="VLU11" s="208"/>
      <c r="VLV11" s="208"/>
      <c r="VLW11" s="208"/>
      <c r="VLX11" s="208"/>
      <c r="VLY11" s="208"/>
      <c r="VLZ11" s="208"/>
      <c r="VMA11" s="208"/>
      <c r="VMB11" s="208"/>
      <c r="VMC11" s="208"/>
      <c r="VMD11" s="208"/>
      <c r="VME11" s="208"/>
      <c r="VMF11" s="208"/>
      <c r="VMG11" s="208"/>
      <c r="VMH11" s="208"/>
      <c r="VMI11" s="208"/>
      <c r="VMJ11" s="208"/>
      <c r="VMK11" s="208"/>
      <c r="VML11" s="208"/>
      <c r="VMM11" s="208"/>
      <c r="VMN11" s="208"/>
      <c r="VMO11" s="208"/>
      <c r="VMP11" s="208"/>
      <c r="VMQ11" s="208"/>
      <c r="VMR11" s="208"/>
      <c r="VMS11" s="208"/>
      <c r="VMT11" s="208"/>
      <c r="VMU11" s="208"/>
      <c r="VMV11" s="208"/>
      <c r="VMW11" s="208"/>
      <c r="VMX11" s="208"/>
      <c r="VMY11" s="208"/>
      <c r="VMZ11" s="208"/>
      <c r="VNA11" s="208"/>
      <c r="VNB11" s="208"/>
      <c r="VNC11" s="208"/>
      <c r="VND11" s="208"/>
      <c r="VNE11" s="208"/>
      <c r="VNF11" s="208"/>
      <c r="VNG11" s="208"/>
      <c r="VNH11" s="208"/>
      <c r="VNI11" s="208"/>
      <c r="VNJ11" s="208"/>
      <c r="VNK11" s="208"/>
      <c r="VNL11" s="208"/>
      <c r="VNM11" s="208"/>
      <c r="VNN11" s="208"/>
      <c r="VNO11" s="208"/>
      <c r="VNP11" s="208"/>
      <c r="VNQ11" s="208"/>
      <c r="VNR11" s="208"/>
      <c r="VNS11" s="208"/>
      <c r="VNT11" s="208"/>
      <c r="VNU11" s="208"/>
      <c r="VNV11" s="208"/>
      <c r="VNW11" s="208"/>
      <c r="VNX11" s="208"/>
      <c r="VNY11" s="208"/>
      <c r="VNZ11" s="208"/>
      <c r="VOA11" s="208"/>
      <c r="VOB11" s="208"/>
      <c r="VOC11" s="208"/>
      <c r="VOD11" s="208"/>
      <c r="VOE11" s="208"/>
      <c r="VOF11" s="208"/>
      <c r="VOG11" s="208"/>
      <c r="VOH11" s="208"/>
      <c r="VOI11" s="208"/>
      <c r="VOJ11" s="208"/>
      <c r="VOK11" s="208"/>
      <c r="VOL11" s="208"/>
      <c r="VOM11" s="208"/>
      <c r="VON11" s="208"/>
      <c r="VOO11" s="208"/>
      <c r="VOP11" s="208"/>
      <c r="VOQ11" s="208"/>
      <c r="VOR11" s="208"/>
      <c r="VOS11" s="208"/>
      <c r="VOT11" s="208"/>
      <c r="VOU11" s="208"/>
      <c r="VOV11" s="208"/>
      <c r="VOW11" s="208"/>
      <c r="VOX11" s="208"/>
      <c r="VOY11" s="208"/>
      <c r="VOZ11" s="208"/>
      <c r="VPA11" s="208"/>
      <c r="VPB11" s="208"/>
      <c r="VPC11" s="208"/>
      <c r="VPD11" s="208"/>
      <c r="VPE11" s="208"/>
      <c r="VPF11" s="208"/>
      <c r="VPG11" s="208"/>
      <c r="VPH11" s="208"/>
      <c r="VPI11" s="208"/>
      <c r="VPJ11" s="208"/>
      <c r="VPK11" s="208"/>
      <c r="VPL11" s="208"/>
      <c r="VPM11" s="208"/>
      <c r="VPN11" s="208"/>
      <c r="VPO11" s="208"/>
      <c r="VPP11" s="208"/>
      <c r="VPQ11" s="208"/>
      <c r="VPR11" s="208"/>
      <c r="VPS11" s="208"/>
      <c r="VPT11" s="208"/>
      <c r="VPU11" s="208"/>
      <c r="VPV11" s="208"/>
      <c r="VPW11" s="208"/>
      <c r="VPX11" s="208"/>
      <c r="VPY11" s="208"/>
      <c r="VPZ11" s="208"/>
      <c r="VQA11" s="208"/>
      <c r="VQB11" s="208"/>
      <c r="VQC11" s="208"/>
      <c r="VQD11" s="208"/>
      <c r="VQE11" s="208"/>
      <c r="VQF11" s="208"/>
      <c r="VQG11" s="208"/>
      <c r="VQH11" s="208"/>
      <c r="VQI11" s="208"/>
      <c r="VQJ11" s="208"/>
      <c r="VQK11" s="208"/>
      <c r="VQL11" s="208"/>
      <c r="VQM11" s="208"/>
      <c r="VQN11" s="208"/>
      <c r="VQO11" s="208"/>
      <c r="VQP11" s="208"/>
      <c r="VQQ11" s="208"/>
      <c r="VQR11" s="208"/>
      <c r="VQS11" s="208"/>
      <c r="VQT11" s="208"/>
      <c r="VQU11" s="208"/>
      <c r="VQV11" s="208"/>
      <c r="VQW11" s="208"/>
      <c r="VQX11" s="208"/>
      <c r="VQY11" s="208"/>
      <c r="VQZ11" s="208"/>
      <c r="VRA11" s="208"/>
      <c r="VRB11" s="208"/>
      <c r="VRC11" s="208"/>
      <c r="VRD11" s="208"/>
      <c r="VRE11" s="208"/>
      <c r="VRF11" s="208"/>
      <c r="VRG11" s="208"/>
      <c r="VRH11" s="208"/>
      <c r="VRI11" s="208"/>
      <c r="VRJ11" s="208"/>
      <c r="VRK11" s="208"/>
      <c r="VRL11" s="208"/>
      <c r="VRM11" s="208"/>
      <c r="VRN11" s="208"/>
      <c r="VRO11" s="208"/>
      <c r="VRP11" s="208"/>
      <c r="VRQ11" s="208"/>
      <c r="VRR11" s="208"/>
      <c r="VRS11" s="208"/>
      <c r="VRT11" s="208"/>
      <c r="VRU11" s="208"/>
      <c r="VRV11" s="208"/>
      <c r="VRW11" s="208"/>
      <c r="VRX11" s="208"/>
      <c r="VRY11" s="208"/>
      <c r="VRZ11" s="208"/>
      <c r="VSA11" s="208"/>
      <c r="VSB11" s="208"/>
      <c r="VSC11" s="208"/>
      <c r="VSD11" s="208"/>
      <c r="VSE11" s="208"/>
      <c r="VSF11" s="208"/>
      <c r="VSG11" s="208"/>
      <c r="VSH11" s="208"/>
      <c r="VSI11" s="208"/>
      <c r="VSJ11" s="208"/>
      <c r="VSK11" s="208"/>
      <c r="VSL11" s="208"/>
      <c r="VSM11" s="208"/>
      <c r="VSN11" s="208"/>
      <c r="VSO11" s="208"/>
      <c r="VSP11" s="208"/>
      <c r="VSQ11" s="208"/>
      <c r="VSR11" s="208"/>
      <c r="VSS11" s="208"/>
      <c r="VST11" s="208"/>
      <c r="VSU11" s="208"/>
      <c r="VSV11" s="208"/>
      <c r="VSW11" s="208"/>
      <c r="VSX11" s="208"/>
      <c r="VSY11" s="208"/>
      <c r="VSZ11" s="208"/>
      <c r="VTA11" s="208"/>
      <c r="VTB11" s="208"/>
      <c r="VTC11" s="208"/>
      <c r="VTD11" s="208"/>
      <c r="VTE11" s="208"/>
      <c r="VTF11" s="208"/>
      <c r="VTG11" s="208"/>
      <c r="VTH11" s="208"/>
      <c r="VTI11" s="208"/>
      <c r="VTJ11" s="208"/>
      <c r="VTK11" s="208"/>
      <c r="VTL11" s="208"/>
      <c r="VTM11" s="208"/>
      <c r="VTN11" s="208"/>
      <c r="VTO11" s="208"/>
      <c r="VTP11" s="208"/>
      <c r="VTQ11" s="208"/>
      <c r="VTR11" s="208"/>
      <c r="VTS11" s="208"/>
      <c r="VTT11" s="208"/>
      <c r="VTU11" s="208"/>
      <c r="VTV11" s="208"/>
      <c r="VTW11" s="208"/>
      <c r="VTX11" s="208"/>
      <c r="VTY11" s="208"/>
      <c r="VTZ11" s="208"/>
      <c r="VUA11" s="208"/>
      <c r="VUB11" s="208"/>
      <c r="VUC11" s="208"/>
      <c r="VUD11" s="208"/>
      <c r="VUE11" s="208"/>
      <c r="VUF11" s="208"/>
      <c r="VUG11" s="208"/>
      <c r="VUH11" s="208"/>
      <c r="VUI11" s="208"/>
      <c r="VUJ11" s="208"/>
      <c r="VUK11" s="208"/>
      <c r="VUL11" s="208"/>
      <c r="VUM11" s="208"/>
      <c r="VUN11" s="208"/>
      <c r="VUO11" s="208"/>
      <c r="VUP11" s="208"/>
      <c r="VUQ11" s="208"/>
      <c r="VUR11" s="208"/>
      <c r="VUS11" s="208"/>
      <c r="VUT11" s="208"/>
      <c r="VUU11" s="208"/>
      <c r="VUV11" s="208"/>
      <c r="VUW11" s="208"/>
      <c r="VUX11" s="208"/>
      <c r="VUY11" s="208"/>
      <c r="VUZ11" s="208"/>
      <c r="VVA11" s="208"/>
      <c r="VVB11" s="208"/>
      <c r="VVC11" s="208"/>
      <c r="VVD11" s="208"/>
      <c r="VVE11" s="208"/>
      <c r="VVF11" s="208"/>
      <c r="VVG11" s="208"/>
      <c r="VVH11" s="208"/>
      <c r="VVI11" s="208"/>
      <c r="VVJ11" s="208"/>
      <c r="VVK11" s="208"/>
      <c r="VVL11" s="208"/>
      <c r="VVM11" s="208"/>
      <c r="VVN11" s="208"/>
      <c r="VVO11" s="208"/>
      <c r="VVP11" s="208"/>
      <c r="VVQ11" s="208"/>
      <c r="VVR11" s="208"/>
      <c r="VVS11" s="208"/>
      <c r="VVT11" s="208"/>
      <c r="VVU11" s="208"/>
      <c r="VVV11" s="208"/>
      <c r="VVW11" s="208"/>
      <c r="VVX11" s="208"/>
      <c r="VVY11" s="208"/>
      <c r="VVZ11" s="208"/>
      <c r="VWA11" s="208"/>
      <c r="VWB11" s="208"/>
      <c r="VWC11" s="208"/>
      <c r="VWD11" s="208"/>
      <c r="VWE11" s="208"/>
      <c r="VWF11" s="208"/>
      <c r="VWG11" s="208"/>
      <c r="VWH11" s="208"/>
      <c r="VWI11" s="208"/>
      <c r="VWJ11" s="208"/>
      <c r="VWK11" s="208"/>
      <c r="VWL11" s="208"/>
      <c r="VWM11" s="208"/>
      <c r="VWN11" s="208"/>
      <c r="VWO11" s="208"/>
      <c r="VWP11" s="208"/>
      <c r="VWQ11" s="208"/>
      <c r="VWR11" s="208"/>
      <c r="VWS11" s="208"/>
      <c r="VWT11" s="208"/>
      <c r="VWU11" s="208"/>
      <c r="VWV11" s="208"/>
      <c r="VWW11" s="208"/>
      <c r="VWX11" s="208"/>
      <c r="VWY11" s="208"/>
      <c r="VWZ11" s="208"/>
      <c r="VXA11" s="208"/>
      <c r="VXB11" s="208"/>
      <c r="VXC11" s="208"/>
      <c r="VXD11" s="208"/>
      <c r="VXE11" s="208"/>
      <c r="VXF11" s="208"/>
      <c r="VXG11" s="208"/>
      <c r="VXH11" s="208"/>
      <c r="VXI11" s="208"/>
      <c r="VXJ11" s="208"/>
      <c r="VXK11" s="208"/>
      <c r="VXL11" s="208"/>
      <c r="VXM11" s="208"/>
      <c r="VXN11" s="208"/>
      <c r="VXO11" s="208"/>
      <c r="VXP11" s="208"/>
      <c r="VXQ11" s="208"/>
      <c r="VXR11" s="208"/>
      <c r="VXS11" s="208"/>
      <c r="VXT11" s="208"/>
      <c r="VXU11" s="208"/>
      <c r="VXV11" s="208"/>
      <c r="VXW11" s="208"/>
      <c r="VXX11" s="208"/>
      <c r="VXY11" s="208"/>
      <c r="VXZ11" s="208"/>
      <c r="VYA11" s="208"/>
      <c r="VYB11" s="208"/>
      <c r="VYC11" s="208"/>
      <c r="VYD11" s="208"/>
      <c r="VYE11" s="208"/>
      <c r="VYF11" s="208"/>
      <c r="VYG11" s="208"/>
      <c r="VYH11" s="208"/>
      <c r="VYI11" s="208"/>
      <c r="VYJ11" s="208"/>
      <c r="VYK11" s="208"/>
      <c r="VYL11" s="208"/>
      <c r="VYM11" s="208"/>
      <c r="VYN11" s="208"/>
      <c r="VYO11" s="208"/>
      <c r="VYP11" s="208"/>
      <c r="VYQ11" s="208"/>
      <c r="VYR11" s="208"/>
      <c r="VYS11" s="208"/>
      <c r="VYT11" s="208"/>
      <c r="VYU11" s="208"/>
      <c r="VYV11" s="208"/>
      <c r="VYW11" s="208"/>
      <c r="VYX11" s="208"/>
      <c r="VYY11" s="208"/>
      <c r="VYZ11" s="208"/>
      <c r="VZA11" s="208"/>
      <c r="VZB11" s="208"/>
      <c r="VZC11" s="208"/>
      <c r="VZD11" s="208"/>
      <c r="VZE11" s="208"/>
      <c r="VZF11" s="208"/>
      <c r="VZG11" s="208"/>
      <c r="VZH11" s="208"/>
      <c r="VZI11" s="208"/>
      <c r="VZJ11" s="208"/>
      <c r="VZK11" s="208"/>
      <c r="VZL11" s="208"/>
      <c r="VZM11" s="208"/>
      <c r="VZN11" s="208"/>
      <c r="VZO11" s="208"/>
      <c r="VZP11" s="208"/>
      <c r="VZQ11" s="208"/>
      <c r="VZR11" s="208"/>
      <c r="VZS11" s="208"/>
      <c r="VZT11" s="208"/>
      <c r="VZU11" s="208"/>
      <c r="VZV11" s="208"/>
      <c r="VZW11" s="208"/>
      <c r="VZX11" s="208"/>
      <c r="VZY11" s="208"/>
      <c r="VZZ11" s="208"/>
      <c r="WAA11" s="208"/>
      <c r="WAB11" s="208"/>
      <c r="WAC11" s="208"/>
      <c r="WAD11" s="208"/>
      <c r="WAE11" s="208"/>
      <c r="WAF11" s="208"/>
      <c r="WAG11" s="208"/>
      <c r="WAH11" s="208"/>
      <c r="WAI11" s="208"/>
      <c r="WAJ11" s="208"/>
      <c r="WAK11" s="208"/>
      <c r="WAL11" s="208"/>
      <c r="WAM11" s="208"/>
      <c r="WAN11" s="208"/>
      <c r="WAO11" s="208"/>
      <c r="WAP11" s="208"/>
      <c r="WAQ11" s="208"/>
      <c r="WAR11" s="208"/>
      <c r="WAS11" s="208"/>
      <c r="WAT11" s="208"/>
      <c r="WAU11" s="208"/>
      <c r="WAV11" s="208"/>
      <c r="WAW11" s="208"/>
      <c r="WAX11" s="208"/>
      <c r="WAY11" s="208"/>
      <c r="WAZ11" s="208"/>
      <c r="WBA11" s="208"/>
      <c r="WBB11" s="208"/>
      <c r="WBC11" s="208"/>
      <c r="WBD11" s="208"/>
      <c r="WBE11" s="208"/>
      <c r="WBF11" s="208"/>
      <c r="WBG11" s="208"/>
      <c r="WBH11" s="208"/>
      <c r="WBI11" s="208"/>
      <c r="WBJ11" s="208"/>
      <c r="WBK11" s="208"/>
      <c r="WBL11" s="208"/>
      <c r="WBM11" s="208"/>
      <c r="WBN11" s="208"/>
      <c r="WBO11" s="208"/>
      <c r="WBP11" s="208"/>
      <c r="WBQ11" s="208"/>
      <c r="WBR11" s="208"/>
      <c r="WBS11" s="208"/>
      <c r="WBT11" s="208"/>
      <c r="WBU11" s="208"/>
      <c r="WBV11" s="208"/>
      <c r="WBW11" s="208"/>
      <c r="WBX11" s="208"/>
      <c r="WBY11" s="208"/>
      <c r="WBZ11" s="208"/>
      <c r="WCA11" s="208"/>
      <c r="WCB11" s="208"/>
      <c r="WCC11" s="208"/>
      <c r="WCD11" s="208"/>
      <c r="WCE11" s="208"/>
      <c r="WCF11" s="208"/>
      <c r="WCG11" s="208"/>
      <c r="WCH11" s="208"/>
      <c r="WCI11" s="208"/>
      <c r="WCJ11" s="208"/>
      <c r="WCK11" s="208"/>
      <c r="WCL11" s="208"/>
      <c r="WCM11" s="208"/>
      <c r="WCN11" s="208"/>
      <c r="WCO11" s="208"/>
      <c r="WCP11" s="208"/>
      <c r="WCQ11" s="208"/>
      <c r="WCR11" s="208"/>
      <c r="WCS11" s="208"/>
      <c r="WCT11" s="208"/>
      <c r="WCU11" s="208"/>
      <c r="WCV11" s="208"/>
      <c r="WCW11" s="208"/>
      <c r="WCX11" s="208"/>
      <c r="WCY11" s="208"/>
      <c r="WCZ11" s="208"/>
      <c r="WDA11" s="208"/>
      <c r="WDB11" s="208"/>
      <c r="WDC11" s="208"/>
      <c r="WDD11" s="208"/>
      <c r="WDE11" s="208"/>
      <c r="WDF11" s="208"/>
      <c r="WDG11" s="208"/>
      <c r="WDH11" s="208"/>
      <c r="WDI11" s="208"/>
      <c r="WDJ11" s="208"/>
      <c r="WDK11" s="208"/>
      <c r="WDL11" s="208"/>
      <c r="WDM11" s="208"/>
      <c r="WDN11" s="208"/>
      <c r="WDO11" s="208"/>
      <c r="WDP11" s="208"/>
      <c r="WDQ11" s="208"/>
      <c r="WDR11" s="208"/>
      <c r="WDS11" s="208"/>
      <c r="WDT11" s="208"/>
      <c r="WDU11" s="208"/>
      <c r="WDV11" s="208"/>
      <c r="WDW11" s="208"/>
      <c r="WDX11" s="208"/>
      <c r="WDY11" s="208"/>
      <c r="WDZ11" s="208"/>
      <c r="WEA11" s="208"/>
      <c r="WEB11" s="208"/>
      <c r="WEC11" s="208"/>
      <c r="WED11" s="208"/>
      <c r="WEE11" s="208"/>
      <c r="WEF11" s="208"/>
      <c r="WEG11" s="208"/>
      <c r="WEH11" s="208"/>
      <c r="WEI11" s="208"/>
      <c r="WEJ11" s="208"/>
      <c r="WEK11" s="208"/>
      <c r="WEL11" s="208"/>
      <c r="WEM11" s="208"/>
      <c r="WEN11" s="208"/>
      <c r="WEO11" s="208"/>
      <c r="WEP11" s="208"/>
      <c r="WEQ11" s="208"/>
      <c r="WER11" s="208"/>
      <c r="WES11" s="208"/>
      <c r="WET11" s="208"/>
      <c r="WEU11" s="208"/>
      <c r="WEV11" s="208"/>
      <c r="WEW11" s="208"/>
      <c r="WEX11" s="208"/>
      <c r="WEY11" s="208"/>
      <c r="WEZ11" s="208"/>
      <c r="WFA11" s="208"/>
      <c r="WFB11" s="208"/>
      <c r="WFC11" s="208"/>
      <c r="WFD11" s="208"/>
      <c r="WFE11" s="208"/>
      <c r="WFF11" s="208"/>
      <c r="WFG11" s="208"/>
      <c r="WFH11" s="208"/>
      <c r="WFI11" s="208"/>
      <c r="WFJ11" s="208"/>
      <c r="WFK11" s="208"/>
      <c r="WFL11" s="208"/>
      <c r="WFM11" s="208"/>
      <c r="WFN11" s="208"/>
      <c r="WFO11" s="208"/>
      <c r="WFP11" s="208"/>
      <c r="WFQ11" s="208"/>
      <c r="WFR11" s="208"/>
      <c r="WFS11" s="208"/>
      <c r="WFT11" s="208"/>
      <c r="WFU11" s="208"/>
      <c r="WFV11" s="208"/>
      <c r="WFW11" s="208"/>
      <c r="WFX11" s="208"/>
      <c r="WFY11" s="208"/>
      <c r="WFZ11" s="208"/>
      <c r="WGA11" s="208"/>
      <c r="WGB11" s="208"/>
      <c r="WGC11" s="208"/>
      <c r="WGD11" s="208"/>
      <c r="WGE11" s="208"/>
      <c r="WGF11" s="208"/>
      <c r="WGG11" s="208"/>
      <c r="WGH11" s="208"/>
      <c r="WGI11" s="208"/>
      <c r="WGJ11" s="208"/>
      <c r="WGK11" s="208"/>
      <c r="WGL11" s="208"/>
      <c r="WGM11" s="208"/>
      <c r="WGN11" s="208"/>
      <c r="WGO11" s="208"/>
      <c r="WGP11" s="208"/>
      <c r="WGQ11" s="208"/>
      <c r="WGR11" s="208"/>
      <c r="WGS11" s="208"/>
      <c r="WGT11" s="208"/>
      <c r="WGU11" s="208"/>
      <c r="WGV11" s="208"/>
      <c r="WGW11" s="208"/>
      <c r="WGX11" s="208"/>
      <c r="WGY11" s="208"/>
      <c r="WGZ11" s="208"/>
      <c r="WHA11" s="208"/>
      <c r="WHB11" s="208"/>
      <c r="WHC11" s="208"/>
      <c r="WHD11" s="208"/>
      <c r="WHE11" s="208"/>
      <c r="WHF11" s="208"/>
      <c r="WHG11" s="208"/>
      <c r="WHH11" s="208"/>
      <c r="WHI11" s="208"/>
      <c r="WHJ11" s="208"/>
      <c r="WHK11" s="208"/>
      <c r="WHL11" s="208"/>
      <c r="WHM11" s="208"/>
      <c r="WHN11" s="208"/>
      <c r="WHO11" s="208"/>
      <c r="WHP11" s="208"/>
      <c r="WHQ11" s="208"/>
      <c r="WHR11" s="208"/>
      <c r="WHS11" s="208"/>
      <c r="WHT11" s="208"/>
      <c r="WHU11" s="208"/>
      <c r="WHV11" s="208"/>
      <c r="WHW11" s="208"/>
      <c r="WHX11" s="208"/>
      <c r="WHY11" s="208"/>
      <c r="WHZ11" s="208"/>
      <c r="WIA11" s="208"/>
      <c r="WIB11" s="208"/>
      <c r="WIC11" s="208"/>
      <c r="WID11" s="208"/>
      <c r="WIE11" s="208"/>
      <c r="WIF11" s="208"/>
      <c r="WIG11" s="208"/>
      <c r="WIH11" s="208"/>
      <c r="WII11" s="208"/>
      <c r="WIJ11" s="208"/>
      <c r="WIK11" s="208"/>
      <c r="WIL11" s="208"/>
      <c r="WIM11" s="208"/>
      <c r="WIN11" s="208"/>
      <c r="WIO11" s="208"/>
      <c r="WIP11" s="208"/>
      <c r="WIQ11" s="208"/>
      <c r="WIR11" s="208"/>
      <c r="WIS11" s="208"/>
      <c r="WIT11" s="208"/>
      <c r="WIU11" s="208"/>
      <c r="WIV11" s="208"/>
      <c r="WIW11" s="208"/>
      <c r="WIX11" s="208"/>
      <c r="WIY11" s="208"/>
      <c r="WIZ11" s="208"/>
      <c r="WJA11" s="208"/>
      <c r="WJB11" s="208"/>
      <c r="WJC11" s="208"/>
      <c r="WJD11" s="208"/>
      <c r="WJE11" s="208"/>
      <c r="WJF11" s="208"/>
      <c r="WJG11" s="208"/>
      <c r="WJH11" s="208"/>
      <c r="WJI11" s="208"/>
      <c r="WJJ11" s="208"/>
      <c r="WJK11" s="208"/>
      <c r="WJL11" s="208"/>
      <c r="WJM11" s="208"/>
      <c r="WJN11" s="208"/>
      <c r="WJO11" s="208"/>
      <c r="WJP11" s="208"/>
      <c r="WJQ11" s="208"/>
      <c r="WJR11" s="208"/>
      <c r="WJS11" s="208"/>
      <c r="WJT11" s="208"/>
      <c r="WJU11" s="208"/>
      <c r="WJV11" s="208"/>
      <c r="WJW11" s="208"/>
      <c r="WJX11" s="208"/>
      <c r="WJY11" s="208"/>
      <c r="WJZ11" s="208"/>
      <c r="WKA11" s="208"/>
      <c r="WKB11" s="208"/>
      <c r="WKC11" s="208"/>
      <c r="WKD11" s="208"/>
      <c r="WKE11" s="208"/>
      <c r="WKF11" s="208"/>
      <c r="WKG11" s="208"/>
      <c r="WKH11" s="208"/>
      <c r="WKI11" s="208"/>
      <c r="WKJ11" s="208"/>
      <c r="WKK11" s="208"/>
      <c r="WKL11" s="208"/>
      <c r="WKM11" s="208"/>
      <c r="WKN11" s="208"/>
      <c r="WKO11" s="208"/>
      <c r="WKP11" s="208"/>
      <c r="WKQ11" s="208"/>
      <c r="WKR11" s="208"/>
      <c r="WKS11" s="208"/>
      <c r="WKT11" s="208"/>
      <c r="WKU11" s="208"/>
      <c r="WKV11" s="208"/>
      <c r="WKW11" s="208"/>
      <c r="WKX11" s="208"/>
      <c r="WKY11" s="208"/>
      <c r="WKZ11" s="208"/>
      <c r="WLA11" s="208"/>
      <c r="WLB11" s="208"/>
      <c r="WLC11" s="208"/>
      <c r="WLD11" s="208"/>
      <c r="WLE11" s="208"/>
      <c r="WLF11" s="208"/>
      <c r="WLG11" s="208"/>
      <c r="WLH11" s="208"/>
      <c r="WLI11" s="208"/>
      <c r="WLJ11" s="208"/>
      <c r="WLK11" s="208"/>
      <c r="WLL11" s="208"/>
      <c r="WLM11" s="208"/>
      <c r="WLN11" s="208"/>
      <c r="WLO11" s="208"/>
      <c r="WLP11" s="208"/>
      <c r="WLQ11" s="208"/>
      <c r="WLR11" s="208"/>
      <c r="WLS11" s="208"/>
      <c r="WLT11" s="208"/>
      <c r="WLU11" s="208"/>
      <c r="WLV11" s="208"/>
      <c r="WLW11" s="208"/>
      <c r="WLX11" s="208"/>
      <c r="WLY11" s="208"/>
      <c r="WLZ11" s="208"/>
      <c r="WMA11" s="208"/>
      <c r="WMB11" s="208"/>
      <c r="WMC11" s="208"/>
      <c r="WMD11" s="208"/>
      <c r="WME11" s="208"/>
      <c r="WMF11" s="208"/>
      <c r="WMG11" s="208"/>
      <c r="WMH11" s="208"/>
      <c r="WMI11" s="208"/>
      <c r="WMJ11" s="208"/>
      <c r="WMK11" s="208"/>
      <c r="WML11" s="208"/>
      <c r="WMM11" s="208"/>
      <c r="WMN11" s="208"/>
      <c r="WMO11" s="208"/>
      <c r="WMP11" s="208"/>
      <c r="WMQ11" s="208"/>
      <c r="WMR11" s="208"/>
      <c r="WMS11" s="208"/>
      <c r="WMT11" s="208"/>
      <c r="WMU11" s="208"/>
      <c r="WMV11" s="208"/>
      <c r="WMW11" s="208"/>
      <c r="WMX11" s="208"/>
      <c r="WMY11" s="208"/>
      <c r="WMZ11" s="208"/>
      <c r="WNA11" s="208"/>
      <c r="WNB11" s="208"/>
      <c r="WNC11" s="208"/>
      <c r="WND11" s="208"/>
      <c r="WNE11" s="208"/>
      <c r="WNF11" s="208"/>
      <c r="WNG11" s="208"/>
      <c r="WNH11" s="208"/>
      <c r="WNI11" s="208"/>
      <c r="WNJ11" s="208"/>
      <c r="WNK11" s="208"/>
      <c r="WNL11" s="208"/>
      <c r="WNM11" s="208"/>
      <c r="WNN11" s="208"/>
      <c r="WNO11" s="208"/>
      <c r="WNP11" s="208"/>
      <c r="WNQ11" s="208"/>
      <c r="WNR11" s="208"/>
      <c r="WNS11" s="208"/>
      <c r="WNT11" s="208"/>
      <c r="WNU11" s="208"/>
      <c r="WNV11" s="208"/>
      <c r="WNW11" s="208"/>
      <c r="WNX11" s="208"/>
      <c r="WNY11" s="208"/>
      <c r="WNZ11" s="208"/>
      <c r="WOA11" s="208"/>
      <c r="WOB11" s="208"/>
      <c r="WOC11" s="208"/>
      <c r="WOD11" s="208"/>
      <c r="WOE11" s="208"/>
      <c r="WOF11" s="208"/>
      <c r="WOG11" s="208"/>
      <c r="WOH11" s="208"/>
      <c r="WOI11" s="208"/>
      <c r="WOJ11" s="208"/>
      <c r="WOK11" s="208"/>
      <c r="WOL11" s="208"/>
      <c r="WOM11" s="208"/>
      <c r="WON11" s="208"/>
      <c r="WOO11" s="208"/>
      <c r="WOP11" s="208"/>
      <c r="WOQ11" s="208"/>
      <c r="WOR11" s="208"/>
      <c r="WOS11" s="208"/>
      <c r="WOT11" s="208"/>
      <c r="WOU11" s="208"/>
      <c r="WOV11" s="208"/>
      <c r="WOW11" s="208"/>
      <c r="WOX11" s="208"/>
      <c r="WOY11" s="208"/>
      <c r="WOZ11" s="208"/>
      <c r="WPA11" s="208"/>
      <c r="WPB11" s="208"/>
      <c r="WPC11" s="208"/>
      <c r="WPD11" s="208"/>
      <c r="WPE11" s="208"/>
      <c r="WPF11" s="208"/>
      <c r="WPG11" s="208"/>
      <c r="WPH11" s="208"/>
      <c r="WPI11" s="208"/>
      <c r="WPJ11" s="208"/>
      <c r="WPK11" s="208"/>
      <c r="WPL11" s="208"/>
      <c r="WPM11" s="208"/>
      <c r="WPN11" s="208"/>
      <c r="WPO11" s="208"/>
      <c r="WPP11" s="208"/>
      <c r="WPQ11" s="208"/>
      <c r="WPR11" s="208"/>
      <c r="WPS11" s="208"/>
      <c r="WPT11" s="208"/>
      <c r="WPU11" s="208"/>
      <c r="WPV11" s="208"/>
      <c r="WPW11" s="208"/>
      <c r="WPX11" s="208"/>
      <c r="WPY11" s="208"/>
      <c r="WPZ11" s="208"/>
      <c r="WQA11" s="208"/>
      <c r="WQB11" s="208"/>
      <c r="WQC11" s="208"/>
      <c r="WQD11" s="208"/>
      <c r="WQE11" s="208"/>
      <c r="WQF11" s="208"/>
      <c r="WQG11" s="208"/>
      <c r="WQH11" s="208"/>
      <c r="WQI11" s="208"/>
      <c r="WQJ11" s="208"/>
      <c r="WQK11" s="208"/>
      <c r="WQL11" s="208"/>
      <c r="WQM11" s="208"/>
      <c r="WQN11" s="208"/>
      <c r="WQO11" s="208"/>
      <c r="WQP11" s="208"/>
      <c r="WQQ11" s="208"/>
      <c r="WQR11" s="208"/>
      <c r="WQS11" s="208"/>
      <c r="WQT11" s="208"/>
      <c r="WQU11" s="208"/>
      <c r="WQV11" s="208"/>
      <c r="WQW11" s="208"/>
      <c r="WQX11" s="208"/>
      <c r="WQY11" s="208"/>
      <c r="WQZ11" s="208"/>
      <c r="WRA11" s="208"/>
      <c r="WRB11" s="208"/>
      <c r="WRC11" s="208"/>
      <c r="WRD11" s="208"/>
      <c r="WRE11" s="208"/>
      <c r="WRF11" s="208"/>
      <c r="WRG11" s="208"/>
      <c r="WRH11" s="208"/>
      <c r="WRI11" s="208"/>
      <c r="WRJ11" s="208"/>
      <c r="WRK11" s="208"/>
      <c r="WRL11" s="208"/>
      <c r="WRM11" s="208"/>
      <c r="WRN11" s="208"/>
      <c r="WRO11" s="208"/>
      <c r="WRP11" s="208"/>
      <c r="WRQ11" s="208"/>
      <c r="WRR11" s="208"/>
      <c r="WRS11" s="208"/>
      <c r="WRT11" s="208"/>
      <c r="WRU11" s="208"/>
      <c r="WRV11" s="208"/>
      <c r="WRW11" s="208"/>
      <c r="WRX11" s="208"/>
      <c r="WRY11" s="208"/>
      <c r="WRZ11" s="208"/>
      <c r="WSA11" s="208"/>
      <c r="WSB11" s="208"/>
      <c r="WSC11" s="208"/>
      <c r="WSD11" s="208"/>
      <c r="WSE11" s="208"/>
      <c r="WSF11" s="208"/>
      <c r="WSG11" s="208"/>
      <c r="WSH11" s="208"/>
      <c r="WSI11" s="208"/>
      <c r="WSJ11" s="208"/>
      <c r="WSK11" s="208"/>
      <c r="WSL11" s="208"/>
      <c r="WSM11" s="208"/>
      <c r="WSN11" s="208"/>
      <c r="WSO11" s="208"/>
      <c r="WSP11" s="208"/>
      <c r="WSQ11" s="208"/>
      <c r="WSR11" s="208"/>
      <c r="WSS11" s="208"/>
      <c r="WST11" s="208"/>
      <c r="WSU11" s="208"/>
      <c r="WSV11" s="208"/>
      <c r="WSW11" s="208"/>
      <c r="WSX11" s="208"/>
      <c r="WSY11" s="208"/>
      <c r="WSZ11" s="208"/>
      <c r="WTA11" s="208"/>
      <c r="WTB11" s="208"/>
      <c r="WTC11" s="208"/>
      <c r="WTD11" s="208"/>
      <c r="WTE11" s="208"/>
      <c r="WTF11" s="208"/>
      <c r="WTG11" s="208"/>
      <c r="WTH11" s="208"/>
      <c r="WTI11" s="208"/>
      <c r="WTJ11" s="208"/>
      <c r="WTK11" s="208"/>
      <c r="WTL11" s="208"/>
      <c r="WTM11" s="208"/>
      <c r="WTN11" s="208"/>
      <c r="WTO11" s="208"/>
      <c r="WTP11" s="208"/>
      <c r="WTQ11" s="208"/>
      <c r="WTR11" s="208"/>
      <c r="WTS11" s="208"/>
      <c r="WTT11" s="208"/>
      <c r="WTU11" s="208"/>
      <c r="WTV11" s="208"/>
      <c r="WTW11" s="208"/>
      <c r="WTX11" s="208"/>
      <c r="WTY11" s="208"/>
      <c r="WTZ11" s="208"/>
      <c r="WUA11" s="208"/>
      <c r="WUB11" s="208"/>
      <c r="WUC11" s="208"/>
      <c r="WUD11" s="208"/>
      <c r="WUE11" s="208"/>
      <c r="WUF11" s="208"/>
      <c r="WUG11" s="208"/>
      <c r="WUH11" s="208"/>
      <c r="WUI11" s="208"/>
      <c r="WUJ11" s="208"/>
      <c r="WUK11" s="208"/>
      <c r="WUL11" s="208"/>
      <c r="WUM11" s="208"/>
      <c r="WUN11" s="208"/>
      <c r="WUO11" s="208"/>
      <c r="WUP11" s="208"/>
      <c r="WUQ11" s="208"/>
      <c r="WUR11" s="208"/>
      <c r="WUS11" s="208"/>
      <c r="WUT11" s="208"/>
      <c r="WUU11" s="208"/>
      <c r="WUV11" s="208"/>
      <c r="WUW11" s="208"/>
      <c r="WUX11" s="208"/>
      <c r="WUY11" s="208"/>
      <c r="WUZ11" s="208"/>
      <c r="WVA11" s="208"/>
      <c r="WVB11" s="208"/>
      <c r="WVC11" s="208"/>
      <c r="WVD11" s="208"/>
      <c r="WVE11" s="208"/>
      <c r="WVF11" s="208"/>
      <c r="WVG11" s="208"/>
      <c r="WVH11" s="208"/>
      <c r="WVI11" s="208"/>
      <c r="WVJ11" s="208"/>
      <c r="WVK11" s="208"/>
      <c r="WVL11" s="208"/>
      <c r="WVM11" s="208"/>
      <c r="WVN11" s="208"/>
      <c r="WVO11" s="208"/>
      <c r="WVP11" s="208"/>
      <c r="WVQ11" s="208"/>
      <c r="WVR11" s="208"/>
      <c r="WVS11" s="208"/>
      <c r="WVT11" s="208"/>
      <c r="WVU11" s="208"/>
      <c r="WVV11" s="208"/>
      <c r="WVW11" s="208"/>
      <c r="WVX11" s="208"/>
      <c r="WVY11" s="208"/>
      <c r="WVZ11" s="208"/>
      <c r="WWA11" s="208"/>
      <c r="WWB11" s="208"/>
      <c r="WWC11" s="208"/>
      <c r="WWD11" s="208"/>
      <c r="WWE11" s="208"/>
      <c r="WWF11" s="208"/>
      <c r="WWG11" s="208"/>
      <c r="WWH11" s="208"/>
      <c r="WWI11" s="208"/>
      <c r="WWJ11" s="208"/>
      <c r="WWK11" s="208"/>
      <c r="WWL11" s="208"/>
      <c r="WWM11" s="208"/>
      <c r="WWN11" s="208"/>
      <c r="WWO11" s="208"/>
      <c r="WWP11" s="208"/>
      <c r="WWQ11" s="208"/>
      <c r="WWR11" s="208"/>
      <c r="WWS11" s="208"/>
      <c r="WWT11" s="208"/>
      <c r="WWU11" s="208"/>
      <c r="WWV11" s="208"/>
      <c r="WWW11" s="208"/>
      <c r="WWX11" s="208"/>
      <c r="WWY11" s="208"/>
      <c r="WWZ11" s="208"/>
      <c r="WXA11" s="208"/>
      <c r="WXB11" s="208"/>
      <c r="WXC11" s="208"/>
      <c r="WXD11" s="208"/>
      <c r="WXE11" s="208"/>
      <c r="WXF11" s="208"/>
      <c r="WXG11" s="208"/>
      <c r="WXH11" s="208"/>
      <c r="WXI11" s="208"/>
      <c r="WXJ11" s="208"/>
      <c r="WXK11" s="208"/>
      <c r="WXL11" s="208"/>
      <c r="WXM11" s="208"/>
      <c r="WXN11" s="208"/>
      <c r="WXO11" s="208"/>
      <c r="WXP11" s="208"/>
      <c r="WXQ11" s="208"/>
      <c r="WXR11" s="208"/>
      <c r="WXS11" s="208"/>
      <c r="WXT11" s="208"/>
      <c r="WXU11" s="208"/>
      <c r="WXV11" s="208"/>
      <c r="WXW11" s="208"/>
      <c r="WXX11" s="208"/>
      <c r="WXY11" s="208"/>
      <c r="WXZ11" s="208"/>
      <c r="WYA11" s="208"/>
      <c r="WYB11" s="208"/>
      <c r="WYC11" s="208"/>
      <c r="WYD11" s="208"/>
      <c r="WYE11" s="208"/>
      <c r="WYF11" s="208"/>
      <c r="WYG11" s="208"/>
      <c r="WYH11" s="208"/>
      <c r="WYI11" s="208"/>
      <c r="WYJ11" s="208"/>
      <c r="WYK11" s="208"/>
      <c r="WYL11" s="208"/>
      <c r="WYM11" s="208"/>
      <c r="WYN11" s="208"/>
      <c r="WYO11" s="208"/>
      <c r="WYP11" s="208"/>
      <c r="WYQ11" s="208"/>
      <c r="WYR11" s="208"/>
      <c r="WYS11" s="208"/>
      <c r="WYT11" s="208"/>
      <c r="WYU11" s="208"/>
      <c r="WYV11" s="208"/>
      <c r="WYW11" s="208"/>
      <c r="WYX11" s="208"/>
      <c r="WYY11" s="208"/>
      <c r="WYZ11" s="208"/>
      <c r="WZA11" s="208"/>
      <c r="WZB11" s="208"/>
      <c r="WZC11" s="208"/>
      <c r="WZD11" s="208"/>
      <c r="WZE11" s="208"/>
      <c r="WZF11" s="208"/>
      <c r="WZG11" s="208"/>
      <c r="WZH11" s="208"/>
      <c r="WZI11" s="208"/>
      <c r="WZJ11" s="208"/>
      <c r="WZK11" s="208"/>
      <c r="WZL11" s="208"/>
      <c r="WZM11" s="208"/>
      <c r="WZN11" s="208"/>
      <c r="WZO11" s="208"/>
      <c r="WZP11" s="208"/>
      <c r="WZQ11" s="208"/>
      <c r="WZR11" s="208"/>
      <c r="WZS11" s="208"/>
      <c r="WZT11" s="208"/>
      <c r="WZU11" s="208"/>
      <c r="WZV11" s="208"/>
      <c r="WZW11" s="208"/>
      <c r="WZX11" s="208"/>
      <c r="WZY11" s="208"/>
      <c r="WZZ11" s="208"/>
      <c r="XAA11" s="208"/>
      <c r="XAB11" s="208"/>
      <c r="XAC11" s="208"/>
      <c r="XAD11" s="208"/>
      <c r="XAE11" s="208"/>
      <c r="XAF11" s="208"/>
      <c r="XAG11" s="208"/>
      <c r="XAH11" s="208"/>
      <c r="XAI11" s="208"/>
      <c r="XAJ11" s="208"/>
      <c r="XAK11" s="208"/>
      <c r="XAL11" s="208"/>
      <c r="XAM11" s="208"/>
      <c r="XAN11" s="208"/>
      <c r="XAO11" s="208"/>
      <c r="XAP11" s="208"/>
      <c r="XAQ11" s="208"/>
      <c r="XAR11" s="208"/>
      <c r="XAS11" s="208"/>
      <c r="XAT11" s="208"/>
      <c r="XAU11" s="208"/>
      <c r="XAV11" s="208"/>
      <c r="XAW11" s="208"/>
      <c r="XAX11" s="208"/>
      <c r="XAY11" s="208"/>
      <c r="XAZ11" s="208"/>
      <c r="XBA11" s="208"/>
      <c r="XBB11" s="208"/>
      <c r="XBC11" s="208"/>
      <c r="XBD11" s="208"/>
      <c r="XBE11" s="208"/>
      <c r="XBF11" s="208"/>
      <c r="XBG11" s="208"/>
      <c r="XBH11" s="208"/>
      <c r="XBI11" s="208"/>
      <c r="XBJ11" s="208"/>
      <c r="XBK11" s="208"/>
      <c r="XBL11" s="208"/>
      <c r="XBM11" s="208"/>
      <c r="XBN11" s="208"/>
      <c r="XBO11" s="208"/>
      <c r="XBP11" s="208"/>
      <c r="XBQ11" s="208"/>
      <c r="XBR11" s="208"/>
      <c r="XBS11" s="208"/>
      <c r="XBT11" s="208"/>
      <c r="XBU11" s="208"/>
      <c r="XBV11" s="208"/>
      <c r="XBW11" s="208"/>
      <c r="XBX11" s="208"/>
      <c r="XBY11" s="208"/>
      <c r="XBZ11" s="208"/>
      <c r="XCA11" s="208"/>
      <c r="XCB11" s="208"/>
      <c r="XCC11" s="208"/>
      <c r="XCD11" s="208"/>
      <c r="XCE11" s="208"/>
      <c r="XCF11" s="208"/>
      <c r="XCG11" s="208"/>
      <c r="XCH11" s="208"/>
      <c r="XCI11" s="208"/>
      <c r="XCJ11" s="208"/>
      <c r="XCK11" s="208"/>
      <c r="XCL11" s="208"/>
      <c r="XCM11" s="208"/>
      <c r="XCN11" s="208"/>
      <c r="XCO11" s="208"/>
      <c r="XCP11" s="208"/>
      <c r="XCQ11" s="208"/>
      <c r="XCR11" s="208"/>
      <c r="XCS11" s="208"/>
      <c r="XCT11" s="208"/>
      <c r="XCU11" s="208"/>
      <c r="XCV11" s="208"/>
      <c r="XCW11" s="208"/>
      <c r="XCX11" s="208"/>
      <c r="XCY11" s="208"/>
      <c r="XCZ11" s="208"/>
      <c r="XDA11" s="208"/>
      <c r="XDB11" s="208"/>
      <c r="XDC11" s="208"/>
      <c r="XDD11" s="208"/>
      <c r="XDE11" s="208"/>
      <c r="XDF11" s="208"/>
      <c r="XDG11" s="208"/>
      <c r="XDH11" s="208"/>
      <c r="XDI11" s="208"/>
      <c r="XDJ11" s="208"/>
      <c r="XDK11" s="208"/>
      <c r="XDL11" s="208"/>
      <c r="XDM11" s="208"/>
      <c r="XDN11" s="208"/>
      <c r="XDO11" s="208"/>
      <c r="XDP11" s="208"/>
      <c r="XDQ11" s="208"/>
      <c r="XDR11" s="208"/>
      <c r="XDS11" s="208"/>
      <c r="XDT11" s="208"/>
      <c r="XDU11" s="208"/>
      <c r="XDV11" s="208"/>
      <c r="XDW11" s="208"/>
      <c r="XDX11" s="208"/>
      <c r="XDY11" s="208"/>
      <c r="XDZ11" s="208"/>
      <c r="XEA11" s="208"/>
      <c r="XEB11" s="208"/>
      <c r="XEC11" s="208"/>
      <c r="XED11" s="208"/>
      <c r="XEE11" s="208"/>
      <c r="XEF11" s="208"/>
      <c r="XEG11" s="208"/>
      <c r="XEH11" s="208"/>
      <c r="XEI11" s="208"/>
      <c r="XEJ11" s="208"/>
      <c r="XEK11" s="208"/>
      <c r="XEL11" s="208"/>
      <c r="XEM11" s="208"/>
      <c r="XEN11" s="208"/>
      <c r="XEO11" s="208"/>
      <c r="XEP11" s="208"/>
      <c r="XEQ11" s="208"/>
      <c r="XER11" s="208"/>
      <c r="XES11" s="208"/>
      <c r="XET11" s="208"/>
      <c r="XEU11" s="208"/>
      <c r="XEV11" s="208"/>
      <c r="XEW11" s="208"/>
      <c r="XEX11" s="208"/>
      <c r="XEY11" s="208"/>
      <c r="XEZ11" s="208"/>
      <c r="XFA11" s="208"/>
      <c r="XFB11" s="208"/>
      <c r="XFC11" s="208"/>
      <c r="XFD11" s="44"/>
    </row>
    <row r="12" spans="1:16384" ht="18.95" customHeight="1" x14ac:dyDescent="0.2">
      <c r="A12" s="41"/>
      <c r="B12" s="41"/>
      <c r="C12" s="46"/>
      <c r="D12" s="41"/>
      <c r="E12" s="42"/>
    </row>
    <row r="13" spans="1:16384" ht="18.95" customHeight="1" x14ac:dyDescent="0.2">
      <c r="A13" s="41"/>
      <c r="B13" s="41"/>
      <c r="C13" s="46"/>
      <c r="D13" s="41"/>
      <c r="E13" s="42"/>
    </row>
    <row r="14" spans="1:16384" ht="18.95" customHeight="1" x14ac:dyDescent="0.2">
      <c r="A14" s="47" t="s">
        <v>107</v>
      </c>
      <c r="B14" s="41"/>
      <c r="C14" s="48" t="str">
        <f>'Rate Case Constants'!C16</f>
        <v>FOR THE 12 MONTHS ENDED DECEMBER 31, 2018</v>
      </c>
      <c r="D14" s="41"/>
      <c r="E14" s="42"/>
    </row>
    <row r="15" spans="1:16384" ht="18.95" customHeight="1" x14ac:dyDescent="0.2">
      <c r="A15" s="46"/>
      <c r="B15" s="41"/>
      <c r="C15" s="45"/>
      <c r="D15" s="41"/>
      <c r="E15" s="42"/>
    </row>
    <row r="16" spans="1:16384" ht="18.95" customHeight="1" x14ac:dyDescent="0.2">
      <c r="A16" s="47" t="s">
        <v>108</v>
      </c>
      <c r="B16" s="41"/>
      <c r="C16" s="48" t="str">
        <f>'Rate Case Constants'!C22</f>
        <v>FOR THE 12 MONTHS ENDED APRIL 30, 2020</v>
      </c>
      <c r="D16" s="41"/>
      <c r="E16" s="42"/>
    </row>
    <row r="17" spans="1:8" ht="18.95" customHeight="1" x14ac:dyDescent="0.2">
      <c r="A17" s="41"/>
      <c r="B17" s="41"/>
      <c r="C17" s="49"/>
      <c r="D17" s="41"/>
      <c r="E17" s="42"/>
    </row>
    <row r="18" spans="1:8" ht="18.95" customHeight="1" x14ac:dyDescent="0.2">
      <c r="A18" s="41"/>
      <c r="B18" s="41"/>
      <c r="C18" s="41"/>
      <c r="D18" s="41"/>
      <c r="E18" s="42"/>
    </row>
    <row r="19" spans="1:8" ht="18.95" customHeight="1" x14ac:dyDescent="0.2">
      <c r="A19" s="50" t="s">
        <v>109</v>
      </c>
      <c r="B19" s="50"/>
      <c r="C19" s="50" t="s">
        <v>110</v>
      </c>
      <c r="D19" s="50"/>
      <c r="E19" s="51"/>
      <c r="F19" s="52"/>
      <c r="G19" s="52"/>
      <c r="H19" s="52"/>
    </row>
    <row r="20" spans="1:8" ht="18.95" customHeight="1" x14ac:dyDescent="0.2">
      <c r="A20" s="41"/>
      <c r="B20" s="41"/>
      <c r="C20" s="41"/>
      <c r="D20" s="41"/>
      <c r="E20" s="42"/>
    </row>
    <row r="21" spans="1:8" ht="18.95" customHeight="1" x14ac:dyDescent="0.2">
      <c r="A21" s="41" t="s">
        <v>103</v>
      </c>
      <c r="B21" s="41"/>
      <c r="C21" s="53" t="s">
        <v>67</v>
      </c>
      <c r="D21" s="53"/>
      <c r="E21" s="54"/>
      <c r="F21" s="55"/>
    </row>
    <row r="22" spans="1:8" ht="18.95" customHeight="1" x14ac:dyDescent="0.2">
      <c r="A22" s="41" t="s">
        <v>104</v>
      </c>
      <c r="B22" s="41"/>
      <c r="C22" s="53" t="s">
        <v>111</v>
      </c>
      <c r="D22" s="53"/>
      <c r="E22" s="54"/>
      <c r="F22" s="55"/>
    </row>
    <row r="23" spans="1:8" ht="18.95" customHeight="1" x14ac:dyDescent="0.2">
      <c r="A23" s="41" t="s">
        <v>77</v>
      </c>
      <c r="B23" s="41"/>
      <c r="C23" s="53" t="s">
        <v>55</v>
      </c>
      <c r="D23" s="53"/>
      <c r="E23" s="54"/>
      <c r="F23" s="55"/>
    </row>
    <row r="24" spans="1:8" ht="18.95" customHeight="1" x14ac:dyDescent="0.2">
      <c r="A24" s="41" t="s">
        <v>79</v>
      </c>
      <c r="B24" s="41"/>
      <c r="C24" s="53" t="s">
        <v>0</v>
      </c>
      <c r="D24" s="53"/>
      <c r="E24" s="54"/>
      <c r="F24" s="55"/>
    </row>
    <row r="25" spans="1:8" ht="18.95" customHeight="1" x14ac:dyDescent="0.2">
      <c r="A25" s="41" t="s">
        <v>376</v>
      </c>
      <c r="B25" s="41"/>
      <c r="C25" s="53" t="s">
        <v>377</v>
      </c>
      <c r="D25" s="53"/>
      <c r="E25" s="54"/>
      <c r="F25" s="55"/>
    </row>
    <row r="26" spans="1:8" ht="18.95" customHeight="1" x14ac:dyDescent="0.2">
      <c r="A26" s="42"/>
      <c r="B26" s="42"/>
      <c r="C26" s="42"/>
      <c r="D26" s="54"/>
      <c r="E26" s="54"/>
      <c r="F26" s="55"/>
    </row>
    <row r="27" spans="1:8" ht="18.95" customHeight="1" x14ac:dyDescent="0.2">
      <c r="A27" s="42"/>
      <c r="B27" s="42"/>
      <c r="C27" s="42"/>
      <c r="D27" s="54"/>
      <c r="E27" s="54"/>
      <c r="F27" s="55"/>
    </row>
    <row r="28" spans="1:8" ht="18.95" customHeight="1" x14ac:dyDescent="0.2">
      <c r="A28" s="42"/>
      <c r="B28" s="42"/>
      <c r="C28" s="42"/>
      <c r="D28" s="54"/>
      <c r="E28" s="54"/>
      <c r="F28" s="55"/>
    </row>
    <row r="29" spans="1:8" ht="18.95" customHeight="1" x14ac:dyDescent="0.2">
      <c r="A29" s="42"/>
      <c r="B29" s="42"/>
      <c r="C29" s="42"/>
      <c r="D29" s="54"/>
      <c r="E29" s="54"/>
      <c r="F29" s="55"/>
    </row>
    <row r="30" spans="1:8" ht="11.25" x14ac:dyDescent="0.2">
      <c r="A30" s="42"/>
      <c r="B30" s="42"/>
      <c r="C30" s="42"/>
      <c r="D30" s="54"/>
      <c r="E30" s="54"/>
      <c r="F30" s="55"/>
    </row>
    <row r="31" spans="1:8" ht="11.25" x14ac:dyDescent="0.2">
      <c r="A31" s="42"/>
      <c r="B31" s="42"/>
      <c r="C31" s="42"/>
      <c r="D31" s="54"/>
      <c r="E31" s="54"/>
      <c r="F31" s="55"/>
    </row>
    <row r="32" spans="1:8" ht="11.25" x14ac:dyDescent="0.2">
      <c r="A32" s="42"/>
      <c r="B32" s="42"/>
      <c r="C32" s="42"/>
      <c r="D32" s="54"/>
      <c r="E32" s="54"/>
      <c r="F32" s="55"/>
    </row>
    <row r="33" spans="1:5" ht="11.25" x14ac:dyDescent="0.2">
      <c r="A33" s="42"/>
      <c r="B33" s="42"/>
      <c r="C33" s="42"/>
      <c r="D33" s="42"/>
      <c r="E33" s="42"/>
    </row>
    <row r="34" spans="1:5" ht="11.25" x14ac:dyDescent="0.2">
      <c r="A34" s="42"/>
      <c r="B34" s="42"/>
      <c r="C34" s="42"/>
      <c r="D34" s="42"/>
      <c r="E34" s="42"/>
    </row>
    <row r="35" spans="1:5" ht="11.25" x14ac:dyDescent="0.2">
      <c r="A35" s="42"/>
      <c r="B35" s="42"/>
      <c r="C35" s="42"/>
      <c r="D35" s="42"/>
      <c r="E35" s="42"/>
    </row>
    <row r="36" spans="1:5" ht="11.25" x14ac:dyDescent="0.2">
      <c r="A36" s="42"/>
      <c r="B36" s="42"/>
      <c r="C36" s="42"/>
      <c r="D36" s="42"/>
      <c r="E36" s="42"/>
    </row>
    <row r="37" spans="1:5" ht="11.25" x14ac:dyDescent="0.2">
      <c r="A37" s="42"/>
      <c r="B37" s="42"/>
      <c r="C37" s="42"/>
      <c r="D37" s="42"/>
      <c r="E37" s="42"/>
    </row>
    <row r="38" spans="1:5" ht="11.25" x14ac:dyDescent="0.2">
      <c r="A38" s="42"/>
      <c r="B38" s="42"/>
      <c r="C38" s="42"/>
      <c r="D38" s="42"/>
      <c r="E38" s="42"/>
    </row>
    <row r="39" spans="1:5" ht="11.25" x14ac:dyDescent="0.2">
      <c r="A39" s="42"/>
      <c r="B39" s="42"/>
      <c r="C39" s="42"/>
      <c r="D39" s="42"/>
      <c r="E39" s="42"/>
    </row>
    <row r="40" spans="1:5" ht="11.25" x14ac:dyDescent="0.2">
      <c r="A40" s="42"/>
      <c r="B40" s="42"/>
      <c r="C40" s="42"/>
      <c r="D40" s="42"/>
      <c r="E40" s="42"/>
    </row>
    <row r="41" spans="1:5" ht="11.25" x14ac:dyDescent="0.2">
      <c r="A41" s="42"/>
      <c r="B41" s="42"/>
      <c r="C41" s="42"/>
      <c r="D41" s="42"/>
      <c r="E41" s="42"/>
    </row>
    <row r="42" spans="1:5" ht="11.25" x14ac:dyDescent="0.2">
      <c r="A42" s="42"/>
      <c r="B42" s="42"/>
      <c r="C42" s="42"/>
      <c r="D42" s="42"/>
      <c r="E42" s="42"/>
    </row>
    <row r="43" spans="1:5" ht="11.25" x14ac:dyDescent="0.2">
      <c r="A43" s="42"/>
      <c r="B43" s="42"/>
      <c r="C43" s="42"/>
      <c r="D43" s="42"/>
      <c r="E43" s="42"/>
    </row>
    <row r="44" spans="1:5" ht="11.25" x14ac:dyDescent="0.2">
      <c r="A44" s="42"/>
      <c r="B44" s="42"/>
      <c r="C44" s="42"/>
      <c r="D44" s="42"/>
      <c r="E44" s="42"/>
    </row>
    <row r="45" spans="1:5" ht="11.25" x14ac:dyDescent="0.2">
      <c r="A45" s="42"/>
      <c r="B45" s="42"/>
      <c r="C45" s="42"/>
      <c r="D45" s="42"/>
      <c r="E45" s="42"/>
    </row>
    <row r="46" spans="1:5" ht="11.25" x14ac:dyDescent="0.2">
      <c r="A46" s="42"/>
      <c r="B46" s="42"/>
      <c r="C46" s="42"/>
      <c r="D46" s="42"/>
      <c r="E46" s="42"/>
    </row>
    <row r="47" spans="1:5" ht="11.25" x14ac:dyDescent="0.2">
      <c r="A47" s="42"/>
      <c r="B47" s="42"/>
      <c r="C47" s="42"/>
      <c r="D47" s="42"/>
      <c r="E47" s="42"/>
    </row>
    <row r="48" spans="1:5" ht="11.25" x14ac:dyDescent="0.2">
      <c r="A48" s="42"/>
      <c r="B48" s="42"/>
      <c r="C48" s="42"/>
      <c r="D48" s="42"/>
      <c r="E48" s="42"/>
    </row>
    <row r="49" spans="1:5" ht="11.25" x14ac:dyDescent="0.2">
      <c r="A49" s="42"/>
      <c r="B49" s="42"/>
      <c r="C49" s="42"/>
      <c r="D49" s="42"/>
      <c r="E49" s="42"/>
    </row>
    <row r="50" spans="1:5" ht="11.25" x14ac:dyDescent="0.2">
      <c r="A50" s="42"/>
      <c r="B50" s="42"/>
      <c r="C50" s="42"/>
      <c r="D50" s="42"/>
      <c r="E50" s="42"/>
    </row>
    <row r="51" spans="1:5" ht="11.25" x14ac:dyDescent="0.2">
      <c r="A51" s="42"/>
      <c r="B51" s="42"/>
      <c r="C51" s="42"/>
      <c r="D51" s="42"/>
      <c r="E51" s="42"/>
    </row>
    <row r="52" spans="1:5" ht="11.25" x14ac:dyDescent="0.2">
      <c r="A52" s="42"/>
      <c r="B52" s="42"/>
      <c r="C52" s="42"/>
      <c r="D52" s="42"/>
      <c r="E52" s="42"/>
    </row>
    <row r="53" spans="1:5" ht="11.25" x14ac:dyDescent="0.2">
      <c r="A53" s="42"/>
      <c r="B53" s="42"/>
      <c r="C53" s="42"/>
      <c r="D53" s="42"/>
      <c r="E53" s="42"/>
    </row>
    <row r="54" spans="1:5" ht="11.25" x14ac:dyDescent="0.2">
      <c r="A54" s="42"/>
      <c r="B54" s="42"/>
      <c r="C54" s="42"/>
      <c r="D54" s="42"/>
      <c r="E54" s="42"/>
    </row>
    <row r="55" spans="1:5" ht="11.25" x14ac:dyDescent="0.2">
      <c r="A55" s="42"/>
      <c r="B55" s="42"/>
      <c r="C55" s="42"/>
      <c r="D55" s="42"/>
      <c r="E55" s="42"/>
    </row>
    <row r="56" spans="1:5" ht="11.25" x14ac:dyDescent="0.2">
      <c r="A56" s="42"/>
      <c r="B56" s="42"/>
      <c r="C56" s="42"/>
      <c r="D56" s="42"/>
      <c r="E56" s="42"/>
    </row>
    <row r="57" spans="1:5" ht="11.25" x14ac:dyDescent="0.2">
      <c r="A57" s="42"/>
      <c r="B57" s="42"/>
      <c r="C57" s="42"/>
      <c r="D57" s="42"/>
      <c r="E57" s="42"/>
    </row>
    <row r="58" spans="1:5" ht="11.25" x14ac:dyDescent="0.2">
      <c r="A58" s="42"/>
      <c r="B58" s="42"/>
      <c r="C58" s="42"/>
      <c r="D58" s="42"/>
      <c r="E58" s="42"/>
    </row>
    <row r="59" spans="1:5" ht="11.25" x14ac:dyDescent="0.2">
      <c r="A59" s="42"/>
      <c r="B59" s="42"/>
      <c r="C59" s="42"/>
      <c r="D59" s="42"/>
      <c r="E59" s="42"/>
    </row>
    <row r="60" spans="1:5" ht="11.25" x14ac:dyDescent="0.2">
      <c r="A60" s="42"/>
      <c r="B60" s="42"/>
      <c r="C60" s="42"/>
      <c r="D60" s="42"/>
      <c r="E60" s="42"/>
    </row>
    <row r="61" spans="1:5" ht="11.25" x14ac:dyDescent="0.2">
      <c r="A61" s="42"/>
      <c r="B61" s="42"/>
      <c r="C61" s="42"/>
      <c r="D61" s="42"/>
      <c r="E61" s="42"/>
    </row>
    <row r="62" spans="1:5" ht="11.25" x14ac:dyDescent="0.2">
      <c r="A62" s="42"/>
      <c r="B62" s="42"/>
      <c r="C62" s="42"/>
      <c r="D62" s="42"/>
      <c r="E62" s="42"/>
    </row>
    <row r="63" spans="1:5" ht="11.25" x14ac:dyDescent="0.2">
      <c r="A63" s="42"/>
      <c r="B63" s="42"/>
      <c r="C63" s="42"/>
      <c r="D63" s="42"/>
      <c r="E63" s="42"/>
    </row>
    <row r="64" spans="1:5" ht="11.25" x14ac:dyDescent="0.2">
      <c r="A64" s="42"/>
      <c r="B64" s="42"/>
      <c r="C64" s="42"/>
      <c r="D64" s="42"/>
      <c r="E64" s="42"/>
    </row>
    <row r="65" spans="1:5" ht="11.25" x14ac:dyDescent="0.2">
      <c r="A65" s="42"/>
      <c r="B65" s="42"/>
      <c r="C65" s="42"/>
      <c r="D65" s="42"/>
      <c r="E65" s="42"/>
    </row>
    <row r="66" spans="1:5" ht="11.25" x14ac:dyDescent="0.2">
      <c r="A66" s="42"/>
      <c r="B66" s="42"/>
      <c r="C66" s="42"/>
      <c r="D66" s="42"/>
      <c r="E66" s="42"/>
    </row>
    <row r="67" spans="1:5" ht="11.25" x14ac:dyDescent="0.2">
      <c r="A67" s="42"/>
      <c r="B67" s="42"/>
      <c r="C67" s="42"/>
      <c r="D67" s="42"/>
      <c r="E67" s="42"/>
    </row>
    <row r="68" spans="1:5" ht="11.25" x14ac:dyDescent="0.2">
      <c r="A68" s="42"/>
      <c r="B68" s="42"/>
      <c r="C68" s="42"/>
      <c r="D68" s="42"/>
      <c r="E68" s="42"/>
    </row>
    <row r="69" spans="1:5" ht="11.25" x14ac:dyDescent="0.2">
      <c r="A69" s="42"/>
      <c r="B69" s="42"/>
      <c r="C69" s="42"/>
      <c r="D69" s="42"/>
      <c r="E69" s="42"/>
    </row>
    <row r="70" spans="1:5" ht="11.25" x14ac:dyDescent="0.2">
      <c r="A70" s="42"/>
      <c r="B70" s="42"/>
      <c r="C70" s="42"/>
      <c r="D70" s="42"/>
      <c r="E70" s="42"/>
    </row>
    <row r="71" spans="1:5" ht="11.25" x14ac:dyDescent="0.2">
      <c r="A71" s="42"/>
      <c r="B71" s="42"/>
      <c r="C71" s="42"/>
      <c r="D71" s="42"/>
      <c r="E71" s="42"/>
    </row>
    <row r="72" spans="1:5" ht="11.25" x14ac:dyDescent="0.2">
      <c r="A72" s="42"/>
      <c r="B72" s="42"/>
      <c r="C72" s="42"/>
      <c r="D72" s="42"/>
      <c r="E72" s="42"/>
    </row>
    <row r="73" spans="1:5" ht="11.25" x14ac:dyDescent="0.2">
      <c r="A73" s="42"/>
      <c r="B73" s="42"/>
      <c r="C73" s="42"/>
      <c r="D73" s="42"/>
      <c r="E73" s="42"/>
    </row>
    <row r="74" spans="1:5" ht="11.25" x14ac:dyDescent="0.2">
      <c r="A74" s="42"/>
      <c r="B74" s="42"/>
      <c r="C74" s="42"/>
      <c r="D74" s="42"/>
      <c r="E74" s="42"/>
    </row>
    <row r="75" spans="1:5" ht="11.25" x14ac:dyDescent="0.2">
      <c r="A75" s="42"/>
      <c r="B75" s="42"/>
      <c r="C75" s="42"/>
      <c r="D75" s="42"/>
      <c r="E75" s="42"/>
    </row>
    <row r="76" spans="1:5" ht="11.25" x14ac:dyDescent="0.2">
      <c r="A76" s="42"/>
      <c r="B76" s="42"/>
      <c r="C76" s="42"/>
      <c r="D76" s="42"/>
      <c r="E76" s="42"/>
    </row>
    <row r="77" spans="1:5" ht="11.25" x14ac:dyDescent="0.2">
      <c r="A77" s="42"/>
      <c r="B77" s="42"/>
      <c r="C77" s="42"/>
      <c r="D77" s="42"/>
      <c r="E77" s="42"/>
    </row>
    <row r="78" spans="1:5" ht="11.25" x14ac:dyDescent="0.2">
      <c r="A78" s="42"/>
      <c r="B78" s="42"/>
      <c r="C78" s="42"/>
      <c r="D78" s="42"/>
      <c r="E78" s="42"/>
    </row>
    <row r="79" spans="1:5" ht="11.25" x14ac:dyDescent="0.2">
      <c r="A79" s="42"/>
      <c r="B79" s="42"/>
      <c r="C79" s="42"/>
      <c r="D79" s="42"/>
      <c r="E79" s="42"/>
    </row>
    <row r="80" spans="1:5" ht="11.25" x14ac:dyDescent="0.2">
      <c r="A80" s="42"/>
      <c r="B80" s="42"/>
      <c r="C80" s="42"/>
      <c r="D80" s="42"/>
      <c r="E80" s="42"/>
    </row>
    <row r="81" spans="1:5" ht="11.25" x14ac:dyDescent="0.2">
      <c r="A81" s="42"/>
      <c r="B81" s="42"/>
      <c r="C81" s="42"/>
      <c r="D81" s="42"/>
      <c r="E81" s="42"/>
    </row>
    <row r="82" spans="1:5" ht="11.25" x14ac:dyDescent="0.2">
      <c r="A82" s="42"/>
      <c r="B82" s="42"/>
      <c r="C82" s="42"/>
      <c r="D82" s="42"/>
      <c r="E82" s="42"/>
    </row>
    <row r="83" spans="1:5" ht="11.25" x14ac:dyDescent="0.2">
      <c r="A83" s="42"/>
      <c r="B83" s="42"/>
      <c r="C83" s="42"/>
      <c r="D83" s="42"/>
      <c r="E83" s="42"/>
    </row>
    <row r="84" spans="1:5" ht="11.25" x14ac:dyDescent="0.2">
      <c r="A84" s="42"/>
      <c r="B84" s="42"/>
      <c r="C84" s="42"/>
      <c r="D84" s="42"/>
      <c r="E84" s="42"/>
    </row>
    <row r="85" spans="1:5" ht="11.25" x14ac:dyDescent="0.2">
      <c r="A85" s="42"/>
      <c r="B85" s="42"/>
      <c r="C85" s="42"/>
      <c r="D85" s="42"/>
      <c r="E85" s="42"/>
    </row>
    <row r="86" spans="1:5" ht="11.25" x14ac:dyDescent="0.2">
      <c r="A86" s="42"/>
      <c r="B86" s="42"/>
      <c r="C86" s="42"/>
      <c r="D86" s="42"/>
      <c r="E86" s="42"/>
    </row>
    <row r="87" spans="1:5" ht="11.25" x14ac:dyDescent="0.2">
      <c r="A87" s="42"/>
      <c r="B87" s="42"/>
      <c r="C87" s="42"/>
      <c r="D87" s="42"/>
      <c r="E87" s="42"/>
    </row>
    <row r="88" spans="1:5" ht="11.25" x14ac:dyDescent="0.2">
      <c r="A88" s="42"/>
      <c r="B88" s="42"/>
      <c r="C88" s="42"/>
      <c r="D88" s="42"/>
      <c r="E88" s="42"/>
    </row>
    <row r="89" spans="1:5" ht="11.25" x14ac:dyDescent="0.2">
      <c r="A89" s="42"/>
      <c r="B89" s="42"/>
      <c r="C89" s="42"/>
      <c r="D89" s="42"/>
      <c r="E89" s="42"/>
    </row>
    <row r="90" spans="1:5" ht="11.25" x14ac:dyDescent="0.2">
      <c r="A90" s="42"/>
      <c r="B90" s="42"/>
      <c r="C90" s="42"/>
      <c r="D90" s="42"/>
      <c r="E90" s="42"/>
    </row>
    <row r="91" spans="1:5" ht="11.25" x14ac:dyDescent="0.2">
      <c r="A91" s="42"/>
      <c r="B91" s="42"/>
      <c r="C91" s="42"/>
      <c r="D91" s="42"/>
      <c r="E91" s="42"/>
    </row>
    <row r="92" spans="1:5" ht="11.25" x14ac:dyDescent="0.2">
      <c r="A92" s="42"/>
      <c r="B92" s="42"/>
      <c r="C92" s="42"/>
      <c r="D92" s="42"/>
      <c r="E92" s="42"/>
    </row>
    <row r="93" spans="1:5" ht="11.25" x14ac:dyDescent="0.2">
      <c r="A93" s="42"/>
      <c r="B93" s="42"/>
      <c r="C93" s="42"/>
      <c r="D93" s="42"/>
      <c r="E93" s="42"/>
    </row>
    <row r="94" spans="1:5" ht="11.25" x14ac:dyDescent="0.2">
      <c r="A94" s="42"/>
      <c r="B94" s="42"/>
      <c r="C94" s="42"/>
      <c r="D94" s="42"/>
      <c r="E94" s="42"/>
    </row>
    <row r="95" spans="1:5" ht="11.25" x14ac:dyDescent="0.2">
      <c r="A95" s="42"/>
      <c r="B95" s="42"/>
      <c r="C95" s="42"/>
      <c r="D95" s="42"/>
      <c r="E95" s="42"/>
    </row>
    <row r="96" spans="1:5" ht="11.25" x14ac:dyDescent="0.2">
      <c r="A96" s="42"/>
      <c r="B96" s="42"/>
      <c r="C96" s="42"/>
      <c r="D96" s="42"/>
      <c r="E96" s="42"/>
    </row>
    <row r="97" spans="1:5" ht="11.25" x14ac:dyDescent="0.2">
      <c r="A97" s="42"/>
      <c r="B97" s="42"/>
      <c r="C97" s="42"/>
      <c r="D97" s="42"/>
      <c r="E97" s="42"/>
    </row>
    <row r="98" spans="1:5" ht="11.25" x14ac:dyDescent="0.2">
      <c r="A98" s="42"/>
      <c r="B98" s="42"/>
      <c r="C98" s="42"/>
      <c r="D98" s="42"/>
      <c r="E98" s="42"/>
    </row>
    <row r="99" spans="1:5" ht="11.25" x14ac:dyDescent="0.2">
      <c r="A99" s="42"/>
      <c r="B99" s="42"/>
      <c r="C99" s="42"/>
      <c r="D99" s="42"/>
      <c r="E99" s="42"/>
    </row>
    <row r="100" spans="1:5" ht="11.25" x14ac:dyDescent="0.2">
      <c r="A100" s="42"/>
      <c r="B100" s="42"/>
      <c r="C100" s="42"/>
      <c r="D100" s="42"/>
      <c r="E100" s="42"/>
    </row>
    <row r="101" spans="1:5" ht="11.25" x14ac:dyDescent="0.2">
      <c r="A101" s="42"/>
      <c r="B101" s="42"/>
      <c r="C101" s="42"/>
      <c r="D101" s="42"/>
      <c r="E101" s="42"/>
    </row>
    <row r="102" spans="1:5" ht="11.25" x14ac:dyDescent="0.2">
      <c r="A102" s="42"/>
      <c r="B102" s="42"/>
      <c r="C102" s="42"/>
      <c r="D102" s="42"/>
      <c r="E102" s="42"/>
    </row>
    <row r="103" spans="1:5" ht="11.25" x14ac:dyDescent="0.2">
      <c r="A103" s="42"/>
      <c r="B103" s="42"/>
      <c r="C103" s="42"/>
      <c r="D103" s="42"/>
      <c r="E103" s="42"/>
    </row>
    <row r="104" spans="1:5" ht="11.25" x14ac:dyDescent="0.2">
      <c r="A104" s="42"/>
      <c r="B104" s="42"/>
      <c r="C104" s="42"/>
      <c r="D104" s="42"/>
      <c r="E104" s="42"/>
    </row>
    <row r="105" spans="1:5" ht="11.25" x14ac:dyDescent="0.2">
      <c r="A105" s="42"/>
      <c r="B105" s="42"/>
      <c r="C105" s="42"/>
      <c r="D105" s="42"/>
      <c r="E105" s="42"/>
    </row>
    <row r="106" spans="1:5" ht="11.25" x14ac:dyDescent="0.2">
      <c r="A106" s="42"/>
      <c r="B106" s="42"/>
      <c r="C106" s="42"/>
      <c r="D106" s="42"/>
      <c r="E106" s="42"/>
    </row>
    <row r="107" spans="1:5" ht="11.25" x14ac:dyDescent="0.2">
      <c r="A107" s="42"/>
      <c r="B107" s="42"/>
      <c r="C107" s="42"/>
      <c r="D107" s="42"/>
      <c r="E107" s="42"/>
    </row>
    <row r="108" spans="1:5" ht="11.25" x14ac:dyDescent="0.2">
      <c r="A108" s="42"/>
      <c r="B108" s="42"/>
      <c r="C108" s="42"/>
      <c r="D108" s="42"/>
      <c r="E108" s="42"/>
    </row>
    <row r="109" spans="1:5" ht="11.25" x14ac:dyDescent="0.2">
      <c r="A109" s="42"/>
      <c r="B109" s="42"/>
      <c r="C109" s="42"/>
      <c r="D109" s="42"/>
      <c r="E109" s="42"/>
    </row>
    <row r="110" spans="1:5" ht="11.25" x14ac:dyDescent="0.2">
      <c r="A110" s="42"/>
      <c r="B110" s="42"/>
      <c r="C110" s="42"/>
      <c r="D110" s="42"/>
      <c r="E110" s="42"/>
    </row>
    <row r="111" spans="1:5" ht="11.25" x14ac:dyDescent="0.2">
      <c r="A111" s="42"/>
      <c r="B111" s="42"/>
      <c r="C111" s="42"/>
      <c r="D111" s="42"/>
      <c r="E111" s="42"/>
    </row>
    <row r="112" spans="1:5" ht="11.25" x14ac:dyDescent="0.2">
      <c r="A112" s="42"/>
      <c r="B112" s="42"/>
      <c r="C112" s="42"/>
      <c r="D112" s="42"/>
      <c r="E112" s="42"/>
    </row>
    <row r="113" spans="1:5" ht="11.25" x14ac:dyDescent="0.2">
      <c r="A113" s="42"/>
      <c r="B113" s="42"/>
      <c r="C113" s="42"/>
      <c r="D113" s="42"/>
      <c r="E113" s="42"/>
    </row>
    <row r="114" spans="1:5" ht="11.25" x14ac:dyDescent="0.2">
      <c r="A114" s="42"/>
      <c r="B114" s="42"/>
      <c r="C114" s="42"/>
      <c r="D114" s="42"/>
      <c r="E114" s="42"/>
    </row>
    <row r="115" spans="1:5" ht="11.25" x14ac:dyDescent="0.2">
      <c r="A115" s="42"/>
      <c r="B115" s="42"/>
      <c r="C115" s="42"/>
      <c r="D115" s="42"/>
      <c r="E115" s="42"/>
    </row>
    <row r="116" spans="1:5" ht="11.25" x14ac:dyDescent="0.2">
      <c r="A116" s="42"/>
      <c r="B116" s="42"/>
      <c r="C116" s="42"/>
      <c r="D116" s="42"/>
      <c r="E116" s="42"/>
    </row>
    <row r="117" spans="1:5" ht="11.25" x14ac:dyDescent="0.2">
      <c r="A117" s="42"/>
      <c r="B117" s="42"/>
      <c r="C117" s="42"/>
      <c r="D117" s="42"/>
      <c r="E117" s="42"/>
    </row>
    <row r="118" spans="1:5" ht="11.25" x14ac:dyDescent="0.2">
      <c r="A118" s="42"/>
      <c r="B118" s="42"/>
      <c r="C118" s="42"/>
      <c r="D118" s="42"/>
      <c r="E118" s="42"/>
    </row>
    <row r="119" spans="1:5" ht="11.25" x14ac:dyDescent="0.2">
      <c r="A119" s="42"/>
      <c r="B119" s="42"/>
      <c r="C119" s="42"/>
      <c r="D119" s="42"/>
      <c r="E119" s="42"/>
    </row>
    <row r="120" spans="1:5" ht="11.25" x14ac:dyDescent="0.2">
      <c r="A120" s="42"/>
      <c r="B120" s="42"/>
      <c r="C120" s="42"/>
      <c r="D120" s="42"/>
      <c r="E120" s="42"/>
    </row>
    <row r="121" spans="1:5" ht="11.25" x14ac:dyDescent="0.2">
      <c r="A121" s="42"/>
      <c r="B121" s="42"/>
      <c r="C121" s="42"/>
      <c r="D121" s="42"/>
      <c r="E121" s="42"/>
    </row>
    <row r="122" spans="1:5" ht="11.25" x14ac:dyDescent="0.2">
      <c r="A122" s="42"/>
      <c r="B122" s="42"/>
      <c r="C122" s="42"/>
      <c r="D122" s="42"/>
      <c r="E122" s="42"/>
    </row>
    <row r="123" spans="1:5" ht="11.25" x14ac:dyDescent="0.2">
      <c r="A123" s="42"/>
      <c r="B123" s="42"/>
      <c r="C123" s="42"/>
      <c r="D123" s="42"/>
      <c r="E123" s="42"/>
    </row>
    <row r="124" spans="1:5" ht="11.25" x14ac:dyDescent="0.2">
      <c r="A124" s="42"/>
      <c r="B124" s="42"/>
      <c r="C124" s="42"/>
      <c r="D124" s="42"/>
      <c r="E124" s="42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="90" zoomScaleNormal="90" workbookViewId="0">
      <selection activeCell="J41" sqref="J4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6.85546875" style="15" customWidth="1"/>
    <col min="19" max="19" width="16.5703125" style="15" customWidth="1"/>
    <col min="20" max="20" width="14.7109375" style="15" customWidth="1"/>
    <col min="21" max="16384" width="9.140625" style="15"/>
  </cols>
  <sheetData>
    <row r="1" spans="1:20" s="3" customFormat="1" ht="20.100000000000001" customHeight="1" x14ac:dyDescent="0.2">
      <c r="A1" s="210" t="str">
        <f>'Rate Case Constants'!C9</f>
        <v>LOUISVILLE GAS AND ELECTRIC COMPANY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20" s="3" customFormat="1" ht="20.100000000000001" customHeight="1" x14ac:dyDescent="0.2">
      <c r="A2" s="210" t="str">
        <f>'Rate Case Constants'!C10</f>
        <v>CASE NO. 2018-00295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20" s="3" customFormat="1" ht="20.100000000000001" customHeight="1" x14ac:dyDescent="0.2">
      <c r="A3" s="209" t="s">
        <v>67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20" s="3" customFormat="1" ht="20.100000000000001" customHeight="1" x14ac:dyDescent="0.2">
      <c r="A4" s="210" t="str">
        <f>'Rate Case Constants'!C18</f>
        <v>AS OF APRIL 30, 2020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20" s="3" customFormat="1" ht="20.100000000000001" customHeight="1" x14ac:dyDescent="0.2">
      <c r="A5" s="1"/>
      <c r="B5" s="1"/>
      <c r="C5" s="1"/>
      <c r="D5" s="1"/>
      <c r="E5" s="60"/>
      <c r="F5" s="60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39</v>
      </c>
      <c r="L6" s="4"/>
    </row>
    <row r="7" spans="1:20" s="3" customFormat="1" ht="20.100000000000001" customHeight="1" x14ac:dyDescent="0.2">
      <c r="A7" s="2" t="s">
        <v>82</v>
      </c>
      <c r="L7" s="4" t="s">
        <v>83</v>
      </c>
    </row>
    <row r="8" spans="1:20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347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20" s="3" customFormat="1" ht="20.100000000000001" customHeight="1" x14ac:dyDescent="0.2"/>
    <row r="11" spans="1:20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337</v>
      </c>
      <c r="F11" s="20" t="s">
        <v>338</v>
      </c>
      <c r="G11" s="20" t="s">
        <v>72</v>
      </c>
      <c r="H11" s="20" t="s">
        <v>339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20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342</v>
      </c>
      <c r="G12" s="8" t="s">
        <v>28</v>
      </c>
      <c r="H12" s="8" t="s">
        <v>341</v>
      </c>
      <c r="I12" s="8" t="s">
        <v>343</v>
      </c>
      <c r="J12" s="8" t="s">
        <v>344</v>
      </c>
      <c r="K12" s="8" t="s">
        <v>345</v>
      </c>
      <c r="L12" s="8" t="s">
        <v>86</v>
      </c>
    </row>
    <row r="13" spans="1:20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20" ht="18.95" customHeight="1" x14ac:dyDescent="0.2">
      <c r="A14" s="11"/>
      <c r="B14" s="12" t="s">
        <v>336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328</v>
      </c>
      <c r="Q14" s="110" t="s">
        <v>340</v>
      </c>
      <c r="R14" s="110" t="s">
        <v>118</v>
      </c>
      <c r="S14" s="110" t="s">
        <v>119</v>
      </c>
      <c r="T14" s="110" t="s">
        <v>364</v>
      </c>
    </row>
    <row r="15" spans="1:20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97017186.120886698</v>
      </c>
      <c r="E15" s="32">
        <f>'SCH B-1.1 F'!E44</f>
        <v>0.8034</v>
      </c>
      <c r="F15" s="13">
        <f>D15*E15</f>
        <v>77943607.329520375</v>
      </c>
      <c r="G15" s="13">
        <f>SUM(P15:T15)</f>
        <v>-23178889.082644776</v>
      </c>
      <c r="H15" s="13">
        <f>SUM(F15:G15)</f>
        <v>54764718.246875599</v>
      </c>
      <c r="I15" s="32">
        <f>H15/H$21</f>
        <v>2.0821885087921307E-2</v>
      </c>
      <c r="J15" s="32">
        <f>+'SCH J-2'!C43</f>
        <v>3.4922000000000002E-2</v>
      </c>
      <c r="K15" s="32">
        <f>I15*J15</f>
        <v>7.2714187104038798E-4</v>
      </c>
      <c r="L15" s="32">
        <f>'SCH J-1.1|J-1.2 (Pgs 1,2)'!K16</f>
        <v>4.7055333394994459E-4</v>
      </c>
      <c r="O15" s="32">
        <f>D15/D$21</f>
        <v>2.0821885087921311E-2</v>
      </c>
      <c r="P15" s="13">
        <f>O15*P$21</f>
        <v>-24191.337086187665</v>
      </c>
      <c r="Q15" s="13">
        <f>$O15*Q$21</f>
        <v>682294.57541105431</v>
      </c>
      <c r="R15" s="13">
        <f>$O15*R$21</f>
        <v>-23657446.262756303</v>
      </c>
      <c r="S15" s="13">
        <f>$O15*S$21</f>
        <v>-66473.347957890437</v>
      </c>
      <c r="T15" s="13">
        <f>$O15*T$21</f>
        <v>-113072.71025544795</v>
      </c>
    </row>
    <row r="16" spans="1:20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  <c r="T16" s="13"/>
    </row>
    <row r="17" spans="1:20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0.8034</v>
      </c>
      <c r="F17" s="13">
        <f>D17*E17</f>
        <v>1678691025.4166832</v>
      </c>
      <c r="G17" s="13">
        <f>SUM(P17:T17)</f>
        <v>-499209549.2535367</v>
      </c>
      <c r="H17" s="13">
        <f>SUM(F17:G17)</f>
        <v>1179481476.1631465</v>
      </c>
      <c r="I17" s="32">
        <f>H17/H$21</f>
        <v>0.44844616289798872</v>
      </c>
      <c r="J17" s="33">
        <f>+'SCH J-3'!P90</f>
        <v>4.3762662365988622E-2</v>
      </c>
      <c r="K17" s="32">
        <f>I17*J17</f>
        <v>1.9625198016227814E-2</v>
      </c>
      <c r="L17" s="32">
        <f>'SCH J-1.1|J-1.2 (Pgs 1,2)'!K18</f>
        <v>1.9902376987655335E-2</v>
      </c>
      <c r="O17" s="32">
        <f>D17/D$21</f>
        <v>0.44844616289798883</v>
      </c>
      <c r="P17" s="13">
        <f>O17*P$21</f>
        <v>-521014.89590708812</v>
      </c>
      <c r="Q17" s="13">
        <f>$O17*Q$21</f>
        <v>14694749.443540687</v>
      </c>
      <c r="R17" s="13">
        <f>$O17*R$21</f>
        <v>-509516355.3012172</v>
      </c>
      <c r="S17" s="13">
        <f>$O17*S$21</f>
        <v>-1431653.1716905558</v>
      </c>
      <c r="T17" s="13">
        <f>$O17*T$21</f>
        <v>-2435275.3282625037</v>
      </c>
    </row>
    <row r="18" spans="1:20" ht="18.95" customHeight="1" x14ac:dyDescent="0.2">
      <c r="A18" s="11"/>
      <c r="B18" s="12"/>
      <c r="C18" s="14"/>
      <c r="D18" s="17"/>
      <c r="E18" s="56"/>
      <c r="F18" s="17"/>
      <c r="G18" s="17"/>
      <c r="H18" s="17"/>
      <c r="I18" s="56"/>
      <c r="J18" s="56"/>
      <c r="K18" s="56"/>
      <c r="L18" s="56"/>
      <c r="O18" s="56"/>
      <c r="P18" s="17"/>
      <c r="Q18" s="17"/>
      <c r="R18" s="17"/>
      <c r="S18" s="17"/>
      <c r="T18" s="17"/>
    </row>
    <row r="19" spans="1:20" ht="18.95" customHeight="1" x14ac:dyDescent="0.2">
      <c r="A19" s="11">
        <v>3</v>
      </c>
      <c r="B19" s="12" t="s">
        <v>80</v>
      </c>
      <c r="C19" s="14"/>
      <c r="D19" s="23">
        <f>BS!AB164*1000</f>
        <v>2472884676.4562001</v>
      </c>
      <c r="E19" s="33">
        <f>E$15</f>
        <v>0.8034</v>
      </c>
      <c r="F19" s="23">
        <f>D19*E19</f>
        <v>1986715549.0649111</v>
      </c>
      <c r="G19" s="23">
        <f>SUM(P19:T19)</f>
        <v>-590809957.7154206</v>
      </c>
      <c r="H19" s="23">
        <f>SUM(F19:G19)</f>
        <v>1395905591.3494906</v>
      </c>
      <c r="I19" s="57">
        <f>H19/H$21</f>
        <v>0.53073195201408985</v>
      </c>
      <c r="J19" s="212">
        <v>9.7250000000000003E-2</v>
      </c>
      <c r="K19" s="57">
        <f>I19*J19</f>
        <v>5.1613682333370242E-2</v>
      </c>
      <c r="L19" s="57">
        <f>'SCH J-1.1|J-1.2 (Pgs 1,2)'!K20</f>
        <v>5.1642175830177307E-2</v>
      </c>
      <c r="O19" s="57">
        <f>D19/D$21</f>
        <v>0.53073195201408985</v>
      </c>
      <c r="P19" s="23">
        <f>O19*P$21</f>
        <v>-616616.38700672414</v>
      </c>
      <c r="Q19" s="23">
        <f>$O19*Q$21</f>
        <v>17391102.214208033</v>
      </c>
      <c r="R19" s="23">
        <f>$O19*R$21</f>
        <v>-603007968.85987198</v>
      </c>
      <c r="S19" s="23">
        <f>$O19*S$21</f>
        <v>-1694348.4977288879</v>
      </c>
      <c r="T19" s="23">
        <f>$O19*T$21</f>
        <v>-2882126.1850210568</v>
      </c>
    </row>
    <row r="20" spans="1:20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  <c r="T20" s="13"/>
    </row>
    <row r="21" spans="1:20" ht="18.95" customHeight="1" thickBot="1" x14ac:dyDescent="0.25">
      <c r="A21" s="11">
        <v>4</v>
      </c>
      <c r="B21" s="12" t="s">
        <v>81</v>
      </c>
      <c r="C21" s="14"/>
      <c r="D21" s="28">
        <f>SUM(D15:D19)</f>
        <v>4659385339.5707178</v>
      </c>
      <c r="E21" s="32"/>
      <c r="F21" s="28">
        <f>SUM(F15:F19)</f>
        <v>3743350181.8111148</v>
      </c>
      <c r="G21" s="28">
        <f>SUM(G15:G19)</f>
        <v>-1113198396.0516021</v>
      </c>
      <c r="H21" s="28">
        <f>SUM(H15:H19)</f>
        <v>2630151785.7595129</v>
      </c>
      <c r="I21" s="35">
        <f>SUM(I15:I19)</f>
        <v>0.99999999999999989</v>
      </c>
      <c r="J21" s="32"/>
      <c r="K21" s="35">
        <f>SUM(K15:K19)</f>
        <v>7.1966022220638443E-2</v>
      </c>
      <c r="L21" s="35">
        <f>SUM(L15:L19)</f>
        <v>7.2015106151782582E-2</v>
      </c>
      <c r="O21" s="35">
        <f>SUM(O15:O19)</f>
        <v>1</v>
      </c>
      <c r="P21" s="28">
        <f>-(BS!AB38+BS!AB43)*1000</f>
        <v>-1161822.6199999999</v>
      </c>
      <c r="Q21" s="28">
        <f>'DefTax F'!N12</f>
        <v>32768146.233159773</v>
      </c>
      <c r="R21" s="28">
        <f>-'SCH B-1.1 F'!G42</f>
        <v>-1136181770.4238455</v>
      </c>
      <c r="S21" s="28">
        <f>-'SCH B-1.1 F'!I42</f>
        <v>-3192475.0173773342</v>
      </c>
      <c r="T21" s="28">
        <f>-'SCH B-1.1 F'!M42</f>
        <v>-5430474.2235390088</v>
      </c>
    </row>
    <row r="22" spans="1:20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-1161822.6199999999</v>
      </c>
      <c r="Q22" s="28">
        <f>SUM(Q15:Q19)</f>
        <v>32768146.233159773</v>
      </c>
      <c r="R22" s="28">
        <f>SUM(R15:R19)</f>
        <v>-1136181770.4238455</v>
      </c>
      <c r="S22" s="28">
        <f>SUM(S15:S19)</f>
        <v>-3192475.0173773342</v>
      </c>
      <c r="T22" s="28">
        <f>SUM(T15:T19)</f>
        <v>-5430474.2235390078</v>
      </c>
    </row>
    <row r="23" spans="1:20" s="3" customFormat="1" ht="20.100000000000001" customHeight="1" thickTop="1" x14ac:dyDescent="0.2">
      <c r="A23" s="209" t="str">
        <f>'Rate Case Constants'!C9</f>
        <v>LOUISVILLE GAS AND ELECTRIC COMPANY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19"/>
    </row>
    <row r="24" spans="1:20" s="3" customFormat="1" ht="20.100000000000001" customHeight="1" x14ac:dyDescent="0.2">
      <c r="A24" s="209" t="str">
        <f>'Rate Case Constants'!C10</f>
        <v>CASE NO. 2018-00295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19"/>
    </row>
    <row r="25" spans="1:20" s="3" customFormat="1" ht="20.100000000000001" customHeight="1" x14ac:dyDescent="0.2">
      <c r="A25" s="209" t="s">
        <v>67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19"/>
    </row>
    <row r="26" spans="1:20" s="3" customFormat="1" ht="20.100000000000001" customHeight="1" x14ac:dyDescent="0.2">
      <c r="A26" s="209" t="str">
        <f>'Rate Case Constants'!C12</f>
        <v>AS OF DECEMBER 31, 2018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19"/>
    </row>
    <row r="27" spans="1:20" s="3" customFormat="1" ht="20.100000000000001" customHeight="1" x14ac:dyDescent="0.2">
      <c r="A27" s="1"/>
      <c r="B27" s="1"/>
      <c r="C27" s="1"/>
      <c r="D27" s="1"/>
      <c r="E27" s="60"/>
      <c r="F27" s="60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87</v>
      </c>
      <c r="K29" s="4" t="s">
        <v>83</v>
      </c>
    </row>
    <row r="30" spans="1:20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348</v>
      </c>
    </row>
    <row r="31" spans="1:20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20" s="3" customFormat="1" ht="20.100000000000001" customHeight="1" x14ac:dyDescent="0.2"/>
    <row r="33" spans="1:20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337</v>
      </c>
      <c r="F33" s="20" t="s">
        <v>338</v>
      </c>
      <c r="G33" s="20" t="s">
        <v>72</v>
      </c>
      <c r="H33" s="20" t="s">
        <v>339</v>
      </c>
      <c r="I33" s="20" t="s">
        <v>73</v>
      </c>
      <c r="J33" s="20" t="s">
        <v>74</v>
      </c>
      <c r="K33" s="20" t="s">
        <v>85</v>
      </c>
      <c r="L33" s="14"/>
    </row>
    <row r="34" spans="1:20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342</v>
      </c>
      <c r="G34" s="8" t="s">
        <v>28</v>
      </c>
      <c r="H34" s="8" t="s">
        <v>341</v>
      </c>
      <c r="I34" s="8" t="s">
        <v>343</v>
      </c>
      <c r="J34" s="8" t="s">
        <v>344</v>
      </c>
      <c r="K34" s="8" t="s">
        <v>345</v>
      </c>
      <c r="L34" s="8"/>
    </row>
    <row r="35" spans="1:20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20" ht="18.95" customHeight="1" x14ac:dyDescent="0.2">
      <c r="A36" s="11"/>
      <c r="B36" s="12" t="s">
        <v>336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328</v>
      </c>
      <c r="Q36" s="110" t="s">
        <v>340</v>
      </c>
      <c r="R36" s="110" t="s">
        <v>118</v>
      </c>
      <c r="S36" s="110" t="s">
        <v>119</v>
      </c>
      <c r="T36" s="110" t="s">
        <v>364</v>
      </c>
    </row>
    <row r="37" spans="1:20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279108101.36840302</v>
      </c>
      <c r="E37" s="32">
        <f>'SCH B-1.1 B'!E44</f>
        <v>0.81499999999999995</v>
      </c>
      <c r="F37" s="13">
        <f>D37*E37</f>
        <v>227473102.61524844</v>
      </c>
      <c r="G37" s="13">
        <f>SUM(P37:T37)</f>
        <v>-71376293.88254784</v>
      </c>
      <c r="H37" s="13">
        <f>SUM(F37:G37)</f>
        <v>156096808.73270059</v>
      </c>
      <c r="I37" s="32">
        <f>H37/H$43</f>
        <v>6.3320985156641418E-2</v>
      </c>
      <c r="J37" s="32">
        <f>+'SCH J-2'!C21</f>
        <v>2.5936299999999999E-2</v>
      </c>
      <c r="K37" s="32">
        <f>I37*J37</f>
        <v>1.6423120673181987E-3</v>
      </c>
      <c r="L37" s="13"/>
      <c r="O37" s="32">
        <f>D37/D$43</f>
        <v>6.3320985156641432E-2</v>
      </c>
      <c r="P37" s="13">
        <f>O37*P$43</f>
        <v>-73567.752875670252</v>
      </c>
      <c r="Q37" s="13">
        <f>O37*Q$43</f>
        <v>2160140.3826827211</v>
      </c>
      <c r="R37" s="13">
        <f>$O37*R$43</f>
        <v>-72862767.136514351</v>
      </c>
      <c r="S37" s="13">
        <f>$O37*S$43</f>
        <v>-233347.75927449696</v>
      </c>
      <c r="T37" s="13">
        <f>$O37*T$43</f>
        <v>-366751.61656605161</v>
      </c>
    </row>
    <row r="38" spans="1:20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  <c r="T38" s="13"/>
    </row>
    <row r="39" spans="1:20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0.81499999999999995</v>
      </c>
      <c r="F39" s="13">
        <f>D39*E39</f>
        <v>1460856311.7674496</v>
      </c>
      <c r="G39" s="13">
        <f>SUM(P39:T39)</f>
        <v>-458386104.6870811</v>
      </c>
      <c r="H39" s="13">
        <f>SUM(F39:G39)</f>
        <v>1002470207.0803685</v>
      </c>
      <c r="I39" s="32">
        <f>H39/H$43</f>
        <v>0.40665406050170866</v>
      </c>
      <c r="J39" s="33">
        <f>+'SCH J-3'!P44</f>
        <v>4.1288456626836223E-2</v>
      </c>
      <c r="K39" s="32">
        <f>I39*J39</f>
        <v>1.6790118539151633E-2</v>
      </c>
      <c r="O39" s="32">
        <f>D39/D$43</f>
        <v>0.40665406050170866</v>
      </c>
      <c r="P39" s="13">
        <f>O39*P$43</f>
        <v>-472459.88600573363</v>
      </c>
      <c r="Q39" s="13">
        <f>O39*Q$43</f>
        <v>13872649.891637215</v>
      </c>
      <c r="R39" s="13">
        <f>$O39*R$43</f>
        <v>-467932393.06300139</v>
      </c>
      <c r="S39" s="13">
        <f>$O39*S$43</f>
        <v>-1498583.9778583527</v>
      </c>
      <c r="T39" s="13">
        <f>$O39*T$43</f>
        <v>-2355317.6518528615</v>
      </c>
    </row>
    <row r="40" spans="1:20" ht="18.95" customHeight="1" x14ac:dyDescent="0.2">
      <c r="A40" s="11"/>
      <c r="B40" s="12"/>
      <c r="C40" s="14"/>
      <c r="D40" s="17"/>
      <c r="E40" s="56"/>
      <c r="F40" s="17"/>
      <c r="G40" s="17"/>
      <c r="H40" s="17"/>
      <c r="I40" s="32"/>
      <c r="J40" s="56"/>
      <c r="K40" s="56"/>
      <c r="L40" s="17"/>
      <c r="O40" s="56"/>
      <c r="P40" s="17"/>
      <c r="Q40" s="17"/>
      <c r="R40" s="17"/>
      <c r="S40" s="17"/>
      <c r="T40" s="17"/>
    </row>
    <row r="41" spans="1:20" ht="18.95" customHeight="1" x14ac:dyDescent="0.2">
      <c r="A41" s="11">
        <v>3</v>
      </c>
      <c r="B41" s="12" t="s">
        <v>80</v>
      </c>
      <c r="C41" s="14"/>
      <c r="D41" s="23">
        <f>BS!N164*1000</f>
        <v>2336259587.8478098</v>
      </c>
      <c r="E41" s="33">
        <f>E$37</f>
        <v>0.81499999999999995</v>
      </c>
      <c r="F41" s="23">
        <f>D41*E41</f>
        <v>1904051564.0959649</v>
      </c>
      <c r="G41" s="23">
        <f>SUM(P41:T41)</f>
        <v>-597451489.62208891</v>
      </c>
      <c r="H41" s="23">
        <f>SUM(F41:G41)</f>
        <v>1306600074.473876</v>
      </c>
      <c r="I41" s="57">
        <f>H41/H$43</f>
        <v>0.53002495434164987</v>
      </c>
      <c r="J41" s="212">
        <v>9.7250000000000003E-2</v>
      </c>
      <c r="K41" s="57">
        <f>I41*J41</f>
        <v>5.1544926809725451E-2</v>
      </c>
      <c r="L41" s="13"/>
      <c r="O41" s="57">
        <f>D41/D$43</f>
        <v>0.53002495434164987</v>
      </c>
      <c r="P41" s="23">
        <f>O41*P$43</f>
        <v>-615794.98111859593</v>
      </c>
      <c r="Q41" s="23">
        <f>O41*Q$43</f>
        <v>18081340.725680061</v>
      </c>
      <c r="R41" s="23">
        <f>$O41*R$43</f>
        <v>-609893935.30758595</v>
      </c>
      <c r="S41" s="23">
        <f>$O41*S$43</f>
        <v>-1953225.0666858007</v>
      </c>
      <c r="T41" s="23">
        <f>$O41*T$43</f>
        <v>-3069874.9923785641</v>
      </c>
    </row>
    <row r="42" spans="1:20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  <c r="T42" s="13"/>
    </row>
    <row r="43" spans="1:20" ht="18.95" customHeight="1" thickBot="1" x14ac:dyDescent="0.25">
      <c r="A43" s="11">
        <v>4</v>
      </c>
      <c r="B43" s="12" t="s">
        <v>81</v>
      </c>
      <c r="C43" s="14"/>
      <c r="D43" s="28">
        <f>SUM(D37:D41)</f>
        <v>4407829421.4462128</v>
      </c>
      <c r="E43" s="32"/>
      <c r="F43" s="28">
        <f>SUM(F37:F41)</f>
        <v>3592380978.478663</v>
      </c>
      <c r="G43" s="28">
        <f>SUM(G37:G41)</f>
        <v>-1127213888.1917179</v>
      </c>
      <c r="H43" s="28">
        <f>SUM(H37:H41)</f>
        <v>2465167090.2869453</v>
      </c>
      <c r="I43" s="35">
        <f>SUM(I37:I41)</f>
        <v>1</v>
      </c>
      <c r="J43" s="32"/>
      <c r="K43" s="35">
        <f>SUM(K37:K41)</f>
        <v>6.997735741619529E-2</v>
      </c>
      <c r="L43" s="13"/>
      <c r="O43" s="35">
        <f>SUM(O37:O41)</f>
        <v>1</v>
      </c>
      <c r="P43" s="28">
        <f>-(BS!N38+BS!N43)*1000</f>
        <v>-1161822.6199999999</v>
      </c>
      <c r="Q43" s="28">
        <f>'DefTax B'!B12</f>
        <v>34114131</v>
      </c>
      <c r="R43" s="28">
        <f>-'SCH B-1.1 B'!G42</f>
        <v>-1150689095.5071018</v>
      </c>
      <c r="S43" s="28">
        <f>-'SCH B-1.1 B'!I42</f>
        <v>-3685156.8038186505</v>
      </c>
      <c r="T43" s="28">
        <f>-'SCH B-1.1 B'!M42</f>
        <v>-5791944.2607974773</v>
      </c>
    </row>
    <row r="44" spans="1:20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-1161822.6199999996</v>
      </c>
      <c r="Q44" s="28">
        <f>SUM(Q37:Q41)</f>
        <v>34114131</v>
      </c>
      <c r="R44" s="28">
        <f>SUM(R37:R41)</f>
        <v>-1150689095.5071015</v>
      </c>
      <c r="S44" s="28">
        <f>SUM(S37:S41)</f>
        <v>-3685156.8038186505</v>
      </c>
      <c r="T44" s="28">
        <f>SUM(T37:T41)</f>
        <v>-5791944.2607974773</v>
      </c>
    </row>
    <row r="45" spans="1:20" ht="18.95" customHeight="1" thickTop="1" x14ac:dyDescent="0.2">
      <c r="A45" s="11"/>
      <c r="B45" s="12"/>
      <c r="C45" s="14"/>
    </row>
    <row r="46" spans="1:20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20" ht="18.95" customHeight="1" x14ac:dyDescent="0.2">
      <c r="A47" s="11"/>
      <c r="B47" s="12"/>
      <c r="C47" s="14"/>
    </row>
    <row r="48" spans="1:20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="90" zoomScaleNormal="90" workbookViewId="0">
      <selection activeCell="J19" sqref="J19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3.85546875" style="15" bestFit="1" customWidth="1"/>
    <col min="19" max="19" width="11.140625" style="15" customWidth="1"/>
    <col min="20" max="16384" width="9.140625" style="15"/>
  </cols>
  <sheetData>
    <row r="1" spans="1:19" s="3" customFormat="1" ht="20.100000000000001" customHeight="1" x14ac:dyDescent="0.2">
      <c r="A1" s="210" t="str">
        <f>'Rate Case Constants'!C9</f>
        <v>LOUISVILLE GAS AND ELECTRIC COMPANY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9" s="3" customFormat="1" ht="20.100000000000001" customHeight="1" x14ac:dyDescent="0.2">
      <c r="A2" s="210" t="str">
        <f>'Rate Case Constants'!C10</f>
        <v>CASE NO. 2018-00295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9" s="3" customFormat="1" ht="20.100000000000001" customHeight="1" x14ac:dyDescent="0.2">
      <c r="A3" s="209" t="s">
        <v>67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9" s="3" customFormat="1" ht="20.100000000000001" customHeight="1" x14ac:dyDescent="0.2">
      <c r="A4" s="210" t="str">
        <f>'Rate Case Constants'!C18</f>
        <v>AS OF APRIL 30, 2020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9" s="3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s="3" customFormat="1" ht="20.100000000000001" customHeight="1" x14ac:dyDescent="0.2">
      <c r="A6" s="2" t="s">
        <v>39</v>
      </c>
      <c r="L6" s="4"/>
    </row>
    <row r="7" spans="1:19" s="3" customFormat="1" ht="20.100000000000001" customHeight="1" x14ac:dyDescent="0.2">
      <c r="A7" s="2" t="s">
        <v>82</v>
      </c>
      <c r="L7" s="4" t="s">
        <v>83</v>
      </c>
    </row>
    <row r="8" spans="1:19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350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19" s="3" customFormat="1" ht="20.100000000000001" customHeight="1" x14ac:dyDescent="0.2"/>
    <row r="11" spans="1:19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337</v>
      </c>
      <c r="F11" s="20" t="s">
        <v>338</v>
      </c>
      <c r="G11" s="20" t="s">
        <v>72</v>
      </c>
      <c r="H11" s="20" t="s">
        <v>339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19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342</v>
      </c>
      <c r="G12" s="8" t="s">
        <v>28</v>
      </c>
      <c r="H12" s="8" t="s">
        <v>341</v>
      </c>
      <c r="I12" s="8" t="s">
        <v>343</v>
      </c>
      <c r="J12" s="8" t="s">
        <v>344</v>
      </c>
      <c r="K12" s="8" t="s">
        <v>345</v>
      </c>
      <c r="L12" s="8" t="s">
        <v>86</v>
      </c>
    </row>
    <row r="13" spans="1:19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19" ht="18.95" customHeight="1" x14ac:dyDescent="0.2">
      <c r="A14" s="11"/>
      <c r="B14" s="12" t="s">
        <v>346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328</v>
      </c>
      <c r="Q14" s="110" t="s">
        <v>340</v>
      </c>
      <c r="R14" s="110" t="s">
        <v>124</v>
      </c>
      <c r="S14" s="110" t="s">
        <v>119</v>
      </c>
    </row>
    <row r="15" spans="1:19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97017186.120886698</v>
      </c>
      <c r="E15" s="32">
        <f>'SCH B-1.1 F'!S44</f>
        <v>0.1966</v>
      </c>
      <c r="F15" s="13">
        <f>D15*E15</f>
        <v>19073578.791366324</v>
      </c>
      <c r="G15" s="13">
        <f>SUM(P15:S15)</f>
        <v>-2480361.1405786197</v>
      </c>
      <c r="H15" s="13">
        <f>SUM(F15:G15)</f>
        <v>16593217.650787704</v>
      </c>
      <c r="I15" s="32">
        <f>H15/H$21</f>
        <v>2.0821885087921307E-2</v>
      </c>
      <c r="J15" s="32">
        <f>+'SCH J-2'!C43</f>
        <v>3.4922000000000002E-2</v>
      </c>
      <c r="K15" s="32">
        <f>I15*J15</f>
        <v>7.2714187104038798E-4</v>
      </c>
      <c r="L15" s="32">
        <f>'SCH J-1.1|J-1.2 (Pgs 1,2)'!K16</f>
        <v>4.7055333394994459E-4</v>
      </c>
      <c r="O15" s="32">
        <f>D15/D$21</f>
        <v>2.0821885087921311E-2</v>
      </c>
      <c r="P15" s="13">
        <f>O15*P$21</f>
        <v>0</v>
      </c>
      <c r="Q15" s="13">
        <f>$O15*Q$21</f>
        <v>69.485823227439312</v>
      </c>
      <c r="R15" s="13">
        <f>$O15*R$21</f>
        <v>-2480430.6264018472</v>
      </c>
      <c r="S15" s="13">
        <f>$O15*S$21</f>
        <v>0</v>
      </c>
    </row>
    <row r="16" spans="1:19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</row>
    <row r="17" spans="1:19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0.1966</v>
      </c>
      <c r="F17" s="13">
        <f>D17*E17</f>
        <v>410792451.57694787</v>
      </c>
      <c r="G17" s="13">
        <f>SUM(P17:S17)</f>
        <v>-53420160.153463081</v>
      </c>
      <c r="H17" s="13">
        <f>SUM(F17:G17)</f>
        <v>357372291.4234848</v>
      </c>
      <c r="I17" s="32">
        <f>H17/H$21</f>
        <v>0.44844616289798878</v>
      </c>
      <c r="J17" s="33">
        <f>+'SCH J-3'!P90</f>
        <v>4.3762662365988622E-2</v>
      </c>
      <c r="K17" s="32">
        <f>I17*J17</f>
        <v>1.9625198016227818E-2</v>
      </c>
      <c r="L17" s="32">
        <f>'SCH J-1.1|J-1.2 (Pgs 1,2)'!K18</f>
        <v>1.9902376987655335E-2</v>
      </c>
      <c r="O17" s="32">
        <f>D17/D$21</f>
        <v>0.44844616289798883</v>
      </c>
      <c r="P17" s="13">
        <f>O17*P$21</f>
        <v>0</v>
      </c>
      <c r="Q17" s="13">
        <f>$O17*Q$21</f>
        <v>1496.5336073355465</v>
      </c>
      <c r="R17" s="13">
        <f>$O17*R$21</f>
        <v>-53421656.687070414</v>
      </c>
      <c r="S17" s="13">
        <f>$O17*S$21</f>
        <v>0</v>
      </c>
    </row>
    <row r="18" spans="1:19" ht="18.95" customHeight="1" x14ac:dyDescent="0.2">
      <c r="A18" s="11"/>
      <c r="B18" s="12"/>
      <c r="C18" s="14"/>
      <c r="D18" s="17"/>
      <c r="E18" s="56"/>
      <c r="F18" s="17"/>
      <c r="G18" s="17"/>
      <c r="H18" s="17"/>
      <c r="I18" s="56"/>
      <c r="J18" s="56"/>
      <c r="K18" s="56"/>
      <c r="L18" s="56"/>
      <c r="O18" s="56"/>
      <c r="P18" s="17"/>
      <c r="Q18" s="17"/>
      <c r="R18" s="17"/>
      <c r="S18" s="17"/>
    </row>
    <row r="19" spans="1:19" ht="18.95" customHeight="1" x14ac:dyDescent="0.2">
      <c r="A19" s="11">
        <v>3</v>
      </c>
      <c r="B19" s="12" t="s">
        <v>80</v>
      </c>
      <c r="C19" s="14"/>
      <c r="D19" s="23">
        <f>BS!AB164*1000</f>
        <v>2472884676.4562001</v>
      </c>
      <c r="E19" s="33">
        <f>E$15</f>
        <v>0.1966</v>
      </c>
      <c r="F19" s="23">
        <f>D19*E19</f>
        <v>486169127.39128894</v>
      </c>
      <c r="G19" s="23">
        <f>SUM(P19:S19)</f>
        <v>-63222273.30909761</v>
      </c>
      <c r="H19" s="23">
        <f>SUM(F19:G19)</f>
        <v>422946854.08219135</v>
      </c>
      <c r="I19" s="57">
        <f>H19/H$21</f>
        <v>0.53073195201408985</v>
      </c>
      <c r="J19" s="212">
        <v>9.7250000000000003E-2</v>
      </c>
      <c r="K19" s="57">
        <f>I19*J19</f>
        <v>5.1613682333370242E-2</v>
      </c>
      <c r="L19" s="57">
        <f>'SCH J-1.1|J-1.2 (Pgs 1,2)'!K20</f>
        <v>5.1642175830177307E-2</v>
      </c>
      <c r="O19" s="57">
        <f>D19/D$21</f>
        <v>0.53073195201408985</v>
      </c>
      <c r="P19" s="23">
        <f>O19*P$21</f>
        <v>0</v>
      </c>
      <c r="Q19" s="23">
        <f>$O19*Q$21</f>
        <v>1771.1339027703032</v>
      </c>
      <c r="R19" s="23">
        <f>$O19*R$21</f>
        <v>-63224044.443000384</v>
      </c>
      <c r="S19" s="23">
        <f>$O19*S$21</f>
        <v>0</v>
      </c>
    </row>
    <row r="20" spans="1:19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</row>
    <row r="21" spans="1:19" ht="18.95" customHeight="1" thickBot="1" x14ac:dyDescent="0.25">
      <c r="A21" s="11">
        <v>4</v>
      </c>
      <c r="B21" s="12" t="s">
        <v>81</v>
      </c>
      <c r="C21" s="14"/>
      <c r="D21" s="28">
        <f>SUM(D15:D19)</f>
        <v>4659385339.5707178</v>
      </c>
      <c r="E21" s="32"/>
      <c r="F21" s="28">
        <f>SUM(F15:F19)</f>
        <v>916035157.75960314</v>
      </c>
      <c r="G21" s="28">
        <f>SUM(G15:G19)</f>
        <v>-119122794.60313931</v>
      </c>
      <c r="H21" s="28">
        <f>SUM(H15:H19)</f>
        <v>796912363.15646386</v>
      </c>
      <c r="I21" s="35">
        <f>SUM(I15:I19)</f>
        <v>1</v>
      </c>
      <c r="J21" s="32"/>
      <c r="K21" s="35">
        <f>SUM(K15:K19)</f>
        <v>7.1966022220638443E-2</v>
      </c>
      <c r="L21" s="35">
        <f>SUM(L15:L19)</f>
        <v>7.2015106151782582E-2</v>
      </c>
      <c r="O21" s="35">
        <f>SUM(O15:O19)</f>
        <v>1</v>
      </c>
      <c r="P21" s="28">
        <v>0</v>
      </c>
      <c r="Q21" s="28">
        <f>'DefTax F'!N13</f>
        <v>3337.1533333332891</v>
      </c>
      <c r="R21" s="28">
        <f>-'SCH B-1.1 F'!U42</f>
        <v>-119126131.75647265</v>
      </c>
      <c r="S21" s="28">
        <f>-'SCH B-1.1 F'!W42</f>
        <v>0</v>
      </c>
    </row>
    <row r="22" spans="1:19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0</v>
      </c>
      <c r="Q22" s="28">
        <f>SUM(Q15:Q19)</f>
        <v>3337.1533333332891</v>
      </c>
      <c r="R22" s="28">
        <f>SUM(R15:R19)</f>
        <v>-119126131.75647265</v>
      </c>
      <c r="S22" s="28">
        <f>SUM(S15:S19)</f>
        <v>0</v>
      </c>
    </row>
    <row r="23" spans="1:19" s="3" customFormat="1" ht="20.100000000000001" customHeight="1" thickTop="1" x14ac:dyDescent="0.2">
      <c r="A23" s="209" t="str">
        <f>'Rate Case Constants'!C9</f>
        <v>LOUISVILLE GAS AND ELECTRIC COMPANY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19"/>
    </row>
    <row r="24" spans="1:19" s="3" customFormat="1" ht="20.100000000000001" customHeight="1" x14ac:dyDescent="0.2">
      <c r="A24" s="209" t="str">
        <f>'Rate Case Constants'!C10</f>
        <v>CASE NO. 2018-00295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19"/>
    </row>
    <row r="25" spans="1:19" s="3" customFormat="1" ht="20.100000000000001" customHeight="1" x14ac:dyDescent="0.2">
      <c r="A25" s="209" t="s">
        <v>67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19"/>
    </row>
    <row r="26" spans="1:19" s="3" customFormat="1" ht="20.100000000000001" customHeight="1" x14ac:dyDescent="0.2">
      <c r="A26" s="209" t="str">
        <f>'Rate Case Constants'!C12</f>
        <v>AS OF DECEMBER 31, 2018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19"/>
    </row>
    <row r="27" spans="1:19" s="3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87</v>
      </c>
      <c r="K29" s="4" t="s">
        <v>83</v>
      </c>
    </row>
    <row r="30" spans="1:19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349</v>
      </c>
    </row>
    <row r="31" spans="1:19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19" s="3" customFormat="1" ht="20.100000000000001" customHeight="1" x14ac:dyDescent="0.2"/>
    <row r="33" spans="1:19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337</v>
      </c>
      <c r="F33" s="20" t="s">
        <v>338</v>
      </c>
      <c r="G33" s="20" t="s">
        <v>72</v>
      </c>
      <c r="H33" s="20" t="s">
        <v>339</v>
      </c>
      <c r="I33" s="20" t="s">
        <v>73</v>
      </c>
      <c r="J33" s="20" t="s">
        <v>74</v>
      </c>
      <c r="K33" s="20" t="s">
        <v>85</v>
      </c>
      <c r="L33" s="14"/>
    </row>
    <row r="34" spans="1:19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342</v>
      </c>
      <c r="G34" s="8" t="s">
        <v>28</v>
      </c>
      <c r="H34" s="8" t="s">
        <v>341</v>
      </c>
      <c r="I34" s="8" t="s">
        <v>343</v>
      </c>
      <c r="J34" s="8" t="s">
        <v>344</v>
      </c>
      <c r="K34" s="8" t="s">
        <v>345</v>
      </c>
      <c r="L34" s="8"/>
    </row>
    <row r="35" spans="1:19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19" ht="18.95" customHeight="1" x14ac:dyDescent="0.2">
      <c r="A36" s="11"/>
      <c r="B36" s="12" t="s">
        <v>346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328</v>
      </c>
      <c r="Q36" s="110" t="s">
        <v>340</v>
      </c>
      <c r="R36" s="110" t="s">
        <v>124</v>
      </c>
      <c r="S36" s="110" t="s">
        <v>119</v>
      </c>
    </row>
    <row r="37" spans="1:19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279108101.36840302</v>
      </c>
      <c r="E37" s="32">
        <f>'SCH B-1.1 B'!S44</f>
        <v>0.185</v>
      </c>
      <c r="F37" s="13">
        <f>D37*E37</f>
        <v>51634998.753154561</v>
      </c>
      <c r="G37" s="13">
        <f>SUM(P37:S37)</f>
        <v>-3965489.6092768661</v>
      </c>
      <c r="H37" s="13">
        <f>SUM(F37:G37)</f>
        <v>47669509.143877693</v>
      </c>
      <c r="I37" s="32">
        <f>H37/H$43</f>
        <v>6.3320985156641432E-2</v>
      </c>
      <c r="J37" s="32">
        <f>+'SCH J-2'!C21</f>
        <v>2.5936299999999999E-2</v>
      </c>
      <c r="K37" s="32">
        <f>I37*J37</f>
        <v>1.6423120673181991E-3</v>
      </c>
      <c r="L37" s="13"/>
      <c r="O37" s="32">
        <f>D37/D$43</f>
        <v>6.3320985156641432E-2</v>
      </c>
      <c r="P37" s="13">
        <f>O37*P$43</f>
        <v>0</v>
      </c>
      <c r="Q37" s="13">
        <f>$O37*Q$43</f>
        <v>643.59449313210348</v>
      </c>
      <c r="R37" s="13">
        <f>$O37*R$43</f>
        <v>-3966133.2037699982</v>
      </c>
      <c r="S37" s="13">
        <f>$O37*S$43</f>
        <v>0</v>
      </c>
    </row>
    <row r="38" spans="1:19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</row>
    <row r="39" spans="1:19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0.185</v>
      </c>
      <c r="F39" s="13">
        <f>D39*E39</f>
        <v>331605420.46254998</v>
      </c>
      <c r="G39" s="13">
        <f>SUM(P39:S39)</f>
        <v>-25466793.472979248</v>
      </c>
      <c r="H39" s="13">
        <f>SUM(F39:G39)</f>
        <v>306138626.98957074</v>
      </c>
      <c r="I39" s="32">
        <f>H39/H$43</f>
        <v>0.40665406050170871</v>
      </c>
      <c r="J39" s="33">
        <f>+'SCH J-3'!P44</f>
        <v>4.1288456626836223E-2</v>
      </c>
      <c r="K39" s="32">
        <f>I39*J39</f>
        <v>1.6790118539151633E-2</v>
      </c>
      <c r="O39" s="32">
        <f>D39/D$43</f>
        <v>0.40665406050170866</v>
      </c>
      <c r="P39" s="13">
        <f>O39*P$43</f>
        <v>0</v>
      </c>
      <c r="Q39" s="13">
        <f>$O39*Q$43</f>
        <v>4133.2318709393667</v>
      </c>
      <c r="R39" s="13">
        <f>$O39*R$43</f>
        <v>-25470926.704850186</v>
      </c>
      <c r="S39" s="13">
        <f>$O39*S$43</f>
        <v>0</v>
      </c>
    </row>
    <row r="40" spans="1:19" ht="18.95" customHeight="1" x14ac:dyDescent="0.2">
      <c r="A40" s="11"/>
      <c r="B40" s="12"/>
      <c r="C40" s="14"/>
      <c r="D40" s="17"/>
      <c r="E40" s="56"/>
      <c r="F40" s="17"/>
      <c r="G40" s="17"/>
      <c r="H40" s="17"/>
      <c r="I40" s="32"/>
      <c r="J40" s="56"/>
      <c r="K40" s="56"/>
      <c r="L40" s="17"/>
      <c r="O40" s="56"/>
      <c r="P40" s="17"/>
      <c r="Q40" s="17"/>
      <c r="R40" s="17"/>
      <c r="S40" s="17"/>
    </row>
    <row r="41" spans="1:19" ht="18.95" customHeight="1" x14ac:dyDescent="0.2">
      <c r="A41" s="11">
        <v>3</v>
      </c>
      <c r="B41" s="12" t="s">
        <v>80</v>
      </c>
      <c r="C41" s="14"/>
      <c r="D41" s="23">
        <f>BS!N164*1000</f>
        <v>2336259587.8478098</v>
      </c>
      <c r="E41" s="33">
        <f>E$37</f>
        <v>0.185</v>
      </c>
      <c r="F41" s="23">
        <f>D41*E41</f>
        <v>432208023.75184482</v>
      </c>
      <c r="G41" s="23">
        <f>SUM(P41:S41)</f>
        <v>-33192920.860278331</v>
      </c>
      <c r="H41" s="23">
        <f>SUM(F41:G41)</f>
        <v>399015102.89156651</v>
      </c>
      <c r="I41" s="57">
        <f>H41/H$43</f>
        <v>0.53002495434164987</v>
      </c>
      <c r="J41" s="212">
        <v>9.7250000000000003E-2</v>
      </c>
      <c r="K41" s="57">
        <f>I41*J41</f>
        <v>5.1544926809725451E-2</v>
      </c>
      <c r="L41" s="13"/>
      <c r="O41" s="57">
        <f>D41/D$43</f>
        <v>0.53002495434164987</v>
      </c>
      <c r="P41" s="23">
        <f>O41*P$43</f>
        <v>0</v>
      </c>
      <c r="Q41" s="23">
        <f>$O41*Q$43</f>
        <v>5387.1736359285296</v>
      </c>
      <c r="R41" s="23">
        <f>$O41*R$43</f>
        <v>-33198308.033914261</v>
      </c>
      <c r="S41" s="23">
        <f>$O41*S$43</f>
        <v>0</v>
      </c>
    </row>
    <row r="42" spans="1:19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</row>
    <row r="43" spans="1:19" ht="18.95" customHeight="1" thickBot="1" x14ac:dyDescent="0.25">
      <c r="A43" s="11">
        <v>4</v>
      </c>
      <c r="B43" s="12" t="s">
        <v>81</v>
      </c>
      <c r="C43" s="14"/>
      <c r="D43" s="28">
        <f>SUM(D37:D41)</f>
        <v>4407829421.4462128</v>
      </c>
      <c r="E43" s="32"/>
      <c r="F43" s="28">
        <f>SUM(F37:F41)</f>
        <v>815448442.96754932</v>
      </c>
      <c r="G43" s="28">
        <f>SUM(G37:G41)</f>
        <v>-62625203.942534447</v>
      </c>
      <c r="H43" s="28">
        <f>SUM(H37:H41)</f>
        <v>752823239.02501488</v>
      </c>
      <c r="I43" s="35">
        <f>SUM(I37:I41)</f>
        <v>1</v>
      </c>
      <c r="J43" s="32"/>
      <c r="K43" s="35">
        <f>SUM(K37:K41)</f>
        <v>6.997735741619529E-2</v>
      </c>
      <c r="L43" s="13"/>
      <c r="O43" s="35">
        <f>SUM(O37:O41)</f>
        <v>1</v>
      </c>
      <c r="P43" s="28">
        <v>0</v>
      </c>
      <c r="Q43" s="28">
        <f>'DefTax B'!B13</f>
        <v>10164</v>
      </c>
      <c r="R43" s="28">
        <f>-'SCH B-1.1 B'!U42</f>
        <v>-62635367.942534447</v>
      </c>
      <c r="S43" s="28">
        <f>-'SCH B-1.1 B'!W42</f>
        <v>0</v>
      </c>
    </row>
    <row r="44" spans="1:19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0</v>
      </c>
      <c r="Q44" s="28">
        <f>SUM(Q37:Q41)</f>
        <v>10164</v>
      </c>
      <c r="R44" s="28">
        <f>SUM(R37:R41)</f>
        <v>-62635367.942534447</v>
      </c>
      <c r="S44" s="28">
        <f>SUM(S37:S41)</f>
        <v>0</v>
      </c>
    </row>
    <row r="45" spans="1:19" ht="18.95" customHeight="1" thickTop="1" x14ac:dyDescent="0.2">
      <c r="A45" s="11"/>
      <c r="B45" s="12"/>
      <c r="C45" s="14"/>
    </row>
    <row r="46" spans="1:19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19" ht="18.95" customHeight="1" x14ac:dyDescent="0.2">
      <c r="A47" s="11"/>
      <c r="B47" s="12"/>
      <c r="C47" s="14"/>
    </row>
    <row r="48" spans="1:19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tabSelected="1" zoomScaleNormal="100" workbookViewId="0">
      <selection activeCell="J20" sqref="J20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6.7109375" style="15" customWidth="1"/>
    <col min="5" max="5" width="17.7109375" style="15" customWidth="1"/>
    <col min="6" max="6" width="17.28515625" style="15" customWidth="1"/>
    <col min="7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6.5703125" style="15" customWidth="1"/>
    <col min="16" max="16" width="14" style="15" customWidth="1"/>
    <col min="17" max="17" width="13" style="15" customWidth="1"/>
    <col min="18" max="18" width="11.5703125" style="15" customWidth="1"/>
    <col min="19" max="19" width="13.140625" style="15" customWidth="1"/>
    <col min="20" max="16384" width="9.140625" style="15"/>
  </cols>
  <sheetData>
    <row r="1" spans="1:19" s="3" customFormat="1" ht="20.100000000000001" customHeight="1" x14ac:dyDescent="0.2">
      <c r="A1" s="209" t="str">
        <f>'Rate Case Constants'!C9</f>
        <v>LOUISVILLE GAS AND ELECTRIC COMPANY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9"/>
    </row>
    <row r="2" spans="1:19" s="3" customFormat="1" ht="20.100000000000001" customHeight="1" x14ac:dyDescent="0.2">
      <c r="A2" s="209" t="str">
        <f>'Rate Case Constants'!C10</f>
        <v>CASE NO. 2018-00295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9"/>
    </row>
    <row r="3" spans="1:19" s="3" customFormat="1" ht="20.100000000000001" customHeight="1" x14ac:dyDescent="0.2">
      <c r="A3" s="209" t="s">
        <v>67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9"/>
    </row>
    <row r="4" spans="1:19" s="3" customFormat="1" ht="20.100000000000001" customHeight="1" x14ac:dyDescent="0.2">
      <c r="A4" s="209" t="s">
        <v>42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9"/>
    </row>
    <row r="5" spans="1:19" s="3" customFormat="1" ht="20.100000000000001" customHeight="1" x14ac:dyDescent="0.2">
      <c r="A5" s="210" t="str">
        <f>'Rate Case Constants'!C20</f>
        <v>FROM MAY 1, 2019 TO APRIL 30, 2020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19"/>
    </row>
    <row r="6" spans="1:19" s="3" customFormat="1" ht="20.100000000000001" customHeight="1" x14ac:dyDescent="0.2">
      <c r="A6" s="1"/>
      <c r="B6" s="1"/>
      <c r="C6" s="1"/>
      <c r="D6" s="1"/>
      <c r="E6" s="58"/>
      <c r="F6" s="58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39</v>
      </c>
      <c r="K7" s="4"/>
    </row>
    <row r="8" spans="1:19" s="3" customFormat="1" ht="20.100000000000001" customHeight="1" x14ac:dyDescent="0.2">
      <c r="A8" s="2" t="s">
        <v>43</v>
      </c>
      <c r="K8" s="4" t="s">
        <v>68</v>
      </c>
    </row>
    <row r="9" spans="1:19" s="3" customFormat="1" ht="20.100000000000001" customHeight="1" x14ac:dyDescent="0.2">
      <c r="A9" s="3" t="str">
        <f>'Rate Case Constants'!C29</f>
        <v>TYPE OF FILING: _____ ORIGINAL  _____ UPDATED  __X__ REVISED</v>
      </c>
      <c r="K9" s="4" t="s">
        <v>347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D. K. ARBOUGH</v>
      </c>
    </row>
    <row r="11" spans="1:19" s="3" customFormat="1" ht="20.100000000000001" customHeight="1" x14ac:dyDescent="0.2"/>
    <row r="12" spans="1:19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337</v>
      </c>
      <c r="F12" s="20" t="s">
        <v>338</v>
      </c>
      <c r="G12" s="20" t="s">
        <v>72</v>
      </c>
      <c r="H12" s="20" t="s">
        <v>339</v>
      </c>
      <c r="I12" s="20" t="s">
        <v>73</v>
      </c>
      <c r="J12" s="20" t="s">
        <v>74</v>
      </c>
      <c r="K12" s="20" t="s">
        <v>75</v>
      </c>
      <c r="L12" s="14"/>
    </row>
    <row r="13" spans="1:19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342</v>
      </c>
      <c r="G13" s="8" t="s">
        <v>28</v>
      </c>
      <c r="H13" s="8" t="s">
        <v>341</v>
      </c>
      <c r="I13" s="8" t="s">
        <v>343</v>
      </c>
      <c r="J13" s="8" t="s">
        <v>344</v>
      </c>
      <c r="K13" s="8" t="s">
        <v>345</v>
      </c>
      <c r="L13" s="8"/>
    </row>
    <row r="14" spans="1:19" ht="18.95" customHeight="1" x14ac:dyDescent="0.2">
      <c r="A14" s="7"/>
      <c r="B14" s="9"/>
      <c r="C14" s="9"/>
      <c r="D14" s="10" t="s">
        <v>37</v>
      </c>
      <c r="E14" s="10" t="s">
        <v>36</v>
      </c>
      <c r="F14" s="10" t="s">
        <v>37</v>
      </c>
      <c r="G14" s="10" t="s">
        <v>37</v>
      </c>
      <c r="H14" s="10" t="s">
        <v>37</v>
      </c>
      <c r="I14" s="10"/>
      <c r="J14" s="10" t="s">
        <v>36</v>
      </c>
      <c r="K14" s="10" t="s">
        <v>36</v>
      </c>
      <c r="L14" s="10"/>
    </row>
    <row r="15" spans="1:19" ht="18.95" customHeight="1" x14ac:dyDescent="0.2">
      <c r="A15" s="11"/>
      <c r="B15" s="12" t="s">
        <v>336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O15" s="3"/>
      <c r="P15" s="110"/>
      <c r="Q15" s="110"/>
      <c r="R15" s="110"/>
      <c r="S15" s="110"/>
    </row>
    <row r="16" spans="1:19" ht="18.95" customHeight="1" x14ac:dyDescent="0.2">
      <c r="A16" s="11">
        <v>1</v>
      </c>
      <c r="B16" s="12" t="s">
        <v>76</v>
      </c>
      <c r="C16" s="14" t="s">
        <v>77</v>
      </c>
      <c r="D16" s="13">
        <f>+'SCH J-2'!C76</f>
        <v>64291031.307465941</v>
      </c>
      <c r="E16" s="32">
        <f>'SCH B-1.1 F'!E44</f>
        <v>0.8034</v>
      </c>
      <c r="F16" s="13">
        <f>D16*E16</f>
        <v>51651414.552418135</v>
      </c>
      <c r="G16" s="13">
        <f>'SCH J-1.1|J-1.2 (Pgs 3,4)'!L16</f>
        <v>-15583450.052741311</v>
      </c>
      <c r="H16" s="13">
        <f>SUM(F16:G16)</f>
        <v>36067964.499676824</v>
      </c>
      <c r="I16" s="32">
        <f>H16/H$22</f>
        <v>1.4005040758411292E-2</v>
      </c>
      <c r="J16" s="32">
        <f>+'SCH J-2'!C78</f>
        <v>3.3598855017064826E-2</v>
      </c>
      <c r="K16" s="32">
        <f>I16*J16</f>
        <v>4.7055333394994459E-4</v>
      </c>
      <c r="L16" s="13"/>
      <c r="N16" s="32"/>
      <c r="O16" s="13"/>
      <c r="P16" s="13"/>
      <c r="Q16" s="13"/>
      <c r="R16" s="13"/>
      <c r="S16" s="13"/>
    </row>
    <row r="17" spans="1:19" ht="18.95" customHeight="1" x14ac:dyDescent="0.2">
      <c r="A17" s="11"/>
      <c r="B17" s="12"/>
      <c r="C17" s="14"/>
      <c r="D17" s="13"/>
      <c r="E17" s="29"/>
      <c r="F17" s="13"/>
      <c r="G17" s="13"/>
      <c r="H17" s="13"/>
      <c r="I17" s="32"/>
      <c r="J17" s="29"/>
      <c r="K17" s="32"/>
      <c r="L17" s="13"/>
      <c r="N17" s="32"/>
      <c r="O17" s="13"/>
      <c r="P17" s="13"/>
      <c r="Q17" s="13"/>
      <c r="R17" s="13"/>
      <c r="S17" s="13"/>
    </row>
    <row r="18" spans="1:19" ht="18.95" customHeight="1" x14ac:dyDescent="0.2">
      <c r="A18" s="11">
        <v>2</v>
      </c>
      <c r="B18" s="12" t="s">
        <v>78</v>
      </c>
      <c r="C18" s="14" t="s">
        <v>79</v>
      </c>
      <c r="D18" s="13">
        <f>+'SCH J-3'!J135</f>
        <v>2088568821.8352461</v>
      </c>
      <c r="E18" s="33">
        <f>E$16</f>
        <v>0.8034</v>
      </c>
      <c r="F18" s="13">
        <f>D18*E18</f>
        <v>1677956191.4624367</v>
      </c>
      <c r="G18" s="13">
        <f>'SCH J-1.1|J-1.2 (Pgs 3,4)'!L18</f>
        <v>-506246474.11749822</v>
      </c>
      <c r="H18" s="13">
        <f>SUM(F18:G18)</f>
        <v>1171709717.3449385</v>
      </c>
      <c r="I18" s="32">
        <f>H18/H$22</f>
        <v>0.45497001497241335</v>
      </c>
      <c r="J18" s="33">
        <f>+'SCH J-3'!P137</f>
        <v>4.3744370689708191E-2</v>
      </c>
      <c r="K18" s="32">
        <f>I18*J18</f>
        <v>1.9902376987655335E-2</v>
      </c>
      <c r="N18" s="32"/>
      <c r="O18" s="13"/>
      <c r="P18" s="13"/>
      <c r="Q18" s="13"/>
      <c r="R18" s="13"/>
      <c r="S18" s="13"/>
    </row>
    <row r="19" spans="1:19" ht="18.95" customHeight="1" x14ac:dyDescent="0.2">
      <c r="A19" s="11"/>
      <c r="B19" s="12"/>
      <c r="C19" s="14"/>
      <c r="D19" s="17"/>
      <c r="E19" s="30"/>
      <c r="F19" s="17"/>
      <c r="G19" s="17"/>
      <c r="H19" s="17"/>
      <c r="I19" s="56"/>
      <c r="J19" s="30"/>
      <c r="K19" s="56"/>
      <c r="L19" s="17"/>
      <c r="N19" s="56"/>
      <c r="O19" s="17"/>
      <c r="P19" s="17"/>
      <c r="Q19" s="17"/>
      <c r="R19" s="17"/>
      <c r="S19" s="17"/>
    </row>
    <row r="20" spans="1:19" ht="18.95" customHeight="1" x14ac:dyDescent="0.2">
      <c r="A20" s="11">
        <v>3</v>
      </c>
      <c r="B20" s="12" t="s">
        <v>80</v>
      </c>
      <c r="C20" s="14"/>
      <c r="D20" s="34">
        <f>BS!AC164*1000</f>
        <v>2437703817.2167168</v>
      </c>
      <c r="E20" s="33">
        <f>E$16</f>
        <v>0.8034</v>
      </c>
      <c r="F20" s="23">
        <f>D20*E20</f>
        <v>1958451246.7519102</v>
      </c>
      <c r="G20" s="23">
        <f>'SCH J-1.1|J-1.2 (Pgs 3,4)'!L20</f>
        <v>-590873017.68889368</v>
      </c>
      <c r="H20" s="23">
        <f>SUM(F20:G20)</f>
        <v>1367578229.0630164</v>
      </c>
      <c r="I20" s="57">
        <f>H20/H$22</f>
        <v>0.53102494426917535</v>
      </c>
      <c r="J20" s="212">
        <v>9.7250000000000003E-2</v>
      </c>
      <c r="K20" s="57">
        <f>I20*J20</f>
        <v>5.1642175830177307E-2</v>
      </c>
      <c r="L20" s="13"/>
      <c r="N20" s="32"/>
      <c r="O20" s="13"/>
      <c r="P20" s="13"/>
      <c r="Q20" s="13"/>
      <c r="R20" s="13"/>
      <c r="S20" s="13"/>
    </row>
    <row r="21" spans="1:19" ht="18.95" customHeight="1" x14ac:dyDescent="0.2">
      <c r="A21" s="11"/>
      <c r="B21" s="12"/>
      <c r="C21" s="14"/>
      <c r="D21" s="13"/>
      <c r="E21" s="29"/>
      <c r="F21" s="13"/>
      <c r="G21" s="13"/>
      <c r="H21" s="13"/>
      <c r="I21" s="32"/>
      <c r="J21" s="29"/>
      <c r="K21" s="32"/>
      <c r="L21" s="13"/>
      <c r="N21" s="29"/>
      <c r="O21" s="13"/>
      <c r="P21" s="13"/>
      <c r="Q21" s="13"/>
      <c r="R21" s="13"/>
      <c r="S21" s="13"/>
    </row>
    <row r="22" spans="1:19" ht="18.95" customHeight="1" thickBot="1" x14ac:dyDescent="0.25">
      <c r="A22" s="11">
        <v>4</v>
      </c>
      <c r="B22" s="12" t="s">
        <v>81</v>
      </c>
      <c r="C22" s="14"/>
      <c r="D22" s="28">
        <f>SUM(D16:D20)</f>
        <v>4590563670.3594284</v>
      </c>
      <c r="E22" s="29"/>
      <c r="F22" s="28">
        <f>SUM(F16:F20)</f>
        <v>3688058852.7667651</v>
      </c>
      <c r="G22" s="28">
        <f>SUM(G16:G20)</f>
        <v>-1112702941.8591332</v>
      </c>
      <c r="H22" s="28">
        <f>SUM(H16:H20)</f>
        <v>2575355910.9076319</v>
      </c>
      <c r="I22" s="35">
        <f>SUM(I16:I20)</f>
        <v>1</v>
      </c>
      <c r="J22" s="29"/>
      <c r="K22" s="35">
        <f>SUM(K16:K20)</f>
        <v>7.2015106151782582E-2</v>
      </c>
      <c r="L22" s="13"/>
      <c r="N22" s="32"/>
      <c r="O22" s="13"/>
      <c r="P22" s="13"/>
      <c r="Q22" s="13"/>
      <c r="R22" s="13"/>
      <c r="S22" s="13"/>
    </row>
    <row r="23" spans="1:19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O23" s="106"/>
      <c r="P23" s="106"/>
      <c r="Q23" s="106"/>
      <c r="R23" s="106"/>
      <c r="S23" s="106"/>
    </row>
    <row r="24" spans="1:19" s="3" customFormat="1" ht="20.100000000000001" customHeight="1" x14ac:dyDescent="0.2">
      <c r="A24" s="209" t="str">
        <f>A1</f>
        <v>LOUISVILLE GAS AND ELECTRIC COMPANY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19"/>
    </row>
    <row r="25" spans="1:19" s="3" customFormat="1" ht="20.100000000000001" customHeight="1" x14ac:dyDescent="0.2">
      <c r="A25" s="209" t="str">
        <f>A2</f>
        <v>CASE NO. 2018-00295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19"/>
    </row>
    <row r="26" spans="1:19" s="3" customFormat="1" ht="20.100000000000001" customHeight="1" x14ac:dyDescent="0.2">
      <c r="A26" s="209" t="str">
        <f>A3</f>
        <v>COST OF CAPITAL SUMMARY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19"/>
    </row>
    <row r="27" spans="1:19" s="3" customFormat="1" ht="20.100000000000001" customHeight="1" x14ac:dyDescent="0.2">
      <c r="A27" s="209" t="str">
        <f>A4</f>
        <v>THIRTEEN MONTH AVERAGE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19"/>
    </row>
    <row r="28" spans="1:19" s="3" customFormat="1" ht="20.100000000000001" customHeight="1" x14ac:dyDescent="0.2">
      <c r="A28" s="209" t="str">
        <f>A5</f>
        <v>FROM MAY 1, 2019 TO APRIL 30, 2020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19"/>
    </row>
    <row r="29" spans="1:19" s="3" customFormat="1" ht="20.100000000000001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68</v>
      </c>
    </row>
    <row r="32" spans="1:19" s="3" customFormat="1" ht="20.100000000000001" customHeight="1" x14ac:dyDescent="0.2">
      <c r="A32" s="3" t="str">
        <f>A9</f>
        <v>TYPE OF FILING: _____ ORIGINAL  _____ UPDATED  __X__ REVISED</v>
      </c>
      <c r="K32" s="4" t="s">
        <v>348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D. K. ARBOUGH</v>
      </c>
    </row>
    <row r="34" spans="1:19" s="3" customFormat="1" ht="20.100000000000001" customHeight="1" x14ac:dyDescent="0.2"/>
    <row r="35" spans="1:19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337</v>
      </c>
      <c r="F35" s="20" t="s">
        <v>338</v>
      </c>
      <c r="G35" s="20" t="s">
        <v>72</v>
      </c>
      <c r="H35" s="20" t="s">
        <v>339</v>
      </c>
      <c r="I35" s="20" t="s">
        <v>73</v>
      </c>
      <c r="J35" s="20" t="s">
        <v>74</v>
      </c>
      <c r="K35" s="20" t="s">
        <v>75</v>
      </c>
      <c r="L35" s="14"/>
    </row>
    <row r="36" spans="1:19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342</v>
      </c>
      <c r="G36" s="8" t="s">
        <v>28</v>
      </c>
      <c r="H36" s="8" t="s">
        <v>341</v>
      </c>
      <c r="I36" s="8" t="s">
        <v>343</v>
      </c>
      <c r="J36" s="8" t="s">
        <v>344</v>
      </c>
      <c r="K36" s="8" t="s">
        <v>345</v>
      </c>
      <c r="L36" s="8"/>
    </row>
    <row r="37" spans="1:19" ht="18.95" customHeight="1" x14ac:dyDescent="0.2">
      <c r="A37" s="7"/>
      <c r="B37" s="9"/>
      <c r="C37" s="9"/>
      <c r="D37" s="10" t="s">
        <v>37</v>
      </c>
      <c r="E37" s="10" t="s">
        <v>36</v>
      </c>
      <c r="F37" s="10" t="s">
        <v>37</v>
      </c>
      <c r="G37" s="10" t="s">
        <v>37</v>
      </c>
      <c r="H37" s="10" t="s">
        <v>37</v>
      </c>
      <c r="I37" s="10"/>
      <c r="J37" s="10" t="s">
        <v>36</v>
      </c>
      <c r="K37" s="10" t="s">
        <v>36</v>
      </c>
      <c r="L37" s="10"/>
    </row>
    <row r="38" spans="1:19" ht="18.95" customHeight="1" x14ac:dyDescent="0.2">
      <c r="A38" s="11"/>
      <c r="B38" s="12" t="s">
        <v>346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O38" s="3"/>
      <c r="P38" s="110"/>
      <c r="Q38" s="110"/>
      <c r="R38" s="110"/>
      <c r="S38" s="110"/>
    </row>
    <row r="39" spans="1:19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64291031.307465941</v>
      </c>
      <c r="E39" s="32">
        <f>'SCH B-1.1 F'!S44</f>
        <v>0.1966</v>
      </c>
      <c r="F39" s="13">
        <f>D39*E39</f>
        <v>12639616.755047804</v>
      </c>
      <c r="G39" s="13">
        <f>'SCH J-1.1|J-1.2 (Pgs 3,4)'!L39</f>
        <v>-1668295.0525321709</v>
      </c>
      <c r="H39" s="13">
        <f>SUM(F39:G39)</f>
        <v>10971321.702515632</v>
      </c>
      <c r="I39" s="32">
        <f>H39/H$45</f>
        <v>1.4005040758411292E-2</v>
      </c>
      <c r="J39" s="32">
        <f>J16</f>
        <v>3.3598855017064826E-2</v>
      </c>
      <c r="K39" s="32">
        <f>I39*J39</f>
        <v>4.7055333394994459E-4</v>
      </c>
      <c r="L39" s="13"/>
      <c r="N39" s="32"/>
      <c r="O39" s="13"/>
      <c r="P39" s="13"/>
      <c r="Q39" s="13"/>
      <c r="R39" s="13"/>
      <c r="S39" s="13"/>
    </row>
    <row r="40" spans="1:19" ht="18.95" customHeight="1" x14ac:dyDescent="0.2">
      <c r="A40" s="11"/>
      <c r="B40" s="12"/>
      <c r="C40" s="14"/>
      <c r="D40" s="13"/>
      <c r="E40" s="29"/>
      <c r="F40" s="13"/>
      <c r="G40" s="13"/>
      <c r="H40" s="13"/>
      <c r="I40" s="32"/>
      <c r="J40" s="29"/>
      <c r="K40" s="32"/>
      <c r="L40" s="13"/>
      <c r="N40" s="32"/>
      <c r="O40" s="13"/>
      <c r="P40" s="13"/>
      <c r="Q40" s="13"/>
      <c r="R40" s="13"/>
      <c r="S40" s="13"/>
    </row>
    <row r="41" spans="1:19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3">
        <f>E$39</f>
        <v>0.1966</v>
      </c>
      <c r="F41" s="13">
        <f>D41*E41</f>
        <v>410612630.37280935</v>
      </c>
      <c r="G41" s="13">
        <f>'SCH J-1.1|J-1.2 (Pgs 3,4)'!L41</f>
        <v>-54196502.39668902</v>
      </c>
      <c r="H41" s="13">
        <f>SUM(F41:G41)</f>
        <v>356416127.97612035</v>
      </c>
      <c r="I41" s="32">
        <f>H41/H$45</f>
        <v>0.45497001497241335</v>
      </c>
      <c r="J41" s="33">
        <f>J18</f>
        <v>4.3744370689708191E-2</v>
      </c>
      <c r="K41" s="32">
        <f>I41*J41</f>
        <v>1.9902376987655335E-2</v>
      </c>
      <c r="N41" s="32"/>
      <c r="O41" s="13"/>
      <c r="P41" s="13"/>
      <c r="Q41" s="13"/>
      <c r="R41" s="13"/>
      <c r="S41" s="13"/>
    </row>
    <row r="42" spans="1:19" ht="18.95" customHeight="1" x14ac:dyDescent="0.2">
      <c r="A42" s="11"/>
      <c r="B42" s="12"/>
      <c r="C42" s="14"/>
      <c r="D42" s="17"/>
      <c r="E42" s="30"/>
      <c r="F42" s="17"/>
      <c r="G42" s="17"/>
      <c r="H42" s="17"/>
      <c r="I42" s="56"/>
      <c r="J42" s="30"/>
      <c r="K42" s="56"/>
      <c r="L42" s="17"/>
      <c r="N42" s="56"/>
      <c r="O42" s="17"/>
      <c r="P42" s="17"/>
      <c r="Q42" s="17"/>
      <c r="R42" s="17"/>
      <c r="S42" s="17"/>
    </row>
    <row r="43" spans="1:19" ht="18.95" customHeight="1" x14ac:dyDescent="0.2">
      <c r="A43" s="11">
        <v>3</v>
      </c>
      <c r="B43" s="12" t="s">
        <v>80</v>
      </c>
      <c r="C43" s="14"/>
      <c r="D43" s="34">
        <f>D20</f>
        <v>2437703817.2167168</v>
      </c>
      <c r="E43" s="33">
        <f>E$39</f>
        <v>0.1966</v>
      </c>
      <c r="F43" s="23">
        <f>D43*E43</f>
        <v>479252570.4648065</v>
      </c>
      <c r="G43" s="23">
        <f>'SCH J-1.1|J-1.2 (Pgs 3,4)'!L43</f>
        <v>-63256244.846225835</v>
      </c>
      <c r="H43" s="23">
        <f>SUM(F43:G43)</f>
        <v>415996325.61858064</v>
      </c>
      <c r="I43" s="57">
        <f>H43/H$45</f>
        <v>0.53102494426917535</v>
      </c>
      <c r="J43" s="212">
        <f>J20</f>
        <v>9.7250000000000003E-2</v>
      </c>
      <c r="K43" s="57">
        <f>I43*J43</f>
        <v>5.1642175830177307E-2</v>
      </c>
      <c r="L43" s="13"/>
      <c r="N43" s="32"/>
      <c r="O43" s="13"/>
      <c r="P43" s="13"/>
      <c r="Q43" s="13"/>
      <c r="R43" s="13"/>
      <c r="S43" s="13"/>
    </row>
    <row r="44" spans="1:19" ht="18.95" customHeight="1" x14ac:dyDescent="0.2">
      <c r="A44" s="11"/>
      <c r="B44" s="12"/>
      <c r="C44" s="14"/>
      <c r="D44" s="13"/>
      <c r="E44" s="29"/>
      <c r="F44" s="13"/>
      <c r="G44" s="13"/>
      <c r="H44" s="13"/>
      <c r="I44" s="32"/>
      <c r="J44" s="29"/>
      <c r="K44" s="32"/>
      <c r="L44" s="13"/>
      <c r="N44" s="29"/>
      <c r="O44" s="13"/>
      <c r="P44" s="13"/>
      <c r="Q44" s="13"/>
      <c r="R44" s="13"/>
      <c r="S44" s="13"/>
    </row>
    <row r="45" spans="1:19" ht="18.95" customHeight="1" thickBot="1" x14ac:dyDescent="0.25">
      <c r="A45" s="11">
        <v>4</v>
      </c>
      <c r="B45" s="12" t="s">
        <v>81</v>
      </c>
      <c r="C45" s="14"/>
      <c r="D45" s="28">
        <f>SUM(D39:D43)</f>
        <v>4590563670.3594284</v>
      </c>
      <c r="E45" s="29"/>
      <c r="F45" s="28">
        <f>SUM(F39:F43)</f>
        <v>902504817.59266365</v>
      </c>
      <c r="G45" s="28">
        <f>SUM(G39:G43)</f>
        <v>-119121042.29544702</v>
      </c>
      <c r="H45" s="28">
        <f>SUM(H39:H43)</f>
        <v>783383775.29721665</v>
      </c>
      <c r="I45" s="35">
        <f>SUM(I39:I43)</f>
        <v>1</v>
      </c>
      <c r="J45" s="29"/>
      <c r="K45" s="35">
        <f>SUM(K39:K43)</f>
        <v>7.2015106151782582E-2</v>
      </c>
      <c r="L45" s="13"/>
      <c r="N45" s="32"/>
      <c r="O45" s="13"/>
      <c r="P45" s="13"/>
      <c r="Q45" s="13"/>
      <c r="R45" s="13"/>
      <c r="S45" s="13"/>
    </row>
    <row r="46" spans="1:19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O46" s="106"/>
      <c r="P46" s="106"/>
      <c r="Q46" s="106"/>
      <c r="R46" s="106"/>
      <c r="S46" s="106"/>
    </row>
    <row r="47" spans="1:19" ht="18.95" customHeight="1" x14ac:dyDescent="0.2">
      <c r="A47" s="11"/>
      <c r="B47" s="2"/>
      <c r="C47" s="14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sqref="A1:L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4.7109375" style="15" customWidth="1"/>
    <col min="5" max="5" width="12.140625" style="15" customWidth="1"/>
    <col min="6" max="6" width="15.140625" style="15" customWidth="1"/>
    <col min="7" max="7" width="13.85546875" style="15" customWidth="1"/>
    <col min="8" max="10" width="13" style="15" customWidth="1"/>
    <col min="11" max="11" width="12.5703125" style="15" customWidth="1"/>
    <col min="12" max="12" width="18.7109375" style="15" customWidth="1"/>
    <col min="13" max="13" width="14" style="15" customWidth="1"/>
    <col min="14" max="14" width="1.85546875" style="15" customWidth="1"/>
    <col min="15" max="15" width="9.140625" style="15"/>
    <col min="16" max="16" width="16.5703125" style="15" customWidth="1"/>
    <col min="17" max="17" width="14" style="15" customWidth="1"/>
    <col min="18" max="18" width="13" style="15" customWidth="1"/>
    <col min="19" max="19" width="11.5703125" style="15" customWidth="1"/>
    <col min="20" max="20" width="13.140625" style="15" customWidth="1"/>
    <col min="21" max="16384" width="9.140625" style="15"/>
  </cols>
  <sheetData>
    <row r="1" spans="1:20" s="3" customFormat="1" ht="20.100000000000001" customHeight="1" x14ac:dyDescent="0.2">
      <c r="A1" s="209" t="str">
        <f>'Rate Case Constants'!C9</f>
        <v>LOUISVILLE GAS AND ELECTRIC COMPANY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9"/>
    </row>
    <row r="2" spans="1:20" s="3" customFormat="1" ht="20.100000000000001" customHeight="1" x14ac:dyDescent="0.2">
      <c r="A2" s="209" t="str">
        <f>'Rate Case Constants'!C10</f>
        <v>CASE NO. 2018-00295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9"/>
    </row>
    <row r="3" spans="1:20" s="3" customFormat="1" ht="20.100000000000001" customHeight="1" x14ac:dyDescent="0.2">
      <c r="A3" s="209" t="s">
        <v>366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9"/>
    </row>
    <row r="4" spans="1:20" s="3" customFormat="1" ht="20.100000000000001" customHeight="1" x14ac:dyDescent="0.2">
      <c r="A4" s="209" t="s">
        <v>42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19"/>
    </row>
    <row r="5" spans="1:20" s="3" customFormat="1" ht="20.100000000000001" customHeight="1" x14ac:dyDescent="0.2">
      <c r="A5" s="210" t="str">
        <f>'Rate Case Constants'!C20</f>
        <v>FROM MAY 1, 2019 TO APRIL 30, 2020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19"/>
    </row>
    <row r="6" spans="1:20" s="3" customFormat="1" ht="20.100000000000001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20" s="3" customFormat="1" ht="20.100000000000001" customHeight="1" x14ac:dyDescent="0.2">
      <c r="A7" s="2" t="s">
        <v>39</v>
      </c>
      <c r="L7" s="4"/>
    </row>
    <row r="8" spans="1:20" s="3" customFormat="1" ht="20.100000000000001" customHeight="1" x14ac:dyDescent="0.2">
      <c r="A8" s="2" t="s">
        <v>43</v>
      </c>
      <c r="L8" s="4" t="s">
        <v>68</v>
      </c>
    </row>
    <row r="9" spans="1:20" s="3" customFormat="1" ht="20.100000000000001" customHeight="1" x14ac:dyDescent="0.2">
      <c r="A9" s="3" t="str">
        <f>'Rate Case Constants'!C29</f>
        <v>TYPE OF FILING: _____ ORIGINAL  _____ UPDATED  __X__ REVISED</v>
      </c>
      <c r="L9" s="4" t="s">
        <v>350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D. K. ARBOUGH</v>
      </c>
    </row>
    <row r="11" spans="1:20" s="3" customFormat="1" ht="20.100000000000001" customHeight="1" x14ac:dyDescent="0.2"/>
    <row r="12" spans="1:20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73</v>
      </c>
      <c r="F12" s="20" t="s">
        <v>370</v>
      </c>
      <c r="G12" s="20" t="s">
        <v>369</v>
      </c>
      <c r="H12" s="20" t="s">
        <v>371</v>
      </c>
      <c r="I12" s="20" t="s">
        <v>372</v>
      </c>
      <c r="J12" s="20" t="s">
        <v>367</v>
      </c>
      <c r="K12" s="20" t="s">
        <v>368</v>
      </c>
      <c r="L12" s="20" t="s">
        <v>373</v>
      </c>
      <c r="M12" s="14"/>
    </row>
    <row r="13" spans="1:20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28</v>
      </c>
      <c r="H13" s="8" t="s">
        <v>29</v>
      </c>
      <c r="I13" s="8" t="s">
        <v>343</v>
      </c>
      <c r="J13" s="8" t="s">
        <v>344</v>
      </c>
      <c r="K13" s="8" t="s">
        <v>31</v>
      </c>
      <c r="L13" s="8" t="s">
        <v>374</v>
      </c>
      <c r="M13" s="8"/>
    </row>
    <row r="14" spans="1:20" ht="18.95" customHeight="1" x14ac:dyDescent="0.2">
      <c r="A14" s="7"/>
      <c r="B14" s="9"/>
      <c r="C14" s="9"/>
      <c r="D14" s="10" t="s">
        <v>37</v>
      </c>
      <c r="E14" s="10"/>
      <c r="F14" s="10" t="s">
        <v>37</v>
      </c>
      <c r="G14" s="10" t="s">
        <v>37</v>
      </c>
      <c r="H14" s="10" t="s">
        <v>37</v>
      </c>
      <c r="I14" s="10" t="s">
        <v>37</v>
      </c>
      <c r="J14" s="10" t="s">
        <v>37</v>
      </c>
      <c r="K14" s="10" t="s">
        <v>37</v>
      </c>
      <c r="L14" s="10" t="s">
        <v>37</v>
      </c>
      <c r="M14" s="10"/>
    </row>
    <row r="15" spans="1:20" ht="18.95" customHeight="1" x14ac:dyDescent="0.2">
      <c r="A15" s="11"/>
      <c r="B15" s="12" t="s">
        <v>336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P15" s="3"/>
      <c r="Q15" s="110"/>
      <c r="R15" s="110"/>
      <c r="S15" s="110"/>
      <c r="T15" s="110"/>
    </row>
    <row r="16" spans="1:20" ht="18.95" customHeight="1" x14ac:dyDescent="0.2">
      <c r="A16" s="11">
        <v>1</v>
      </c>
      <c r="B16" s="12" t="s">
        <v>76</v>
      </c>
      <c r="C16" s="14" t="s">
        <v>77</v>
      </c>
      <c r="D16" s="13">
        <f>'SCH J-1.1|J-1.2 (Pgs 1,2)'!D16</f>
        <v>64291031.307465941</v>
      </c>
      <c r="E16" s="32">
        <f>D16/D$22</f>
        <v>1.4005040758411294E-2</v>
      </c>
      <c r="F16" s="13">
        <f t="shared" ref="F16:K16" si="0">$E16*F$22</f>
        <v>-15912272.00374986</v>
      </c>
      <c r="G16" s="13">
        <f t="shared" si="0"/>
        <v>-44710.742738579371</v>
      </c>
      <c r="H16" s="13">
        <f t="shared" si="0"/>
        <v>-76054.012838165741</v>
      </c>
      <c r="I16" s="13">
        <f t="shared" si="0"/>
        <v>465858.07973243727</v>
      </c>
      <c r="J16" s="13">
        <f t="shared" si="0"/>
        <v>-8322.9996521532139</v>
      </c>
      <c r="K16" s="13">
        <f t="shared" si="0"/>
        <v>-7948.3734949909822</v>
      </c>
      <c r="L16" s="13">
        <f>SUM(F16:K16)</f>
        <v>-15583450.052741311</v>
      </c>
      <c r="M16" s="13"/>
      <c r="O16" s="32"/>
      <c r="P16" s="13"/>
      <c r="Q16" s="13"/>
      <c r="R16" s="13"/>
      <c r="S16" s="13"/>
      <c r="T16" s="13"/>
    </row>
    <row r="17" spans="1:20" ht="18.95" customHeight="1" x14ac:dyDescent="0.2">
      <c r="A17" s="11"/>
      <c r="B17" s="12"/>
      <c r="C17" s="14"/>
      <c r="D17" s="13"/>
      <c r="E17" s="32"/>
      <c r="F17" s="13"/>
      <c r="G17" s="13"/>
      <c r="H17" s="13"/>
      <c r="I17" s="13"/>
      <c r="J17" s="13"/>
      <c r="K17" s="13"/>
      <c r="L17" s="13"/>
      <c r="M17" s="13"/>
      <c r="O17" s="32"/>
      <c r="P17" s="13"/>
      <c r="Q17" s="13"/>
      <c r="R17" s="13"/>
      <c r="S17" s="13"/>
      <c r="T17" s="13"/>
    </row>
    <row r="18" spans="1:20" ht="18.95" customHeight="1" x14ac:dyDescent="0.2">
      <c r="A18" s="11">
        <v>2</v>
      </c>
      <c r="B18" s="12" t="s">
        <v>78</v>
      </c>
      <c r="C18" s="14" t="s">
        <v>79</v>
      </c>
      <c r="D18" s="13">
        <f>'SCH J-1.1|J-1.2 (Pgs 1,2)'!D18</f>
        <v>2088568821.8352461</v>
      </c>
      <c r="E18" s="32">
        <f>D18/D$22</f>
        <v>0.45497001497241341</v>
      </c>
      <c r="F18" s="13">
        <f t="shared" ref="F18:K18" si="1">$E18*F$22</f>
        <v>-516928637.10112017</v>
      </c>
      <c r="G18" s="13">
        <f t="shared" si="1"/>
        <v>-1452480.4064552216</v>
      </c>
      <c r="H18" s="13">
        <f t="shared" si="1"/>
        <v>-2470702.938790848</v>
      </c>
      <c r="I18" s="13">
        <f t="shared" si="1"/>
        <v>15133940.783684667</v>
      </c>
      <c r="J18" s="13">
        <f t="shared" si="1"/>
        <v>-270382.31031789567</v>
      </c>
      <c r="K18" s="13">
        <f t="shared" si="1"/>
        <v>-258212.14449879288</v>
      </c>
      <c r="L18" s="13">
        <f>SUM(F18:K18)</f>
        <v>-506246474.11749822</v>
      </c>
      <c r="O18" s="32"/>
      <c r="P18" s="13"/>
      <c r="Q18" s="13"/>
      <c r="R18" s="13"/>
      <c r="S18" s="13"/>
      <c r="T18" s="13"/>
    </row>
    <row r="19" spans="1:20" ht="18.95" customHeight="1" x14ac:dyDescent="0.2">
      <c r="A19" s="11"/>
      <c r="B19" s="12"/>
      <c r="C19" s="14"/>
      <c r="D19" s="17"/>
      <c r="E19" s="56"/>
      <c r="F19" s="17"/>
      <c r="G19" s="17"/>
      <c r="H19" s="17"/>
      <c r="I19" s="17"/>
      <c r="J19" s="17"/>
      <c r="K19" s="17"/>
      <c r="L19" s="17"/>
      <c r="M19" s="17"/>
      <c r="O19" s="56"/>
      <c r="P19" s="17"/>
      <c r="Q19" s="17"/>
      <c r="R19" s="17"/>
      <c r="S19" s="17"/>
      <c r="T19" s="17"/>
    </row>
    <row r="20" spans="1:20" ht="18.95" customHeight="1" x14ac:dyDescent="0.2">
      <c r="A20" s="11">
        <v>3</v>
      </c>
      <c r="B20" s="12" t="s">
        <v>80</v>
      </c>
      <c r="C20" s="14"/>
      <c r="D20" s="34">
        <f>'SCH J-1.1|J-1.2 (Pgs 1,2)'!D20</f>
        <v>2437703817.2167168</v>
      </c>
      <c r="E20" s="57">
        <f>D20/D$22</f>
        <v>0.53102494426917546</v>
      </c>
      <c r="F20" s="23">
        <f t="shared" ref="F20:K20" si="2">$E20*F$22</f>
        <v>-603340861.31897569</v>
      </c>
      <c r="G20" s="23">
        <f t="shared" si="2"/>
        <v>-1695283.8681835339</v>
      </c>
      <c r="H20" s="23">
        <f t="shared" si="2"/>
        <v>-2883717.2719099959</v>
      </c>
      <c r="I20" s="23">
        <f t="shared" si="2"/>
        <v>17663801.562211603</v>
      </c>
      <c r="J20" s="23">
        <f t="shared" si="2"/>
        <v>-315580.69002995122</v>
      </c>
      <c r="K20" s="23">
        <f t="shared" si="2"/>
        <v>-301376.10200621618</v>
      </c>
      <c r="L20" s="23">
        <f>SUM(F20:K20)</f>
        <v>-590873017.68889368</v>
      </c>
      <c r="M20" s="13"/>
      <c r="O20" s="32"/>
      <c r="P20" s="13"/>
      <c r="Q20" s="13"/>
      <c r="R20" s="13"/>
      <c r="S20" s="13"/>
      <c r="T20" s="13"/>
    </row>
    <row r="21" spans="1:20" ht="18.95" customHeight="1" x14ac:dyDescent="0.2">
      <c r="A21" s="11"/>
      <c r="B21" s="12"/>
      <c r="C21" s="14"/>
      <c r="D21" s="13"/>
      <c r="E21" s="32"/>
      <c r="F21" s="13"/>
      <c r="G21" s="13"/>
      <c r="H21" s="13"/>
      <c r="I21" s="13"/>
      <c r="J21" s="13"/>
      <c r="K21" s="13"/>
      <c r="L21" s="13"/>
      <c r="M21" s="13"/>
      <c r="O21" s="29"/>
      <c r="P21" s="13"/>
      <c r="Q21" s="13"/>
      <c r="R21" s="13"/>
      <c r="S21" s="13"/>
      <c r="T21" s="13"/>
    </row>
    <row r="22" spans="1:20" ht="18.95" customHeight="1" thickBot="1" x14ac:dyDescent="0.25">
      <c r="A22" s="11">
        <v>4</v>
      </c>
      <c r="B22" s="12" t="s">
        <v>81</v>
      </c>
      <c r="C22" s="14"/>
      <c r="D22" s="28">
        <f>SUM(D16:D20)</f>
        <v>4590563670.3594284</v>
      </c>
      <c r="E22" s="35">
        <f>SUM(E16:E20)</f>
        <v>1.0000000000000002</v>
      </c>
      <c r="F22" s="28">
        <f>-'SCH B-1.1 F'!G42</f>
        <v>-1136181770.4238455</v>
      </c>
      <c r="G22" s="28">
        <f>-'SCH B-1.1 F'!I42</f>
        <v>-3192475.0173773342</v>
      </c>
      <c r="H22" s="28">
        <f>-'SCH B-1.1 F'!M42</f>
        <v>-5430474.2235390088</v>
      </c>
      <c r="I22" s="28">
        <f>'DefTax F'!O12</f>
        <v>33263600.425628703</v>
      </c>
      <c r="J22" s="28">
        <f>-BS!$AC38*1000</f>
        <v>-594286</v>
      </c>
      <c r="K22" s="28">
        <f>-BS!$AC43*1000</f>
        <v>-567536.62</v>
      </c>
      <c r="L22" s="28">
        <f>SUM(L16:L20)</f>
        <v>-1112702941.8591332</v>
      </c>
      <c r="M22" s="13"/>
      <c r="O22" s="32"/>
      <c r="P22" s="13"/>
      <c r="Q22" s="13"/>
      <c r="R22" s="13"/>
      <c r="S22" s="13"/>
      <c r="T22" s="13"/>
    </row>
    <row r="23" spans="1:20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M23" s="18"/>
      <c r="P23" s="106"/>
      <c r="Q23" s="106"/>
      <c r="R23" s="106"/>
      <c r="S23" s="106"/>
      <c r="T23" s="106"/>
    </row>
    <row r="24" spans="1:20" s="3" customFormat="1" ht="20.100000000000001" customHeight="1" x14ac:dyDescent="0.2">
      <c r="A24" s="209" t="str">
        <f>A1</f>
        <v>LOUISVILLE GAS AND ELECTRIC COMPANY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19"/>
    </row>
    <row r="25" spans="1:20" s="3" customFormat="1" ht="20.100000000000001" customHeight="1" x14ac:dyDescent="0.2">
      <c r="A25" s="209" t="str">
        <f>A2</f>
        <v>CASE NO. 2018-00295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19"/>
    </row>
    <row r="26" spans="1:20" s="3" customFormat="1" ht="20.100000000000001" customHeight="1" x14ac:dyDescent="0.2">
      <c r="A26" s="209" t="s">
        <v>366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19"/>
    </row>
    <row r="27" spans="1:20" s="3" customFormat="1" ht="20.100000000000001" customHeight="1" x14ac:dyDescent="0.2">
      <c r="A27" s="209" t="s">
        <v>42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19"/>
    </row>
    <row r="28" spans="1:20" s="3" customFormat="1" ht="20.100000000000001" customHeight="1" x14ac:dyDescent="0.2">
      <c r="A28" s="209" t="str">
        <f>A5</f>
        <v>FROM MAY 1, 2019 TO APRIL 30, 2020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19"/>
    </row>
    <row r="29" spans="1:20" s="3" customFormat="1" ht="20.100000000000001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20" s="3" customFormat="1" ht="20.100000000000001" customHeight="1" x14ac:dyDescent="0.2">
      <c r="A30" s="2" t="s">
        <v>39</v>
      </c>
      <c r="L30" s="4"/>
    </row>
    <row r="31" spans="1:20" s="3" customFormat="1" ht="20.100000000000001" customHeight="1" x14ac:dyDescent="0.2">
      <c r="A31" s="2" t="s">
        <v>43</v>
      </c>
      <c r="L31" s="4" t="s">
        <v>68</v>
      </c>
    </row>
    <row r="32" spans="1:20" s="3" customFormat="1" ht="20.100000000000001" customHeight="1" x14ac:dyDescent="0.2">
      <c r="A32" s="3" t="str">
        <f>A9</f>
        <v>TYPE OF FILING: _____ ORIGINAL  _____ UPDATED  __X__ REVISED</v>
      </c>
      <c r="L32" s="4" t="s">
        <v>349</v>
      </c>
    </row>
    <row r="33" spans="1:20" s="3" customFormat="1" ht="20.100000000000001" customHeight="1" x14ac:dyDescent="0.2">
      <c r="A33" s="2" t="s">
        <v>5</v>
      </c>
      <c r="L33" s="5" t="str">
        <f>L10</f>
        <v>WITNESS:   D. K. ARBOUGH</v>
      </c>
    </row>
    <row r="34" spans="1:20" s="3" customFormat="1" ht="20.100000000000001" customHeight="1" x14ac:dyDescent="0.2"/>
    <row r="35" spans="1:20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73</v>
      </c>
      <c r="F35" s="20" t="s">
        <v>375</v>
      </c>
      <c r="G35" s="20" t="s">
        <v>369</v>
      </c>
      <c r="H35" s="20"/>
      <c r="I35" s="20" t="s">
        <v>372</v>
      </c>
      <c r="J35" s="20"/>
      <c r="K35" s="20"/>
      <c r="L35" s="20" t="s">
        <v>373</v>
      </c>
      <c r="M35" s="14"/>
    </row>
    <row r="36" spans="1:20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28</v>
      </c>
      <c r="H36" s="8" t="s">
        <v>29</v>
      </c>
      <c r="I36" s="8" t="s">
        <v>343</v>
      </c>
      <c r="J36" s="8" t="s">
        <v>344</v>
      </c>
      <c r="K36" s="8" t="s">
        <v>31</v>
      </c>
      <c r="L36" s="8" t="s">
        <v>374</v>
      </c>
      <c r="M36" s="8"/>
    </row>
    <row r="37" spans="1:20" ht="18.95" customHeight="1" x14ac:dyDescent="0.2">
      <c r="A37" s="7"/>
      <c r="B37" s="9"/>
      <c r="C37" s="9"/>
      <c r="D37" s="10" t="s">
        <v>37</v>
      </c>
      <c r="E37" s="10"/>
      <c r="F37" s="10" t="s">
        <v>37</v>
      </c>
      <c r="G37" s="10" t="s">
        <v>37</v>
      </c>
      <c r="H37" s="10" t="s">
        <v>37</v>
      </c>
      <c r="I37" s="10" t="s">
        <v>37</v>
      </c>
      <c r="J37" s="10" t="s">
        <v>37</v>
      </c>
      <c r="K37" s="10" t="s">
        <v>37</v>
      </c>
      <c r="L37" s="10" t="s">
        <v>37</v>
      </c>
      <c r="M37" s="10"/>
    </row>
    <row r="38" spans="1:20" ht="18.95" customHeight="1" x14ac:dyDescent="0.2">
      <c r="A38" s="11"/>
      <c r="B38" s="12" t="s">
        <v>346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3"/>
      <c r="Q38" s="110"/>
      <c r="R38" s="110"/>
      <c r="S38" s="110"/>
      <c r="T38" s="110"/>
    </row>
    <row r="39" spans="1:20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64291031.307465941</v>
      </c>
      <c r="E39" s="32">
        <f>D39/D$22</f>
        <v>1.4005040758411294E-2</v>
      </c>
      <c r="F39" s="13">
        <f>$E39*F$45</f>
        <v>-1668366.3306412734</v>
      </c>
      <c r="G39" s="13">
        <f>$E39*G$45</f>
        <v>0</v>
      </c>
      <c r="H39" s="13"/>
      <c r="I39" s="13">
        <f>$E39*I$45</f>
        <v>71.278109102447885</v>
      </c>
      <c r="J39" s="13"/>
      <c r="K39" s="13"/>
      <c r="L39" s="13">
        <f>SUM(F39:K39)</f>
        <v>-1668295.0525321709</v>
      </c>
      <c r="M39" s="13"/>
      <c r="O39" s="32"/>
      <c r="P39" s="13"/>
      <c r="Q39" s="13"/>
      <c r="R39" s="13"/>
      <c r="S39" s="13"/>
      <c r="T39" s="13"/>
    </row>
    <row r="40" spans="1:20" ht="18.95" customHeight="1" x14ac:dyDescent="0.2">
      <c r="A40" s="11"/>
      <c r="B40" s="12"/>
      <c r="C40" s="14"/>
      <c r="D40" s="13"/>
      <c r="E40" s="32"/>
      <c r="F40" s="13"/>
      <c r="G40" s="13"/>
      <c r="H40" s="13"/>
      <c r="I40" s="13"/>
      <c r="J40" s="13"/>
      <c r="K40" s="13"/>
      <c r="L40" s="13"/>
      <c r="M40" s="13"/>
      <c r="O40" s="32"/>
      <c r="P40" s="13"/>
      <c r="Q40" s="13"/>
      <c r="R40" s="13"/>
      <c r="S40" s="13"/>
      <c r="T40" s="13"/>
    </row>
    <row r="41" spans="1:20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2">
        <f>D41/D$22</f>
        <v>0.45497001497241341</v>
      </c>
      <c r="F41" s="13">
        <f>$E41*F$45</f>
        <v>-54198817.948848054</v>
      </c>
      <c r="G41" s="13">
        <f>$E41*G$45</f>
        <v>0</v>
      </c>
      <c r="H41" s="13"/>
      <c r="I41" s="13">
        <f>$E41*I$45</f>
        <v>2315.5521590373978</v>
      </c>
      <c r="J41" s="13"/>
      <c r="K41" s="13"/>
      <c r="L41" s="13">
        <f>SUM(F41:K41)</f>
        <v>-54196502.39668902</v>
      </c>
      <c r="O41" s="32"/>
      <c r="P41" s="13"/>
      <c r="Q41" s="13"/>
      <c r="R41" s="13"/>
      <c r="S41" s="13"/>
      <c r="T41" s="13"/>
    </row>
    <row r="42" spans="1:20" ht="18.95" customHeight="1" x14ac:dyDescent="0.2">
      <c r="A42" s="11"/>
      <c r="B42" s="12"/>
      <c r="C42" s="14"/>
      <c r="D42" s="17"/>
      <c r="E42" s="56"/>
      <c r="F42" s="17"/>
      <c r="G42" s="17"/>
      <c r="H42" s="17"/>
      <c r="I42" s="17"/>
      <c r="J42" s="17"/>
      <c r="K42" s="17"/>
      <c r="L42" s="17"/>
      <c r="M42" s="17"/>
      <c r="O42" s="56"/>
      <c r="P42" s="17"/>
      <c r="Q42" s="17"/>
      <c r="R42" s="17"/>
      <c r="S42" s="17"/>
      <c r="T42" s="17"/>
    </row>
    <row r="43" spans="1:20" ht="18.95" customHeight="1" x14ac:dyDescent="0.2">
      <c r="A43" s="11">
        <v>3</v>
      </c>
      <c r="B43" s="12" t="s">
        <v>80</v>
      </c>
      <c r="C43" s="14"/>
      <c r="D43" s="34">
        <f>D20</f>
        <v>2437703817.2167168</v>
      </c>
      <c r="E43" s="57">
        <f>D43/D$22</f>
        <v>0.53102494426917546</v>
      </c>
      <c r="F43" s="23">
        <f>$E43*F$45</f>
        <v>-63258947.476983339</v>
      </c>
      <c r="G43" s="23">
        <f>$E43*G$45</f>
        <v>0</v>
      </c>
      <c r="H43" s="23"/>
      <c r="I43" s="23">
        <f>$E43*I$45</f>
        <v>2702.6307575011501</v>
      </c>
      <c r="J43" s="23"/>
      <c r="K43" s="23"/>
      <c r="L43" s="23">
        <f>SUM(F43:K43)</f>
        <v>-63256244.846225835</v>
      </c>
      <c r="M43" s="13"/>
      <c r="O43" s="32"/>
      <c r="P43" s="13"/>
      <c r="Q43" s="13"/>
      <c r="R43" s="13"/>
      <c r="S43" s="13"/>
      <c r="T43" s="13"/>
    </row>
    <row r="44" spans="1:20" ht="18.95" customHeight="1" x14ac:dyDescent="0.2">
      <c r="A44" s="11"/>
      <c r="B44" s="12"/>
      <c r="C44" s="14"/>
      <c r="D44" s="13"/>
      <c r="E44" s="32"/>
      <c r="F44" s="13"/>
      <c r="G44" s="13"/>
      <c r="H44" s="13"/>
      <c r="I44" s="13"/>
      <c r="J44" s="13"/>
      <c r="K44" s="13"/>
      <c r="L44" s="13"/>
      <c r="M44" s="13"/>
      <c r="O44" s="29"/>
      <c r="P44" s="13"/>
      <c r="Q44" s="13"/>
      <c r="R44" s="13"/>
      <c r="S44" s="13"/>
      <c r="T44" s="13"/>
    </row>
    <row r="45" spans="1:20" ht="18.95" customHeight="1" thickBot="1" x14ac:dyDescent="0.25">
      <c r="A45" s="11">
        <v>4</v>
      </c>
      <c r="B45" s="12" t="s">
        <v>81</v>
      </c>
      <c r="C45" s="14"/>
      <c r="D45" s="28">
        <f>SUM(D39:D43)</f>
        <v>4590563670.3594284</v>
      </c>
      <c r="E45" s="35">
        <f>SUM(E39:E43)</f>
        <v>1.0000000000000002</v>
      </c>
      <c r="F45" s="28">
        <f>-'SCH B-1.1 F'!U42</f>
        <v>-119126131.75647265</v>
      </c>
      <c r="G45" s="28">
        <f>-'SCH B-1.1 F'!W42</f>
        <v>0</v>
      </c>
      <c r="H45" s="28"/>
      <c r="I45" s="28">
        <f>'DefTax F'!$O13</f>
        <v>5089.4610256409951</v>
      </c>
      <c r="J45" s="28"/>
      <c r="K45" s="28"/>
      <c r="L45" s="28">
        <f>SUM(L39:L43)</f>
        <v>-119121042.29544702</v>
      </c>
      <c r="M45" s="13"/>
      <c r="O45" s="32"/>
      <c r="P45" s="13"/>
      <c r="Q45" s="13"/>
      <c r="R45" s="13"/>
      <c r="S45" s="13"/>
      <c r="T45" s="13"/>
    </row>
    <row r="46" spans="1:20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M46" s="18"/>
      <c r="P46" s="106"/>
      <c r="Q46" s="106"/>
      <c r="R46" s="106"/>
      <c r="S46" s="106"/>
      <c r="T46" s="106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69" fitToHeight="0" orientation="landscape" r:id="rId1"/>
  <rowBreaks count="1" manualBreakCount="1">
    <brk id="2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Data_x0020_Request_x0020_Question_x0020_No_x002e_ xmlns="54fcda00-7b58-44a7-b108-8bd10a8a08ba">017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0765A93-4D1A-4767-9BC6-DB728843E431}"/>
</file>

<file path=customXml/itemProps2.xml><?xml version="1.0" encoding="utf-8"?>
<ds:datastoreItem xmlns:ds="http://schemas.openxmlformats.org/officeDocument/2006/customXml" ds:itemID="{EBB9FDCB-990C-4458-BD4A-615F34866B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625EF-4325-4CEB-9516-957B2DDC51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68e7c8-2de1-4fdc-90a9-bf350743531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2018-09-27T19:02:35Z</dcterms:created>
  <dcterms:modified xsi:type="dcterms:W3CDTF">2019-02-27T16:49:02Z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